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2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OneDrive\Rice Data Bootcamp\Homework\Unit_1\"/>
    </mc:Choice>
  </mc:AlternateContent>
  <xr:revisionPtr revIDLastSave="408" documentId="8_{F1374F66-D518-4C17-8DFF-A75DC97AFDA7}" xr6:coauthVersionLast="43" xr6:coauthVersionMax="43" xr10:uidLastSave="{2696B2B9-6102-461E-B9B0-29DF47A3BAA0}"/>
  <bookViews>
    <workbookView xWindow="-108" yWindow="-108" windowWidth="23256" windowHeight="13176" tabRatio="904" xr2:uid="{00000000-000D-0000-FFFF-FFFF00000000}"/>
  </bookViews>
  <sheets>
    <sheet name="Final" sheetId="3" r:id="rId1"/>
    <sheet name="Outcome_Category_Pivot" sheetId="7" r:id="rId2"/>
    <sheet name="Outcome_Sub_Cat_Pivot" sheetId="8" r:id="rId3"/>
    <sheet name="Date_Created_Pivot" sheetId="15" r:id="rId4"/>
    <sheet name="Bonus" sheetId="16" r:id="rId5"/>
    <sheet name="Bonus_Stat" sheetId="18" r:id="rId6"/>
    <sheet name="Bonus (USD)" sheetId="23" r:id="rId7"/>
    <sheet name="Avg_Donation" sheetId="20" r:id="rId8"/>
    <sheet name="Master" sheetId="1" r:id="rId9"/>
    <sheet name="Cleaned" sheetId="2" r:id="rId10"/>
    <sheet name="Exchange_Rate_Data" sheetId="22" r:id="rId11"/>
  </sheets>
  <definedNames>
    <definedName name="_xlnm._FilterDatabase" localSheetId="10" hidden="1">Exchange_Rate_Data!$A$1:$EPM$14</definedName>
    <definedName name="_xlnm._FilterDatabase" localSheetId="0" hidden="1">Final!$A$1:$X$4115</definedName>
    <definedName name="_xlchart.v1.0" hidden="1">Bonus_Stat!$A$4</definedName>
    <definedName name="_xlchart.v1.1" hidden="1">Bonus_Stat!$B$2:$B$2186</definedName>
    <definedName name="_xlchart.v1.10" hidden="1">Bonus_Stat!$D$2</definedName>
    <definedName name="_xlchart.v1.11" hidden="1">Bonus_Stat!$E$2:$E$1531</definedName>
    <definedName name="_xlchart.v1.12" hidden="1">Bonus_Stat!$A$4</definedName>
    <definedName name="_xlchart.v1.13" hidden="1">Bonus_Stat!$B$2:$B$2186</definedName>
    <definedName name="_xlchart.v1.14" hidden="1">Bonus_Stat!$D$2</definedName>
    <definedName name="_xlchart.v1.15" hidden="1">Bonus_Stat!$E$2:$E$1531</definedName>
    <definedName name="_xlchart.v1.16" hidden="1">Bonus_Stat!$A$4</definedName>
    <definedName name="_xlchart.v1.17" hidden="1">Bonus_Stat!$B$2:$B$2186</definedName>
    <definedName name="_xlchart.v1.18" hidden="1">Bonus_Stat!$D$2</definedName>
    <definedName name="_xlchart.v1.19" hidden="1">Bonus_Stat!$E$2:$E$1531</definedName>
    <definedName name="_xlchart.v1.2" hidden="1">Bonus_Stat!$D$2</definedName>
    <definedName name="_xlchart.v1.20" hidden="1">Bonus_Stat!$A$4</definedName>
    <definedName name="_xlchart.v1.21" hidden="1">Bonus_Stat!$B$2:$B$2186</definedName>
    <definedName name="_xlchart.v1.22" hidden="1">Bonus_Stat!$D$2</definedName>
    <definedName name="_xlchart.v1.23" hidden="1">Bonus_Stat!$E$2:$E$1531</definedName>
    <definedName name="_xlchart.v1.24" hidden="1">Bonus_Stat!$A$4</definedName>
    <definedName name="_xlchart.v1.25" hidden="1">Bonus_Stat!$B$2:$B$2186</definedName>
    <definedName name="_xlchart.v1.26" hidden="1">Bonus_Stat!$D$2</definedName>
    <definedName name="_xlchart.v1.27" hidden="1">Bonus_Stat!$E$2:$E$1531</definedName>
    <definedName name="_xlchart.v1.28" hidden="1">Bonus_Stat!$A$4</definedName>
    <definedName name="_xlchart.v1.29" hidden="1">Bonus_Stat!$B$2:$B$2186</definedName>
    <definedName name="_xlchart.v1.3" hidden="1">Bonus_Stat!$E$2:$E$1531</definedName>
    <definedName name="_xlchart.v1.30" hidden="1">Bonus_Stat!$D$2</definedName>
    <definedName name="_xlchart.v1.31" hidden="1">Bonus_Stat!$E$2:$E$1531</definedName>
    <definedName name="_xlchart.v1.32" hidden="1">Bonus_Stat!$A$4</definedName>
    <definedName name="_xlchart.v1.33" hidden="1">Bonus_Stat!$B$2:$B$2186</definedName>
    <definedName name="_xlchart.v1.34" hidden="1">Bonus_Stat!$D$2</definedName>
    <definedName name="_xlchart.v1.35" hidden="1">Bonus_Stat!$E$2:$E$1531</definedName>
    <definedName name="_xlchart.v1.36" hidden="1">Bonus_Stat!$A$4</definedName>
    <definedName name="_xlchart.v1.37" hidden="1">Bonus_Stat!$B$2:$B$2186</definedName>
    <definedName name="_xlchart.v1.38" hidden="1">Bonus_Stat!$D$2</definedName>
    <definedName name="_xlchart.v1.39" hidden="1">Bonus_Stat!$E$2:$E$1531</definedName>
    <definedName name="_xlchart.v1.4" hidden="1">Bonus_Stat!$A$4</definedName>
    <definedName name="_xlchart.v1.5" hidden="1">Bonus_Stat!$B$2:$B$2186</definedName>
    <definedName name="_xlchart.v1.6" hidden="1">Bonus_Stat!$D$2</definedName>
    <definedName name="_xlchart.v1.7" hidden="1">Bonus_Stat!$E$2:$E$1531</definedName>
    <definedName name="_xlchart.v1.8" hidden="1">Bonus_Stat!$A$4</definedName>
    <definedName name="_xlchart.v1.9" hidden="1">Bonus_Stat!$B$2:$B$2186</definedName>
    <definedName name="All_Sheet">Final!$A$1:$T$4115</definedName>
    <definedName name="Avg_Donation">Final!$P$2:$P$4115</definedName>
    <definedName name="Currency">Exchange_Rate_Data!$A$1:$A$14</definedName>
    <definedName name="Date_Created">Final!$S$2:$S$4115</definedName>
    <definedName name="Date_Ended">Final!$T$2:$T$4115</definedName>
    <definedName name="Exchange_Data">Exchange_Rate_Data!$A$1:$EPM$14</definedName>
    <definedName name="Fail_Backer">Bonus_Stat!$E$2:$E$1531</definedName>
    <definedName name="Goal_USD">Final!$W$2:$W$4115</definedName>
    <definedName name="Goal_Working">Final!$D$2:$D$4115</definedName>
    <definedName name="Percent_Funded">Final!$O$2:$O$4115</definedName>
    <definedName name="State">Final!$F$2:$F$4115</definedName>
    <definedName name="Succ_Backer">Bonus_Stat!$B$2:$B$2186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" i="3" l="1"/>
  <c r="X3" i="3" l="1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X1515" i="3"/>
  <c r="X1516" i="3"/>
  <c r="X1517" i="3"/>
  <c r="X1518" i="3"/>
  <c r="X1519" i="3"/>
  <c r="X1520" i="3"/>
  <c r="X1521" i="3"/>
  <c r="X1522" i="3"/>
  <c r="X1523" i="3"/>
  <c r="X1524" i="3"/>
  <c r="X1525" i="3"/>
  <c r="X1526" i="3"/>
  <c r="X1527" i="3"/>
  <c r="X1528" i="3"/>
  <c r="X1529" i="3"/>
  <c r="X1530" i="3"/>
  <c r="X1531" i="3"/>
  <c r="X1532" i="3"/>
  <c r="X1533" i="3"/>
  <c r="X1534" i="3"/>
  <c r="X1535" i="3"/>
  <c r="X1536" i="3"/>
  <c r="X1537" i="3"/>
  <c r="X1538" i="3"/>
  <c r="X1539" i="3"/>
  <c r="X1540" i="3"/>
  <c r="X1541" i="3"/>
  <c r="X1542" i="3"/>
  <c r="X1543" i="3"/>
  <c r="X1544" i="3"/>
  <c r="X1545" i="3"/>
  <c r="X1546" i="3"/>
  <c r="X1547" i="3"/>
  <c r="X1548" i="3"/>
  <c r="X1549" i="3"/>
  <c r="X1550" i="3"/>
  <c r="X1551" i="3"/>
  <c r="X1552" i="3"/>
  <c r="X1553" i="3"/>
  <c r="X1554" i="3"/>
  <c r="X1555" i="3"/>
  <c r="X1556" i="3"/>
  <c r="X1557" i="3"/>
  <c r="X1558" i="3"/>
  <c r="X1559" i="3"/>
  <c r="X1560" i="3"/>
  <c r="X1561" i="3"/>
  <c r="X1562" i="3"/>
  <c r="X1563" i="3"/>
  <c r="X1564" i="3"/>
  <c r="X1565" i="3"/>
  <c r="X1566" i="3"/>
  <c r="X1567" i="3"/>
  <c r="X1568" i="3"/>
  <c r="X1569" i="3"/>
  <c r="X1570" i="3"/>
  <c r="X1571" i="3"/>
  <c r="X1572" i="3"/>
  <c r="X1573" i="3"/>
  <c r="X1574" i="3"/>
  <c r="X1575" i="3"/>
  <c r="X1576" i="3"/>
  <c r="X1577" i="3"/>
  <c r="X1578" i="3"/>
  <c r="X1579" i="3"/>
  <c r="X1580" i="3"/>
  <c r="X1581" i="3"/>
  <c r="X1582" i="3"/>
  <c r="X1583" i="3"/>
  <c r="X1584" i="3"/>
  <c r="X1585" i="3"/>
  <c r="X1586" i="3"/>
  <c r="X1587" i="3"/>
  <c r="X1588" i="3"/>
  <c r="X1589" i="3"/>
  <c r="X1590" i="3"/>
  <c r="X1591" i="3"/>
  <c r="X1592" i="3"/>
  <c r="X1593" i="3"/>
  <c r="X1594" i="3"/>
  <c r="X1595" i="3"/>
  <c r="X1596" i="3"/>
  <c r="X1597" i="3"/>
  <c r="X1598" i="3"/>
  <c r="X1599" i="3"/>
  <c r="X1600" i="3"/>
  <c r="X1601" i="3"/>
  <c r="X1602" i="3"/>
  <c r="X1603" i="3"/>
  <c r="X1604" i="3"/>
  <c r="X1605" i="3"/>
  <c r="X1606" i="3"/>
  <c r="X1607" i="3"/>
  <c r="X1608" i="3"/>
  <c r="X1609" i="3"/>
  <c r="X1610" i="3"/>
  <c r="X1611" i="3"/>
  <c r="X1612" i="3"/>
  <c r="X1613" i="3"/>
  <c r="X1614" i="3"/>
  <c r="X1615" i="3"/>
  <c r="X1616" i="3"/>
  <c r="X1617" i="3"/>
  <c r="X1618" i="3"/>
  <c r="X1619" i="3"/>
  <c r="X1620" i="3"/>
  <c r="X1621" i="3"/>
  <c r="X1622" i="3"/>
  <c r="X1623" i="3"/>
  <c r="X1624" i="3"/>
  <c r="X1625" i="3"/>
  <c r="X1626" i="3"/>
  <c r="X1627" i="3"/>
  <c r="X1628" i="3"/>
  <c r="X1629" i="3"/>
  <c r="X1630" i="3"/>
  <c r="X1631" i="3"/>
  <c r="X1632" i="3"/>
  <c r="X1633" i="3"/>
  <c r="X1634" i="3"/>
  <c r="X1635" i="3"/>
  <c r="X1636" i="3"/>
  <c r="X1637" i="3"/>
  <c r="X1638" i="3"/>
  <c r="X1639" i="3"/>
  <c r="X1640" i="3"/>
  <c r="X1641" i="3"/>
  <c r="X1642" i="3"/>
  <c r="X1643" i="3"/>
  <c r="X1644" i="3"/>
  <c r="X1645" i="3"/>
  <c r="X1646" i="3"/>
  <c r="X1647" i="3"/>
  <c r="X1648" i="3"/>
  <c r="X1649" i="3"/>
  <c r="X1650" i="3"/>
  <c r="X1651" i="3"/>
  <c r="X1652" i="3"/>
  <c r="X1653" i="3"/>
  <c r="X1654" i="3"/>
  <c r="X1655" i="3"/>
  <c r="X1656" i="3"/>
  <c r="X1657" i="3"/>
  <c r="X1658" i="3"/>
  <c r="X1659" i="3"/>
  <c r="X1660" i="3"/>
  <c r="X1661" i="3"/>
  <c r="X1662" i="3"/>
  <c r="X1663" i="3"/>
  <c r="X1664" i="3"/>
  <c r="X1665" i="3"/>
  <c r="X1666" i="3"/>
  <c r="X1667" i="3"/>
  <c r="X1668" i="3"/>
  <c r="X1669" i="3"/>
  <c r="X1670" i="3"/>
  <c r="X1671" i="3"/>
  <c r="X1672" i="3"/>
  <c r="X1673" i="3"/>
  <c r="X1674" i="3"/>
  <c r="X1675" i="3"/>
  <c r="X1676" i="3"/>
  <c r="X1677" i="3"/>
  <c r="X1678" i="3"/>
  <c r="X1679" i="3"/>
  <c r="X1680" i="3"/>
  <c r="X1681" i="3"/>
  <c r="X1682" i="3"/>
  <c r="X1683" i="3"/>
  <c r="X1684" i="3"/>
  <c r="X1685" i="3"/>
  <c r="X1686" i="3"/>
  <c r="X1687" i="3"/>
  <c r="X1688" i="3"/>
  <c r="X1689" i="3"/>
  <c r="X1690" i="3"/>
  <c r="X1691" i="3"/>
  <c r="X1692" i="3"/>
  <c r="X1693" i="3"/>
  <c r="X1694" i="3"/>
  <c r="X1695" i="3"/>
  <c r="X1696" i="3"/>
  <c r="X1697" i="3"/>
  <c r="X1698" i="3"/>
  <c r="X1699" i="3"/>
  <c r="X1700" i="3"/>
  <c r="X1701" i="3"/>
  <c r="X1702" i="3"/>
  <c r="X1703" i="3"/>
  <c r="X1704" i="3"/>
  <c r="X1705" i="3"/>
  <c r="X1706" i="3"/>
  <c r="X1707" i="3"/>
  <c r="X1708" i="3"/>
  <c r="X1709" i="3"/>
  <c r="X1710" i="3"/>
  <c r="X1711" i="3"/>
  <c r="X1712" i="3"/>
  <c r="X1713" i="3"/>
  <c r="X1714" i="3"/>
  <c r="X1715" i="3"/>
  <c r="X1716" i="3"/>
  <c r="X1717" i="3"/>
  <c r="X1718" i="3"/>
  <c r="X1719" i="3"/>
  <c r="X1720" i="3"/>
  <c r="X1721" i="3"/>
  <c r="X1722" i="3"/>
  <c r="X1723" i="3"/>
  <c r="X1724" i="3"/>
  <c r="X1725" i="3"/>
  <c r="X1726" i="3"/>
  <c r="X1727" i="3"/>
  <c r="X1728" i="3"/>
  <c r="X1729" i="3"/>
  <c r="X1730" i="3"/>
  <c r="X1731" i="3"/>
  <c r="X1732" i="3"/>
  <c r="X1733" i="3"/>
  <c r="X1734" i="3"/>
  <c r="X1735" i="3"/>
  <c r="X1736" i="3"/>
  <c r="X1737" i="3"/>
  <c r="X1738" i="3"/>
  <c r="X1739" i="3"/>
  <c r="X1740" i="3"/>
  <c r="X1741" i="3"/>
  <c r="X1742" i="3"/>
  <c r="X1743" i="3"/>
  <c r="X1744" i="3"/>
  <c r="X1745" i="3"/>
  <c r="X1746" i="3"/>
  <c r="X1747" i="3"/>
  <c r="X1748" i="3"/>
  <c r="X1749" i="3"/>
  <c r="X1750" i="3"/>
  <c r="X1751" i="3"/>
  <c r="X1752" i="3"/>
  <c r="X1753" i="3"/>
  <c r="X1754" i="3"/>
  <c r="X1755" i="3"/>
  <c r="X1756" i="3"/>
  <c r="X1757" i="3"/>
  <c r="X1758" i="3"/>
  <c r="X1759" i="3"/>
  <c r="X1760" i="3"/>
  <c r="X1761" i="3"/>
  <c r="X1762" i="3"/>
  <c r="X1763" i="3"/>
  <c r="X1764" i="3"/>
  <c r="X1765" i="3"/>
  <c r="X1766" i="3"/>
  <c r="X1767" i="3"/>
  <c r="X1768" i="3"/>
  <c r="X1769" i="3"/>
  <c r="X1770" i="3"/>
  <c r="X1771" i="3"/>
  <c r="X1772" i="3"/>
  <c r="X1773" i="3"/>
  <c r="X1774" i="3"/>
  <c r="X1775" i="3"/>
  <c r="X1776" i="3"/>
  <c r="X1777" i="3"/>
  <c r="X1778" i="3"/>
  <c r="X1779" i="3"/>
  <c r="X1780" i="3"/>
  <c r="X1781" i="3"/>
  <c r="X1782" i="3"/>
  <c r="X1783" i="3"/>
  <c r="X1784" i="3"/>
  <c r="X1785" i="3"/>
  <c r="X1786" i="3"/>
  <c r="X1787" i="3"/>
  <c r="X1788" i="3"/>
  <c r="X1789" i="3"/>
  <c r="X1790" i="3"/>
  <c r="X1791" i="3"/>
  <c r="X1792" i="3"/>
  <c r="X1793" i="3"/>
  <c r="X1794" i="3"/>
  <c r="X1795" i="3"/>
  <c r="X1796" i="3"/>
  <c r="X1797" i="3"/>
  <c r="X1798" i="3"/>
  <c r="X1799" i="3"/>
  <c r="X1800" i="3"/>
  <c r="X1801" i="3"/>
  <c r="X1802" i="3"/>
  <c r="X1803" i="3"/>
  <c r="X1804" i="3"/>
  <c r="X1805" i="3"/>
  <c r="X1806" i="3"/>
  <c r="X1807" i="3"/>
  <c r="X1808" i="3"/>
  <c r="X1809" i="3"/>
  <c r="X1810" i="3"/>
  <c r="X1811" i="3"/>
  <c r="X1812" i="3"/>
  <c r="X1813" i="3"/>
  <c r="X1814" i="3"/>
  <c r="X1815" i="3"/>
  <c r="X1816" i="3"/>
  <c r="X1817" i="3"/>
  <c r="X1818" i="3"/>
  <c r="X1819" i="3"/>
  <c r="X1820" i="3"/>
  <c r="X1821" i="3"/>
  <c r="X1822" i="3"/>
  <c r="X1823" i="3"/>
  <c r="X1824" i="3"/>
  <c r="X1825" i="3"/>
  <c r="X1826" i="3"/>
  <c r="X1827" i="3"/>
  <c r="X1828" i="3"/>
  <c r="X1829" i="3"/>
  <c r="X1830" i="3"/>
  <c r="X1831" i="3"/>
  <c r="X1832" i="3"/>
  <c r="X1833" i="3"/>
  <c r="X1834" i="3"/>
  <c r="X1835" i="3"/>
  <c r="X1836" i="3"/>
  <c r="X1837" i="3"/>
  <c r="X1838" i="3"/>
  <c r="X1839" i="3"/>
  <c r="X1840" i="3"/>
  <c r="X1841" i="3"/>
  <c r="X1842" i="3"/>
  <c r="X1843" i="3"/>
  <c r="X1844" i="3"/>
  <c r="X1845" i="3"/>
  <c r="X1846" i="3"/>
  <c r="X1847" i="3"/>
  <c r="X1848" i="3"/>
  <c r="X1849" i="3"/>
  <c r="X1850" i="3"/>
  <c r="X1851" i="3"/>
  <c r="X1852" i="3"/>
  <c r="X1853" i="3"/>
  <c r="X1854" i="3"/>
  <c r="X1855" i="3"/>
  <c r="X1856" i="3"/>
  <c r="X1857" i="3"/>
  <c r="X1858" i="3"/>
  <c r="X1859" i="3"/>
  <c r="X1860" i="3"/>
  <c r="X1861" i="3"/>
  <c r="X1862" i="3"/>
  <c r="X1863" i="3"/>
  <c r="X1864" i="3"/>
  <c r="X1865" i="3"/>
  <c r="X1866" i="3"/>
  <c r="X1867" i="3"/>
  <c r="X1868" i="3"/>
  <c r="X1869" i="3"/>
  <c r="X1870" i="3"/>
  <c r="X1871" i="3"/>
  <c r="X1872" i="3"/>
  <c r="X1873" i="3"/>
  <c r="X1874" i="3"/>
  <c r="X1875" i="3"/>
  <c r="X1876" i="3"/>
  <c r="X1877" i="3"/>
  <c r="X1878" i="3"/>
  <c r="X1879" i="3"/>
  <c r="X1880" i="3"/>
  <c r="X1881" i="3"/>
  <c r="X1882" i="3"/>
  <c r="X1883" i="3"/>
  <c r="X1884" i="3"/>
  <c r="X1885" i="3"/>
  <c r="X1886" i="3"/>
  <c r="X1887" i="3"/>
  <c r="X1888" i="3"/>
  <c r="X1889" i="3"/>
  <c r="X1890" i="3"/>
  <c r="X1891" i="3"/>
  <c r="X1892" i="3"/>
  <c r="X1893" i="3"/>
  <c r="X1894" i="3"/>
  <c r="X1895" i="3"/>
  <c r="X1896" i="3"/>
  <c r="X1897" i="3"/>
  <c r="X1898" i="3"/>
  <c r="X1899" i="3"/>
  <c r="X1900" i="3"/>
  <c r="X1901" i="3"/>
  <c r="X1902" i="3"/>
  <c r="X1903" i="3"/>
  <c r="X1904" i="3"/>
  <c r="X1905" i="3"/>
  <c r="X1906" i="3"/>
  <c r="X1907" i="3"/>
  <c r="X1908" i="3"/>
  <c r="X1909" i="3"/>
  <c r="X1910" i="3"/>
  <c r="X1911" i="3"/>
  <c r="X1912" i="3"/>
  <c r="X1913" i="3"/>
  <c r="X1914" i="3"/>
  <c r="X1915" i="3"/>
  <c r="X1916" i="3"/>
  <c r="X1917" i="3"/>
  <c r="X1918" i="3"/>
  <c r="X1919" i="3"/>
  <c r="X1920" i="3"/>
  <c r="X1921" i="3"/>
  <c r="X1922" i="3"/>
  <c r="X1923" i="3"/>
  <c r="X1924" i="3"/>
  <c r="X1925" i="3"/>
  <c r="X1926" i="3"/>
  <c r="X1927" i="3"/>
  <c r="X1928" i="3"/>
  <c r="X1929" i="3"/>
  <c r="X1930" i="3"/>
  <c r="X1931" i="3"/>
  <c r="X1932" i="3"/>
  <c r="X1933" i="3"/>
  <c r="X1934" i="3"/>
  <c r="X1935" i="3"/>
  <c r="X1936" i="3"/>
  <c r="X1937" i="3"/>
  <c r="X1938" i="3"/>
  <c r="X1939" i="3"/>
  <c r="X1940" i="3"/>
  <c r="X1941" i="3"/>
  <c r="X1942" i="3"/>
  <c r="X1943" i="3"/>
  <c r="X1944" i="3"/>
  <c r="X1945" i="3"/>
  <c r="X1946" i="3"/>
  <c r="X1947" i="3"/>
  <c r="X1948" i="3"/>
  <c r="X1949" i="3"/>
  <c r="X1950" i="3"/>
  <c r="X1951" i="3"/>
  <c r="X1952" i="3"/>
  <c r="X1953" i="3"/>
  <c r="X1954" i="3"/>
  <c r="X1955" i="3"/>
  <c r="X1956" i="3"/>
  <c r="X1957" i="3"/>
  <c r="X1958" i="3"/>
  <c r="X1959" i="3"/>
  <c r="X1960" i="3"/>
  <c r="X1961" i="3"/>
  <c r="X1962" i="3"/>
  <c r="X1963" i="3"/>
  <c r="X1964" i="3"/>
  <c r="X1965" i="3"/>
  <c r="X1966" i="3"/>
  <c r="X1967" i="3"/>
  <c r="X1968" i="3"/>
  <c r="X1969" i="3"/>
  <c r="X1970" i="3"/>
  <c r="X1971" i="3"/>
  <c r="X1972" i="3"/>
  <c r="X1973" i="3"/>
  <c r="X1974" i="3"/>
  <c r="X1975" i="3"/>
  <c r="X1976" i="3"/>
  <c r="X1977" i="3"/>
  <c r="X1978" i="3"/>
  <c r="X1979" i="3"/>
  <c r="X1980" i="3"/>
  <c r="X1981" i="3"/>
  <c r="X1982" i="3"/>
  <c r="X1983" i="3"/>
  <c r="X1984" i="3"/>
  <c r="X1985" i="3"/>
  <c r="X1986" i="3"/>
  <c r="X1987" i="3"/>
  <c r="X1988" i="3"/>
  <c r="X1989" i="3"/>
  <c r="X1990" i="3"/>
  <c r="X1991" i="3"/>
  <c r="X1992" i="3"/>
  <c r="X1993" i="3"/>
  <c r="X1994" i="3"/>
  <c r="X1995" i="3"/>
  <c r="X1996" i="3"/>
  <c r="X1997" i="3"/>
  <c r="X1998" i="3"/>
  <c r="X1999" i="3"/>
  <c r="X2000" i="3"/>
  <c r="X2001" i="3"/>
  <c r="X2002" i="3"/>
  <c r="X2003" i="3"/>
  <c r="X2004" i="3"/>
  <c r="X2005" i="3"/>
  <c r="X2006" i="3"/>
  <c r="X2007" i="3"/>
  <c r="X2008" i="3"/>
  <c r="X2009" i="3"/>
  <c r="X2010" i="3"/>
  <c r="X2011" i="3"/>
  <c r="X2012" i="3"/>
  <c r="X2013" i="3"/>
  <c r="X2014" i="3"/>
  <c r="X2015" i="3"/>
  <c r="X2016" i="3"/>
  <c r="X2017" i="3"/>
  <c r="X2018" i="3"/>
  <c r="X2019" i="3"/>
  <c r="X2020" i="3"/>
  <c r="X2021" i="3"/>
  <c r="X2022" i="3"/>
  <c r="X2023" i="3"/>
  <c r="X2024" i="3"/>
  <c r="X2025" i="3"/>
  <c r="X2026" i="3"/>
  <c r="X2027" i="3"/>
  <c r="X2028" i="3"/>
  <c r="X2029" i="3"/>
  <c r="X2030" i="3"/>
  <c r="X2031" i="3"/>
  <c r="X2032" i="3"/>
  <c r="X2033" i="3"/>
  <c r="X2034" i="3"/>
  <c r="X2035" i="3"/>
  <c r="X2036" i="3"/>
  <c r="X2037" i="3"/>
  <c r="X2038" i="3"/>
  <c r="X2039" i="3"/>
  <c r="X2040" i="3"/>
  <c r="X2041" i="3"/>
  <c r="X2042" i="3"/>
  <c r="X2043" i="3"/>
  <c r="X2044" i="3"/>
  <c r="X2045" i="3"/>
  <c r="X2046" i="3"/>
  <c r="X2047" i="3"/>
  <c r="X2048" i="3"/>
  <c r="X2049" i="3"/>
  <c r="X2050" i="3"/>
  <c r="X2051" i="3"/>
  <c r="X2052" i="3"/>
  <c r="X2053" i="3"/>
  <c r="X2054" i="3"/>
  <c r="X2055" i="3"/>
  <c r="X2056" i="3"/>
  <c r="X2057" i="3"/>
  <c r="X2058" i="3"/>
  <c r="X2059" i="3"/>
  <c r="X2060" i="3"/>
  <c r="X2061" i="3"/>
  <c r="X2062" i="3"/>
  <c r="X2063" i="3"/>
  <c r="X2064" i="3"/>
  <c r="X2065" i="3"/>
  <c r="X2066" i="3"/>
  <c r="X2067" i="3"/>
  <c r="X2068" i="3"/>
  <c r="X2069" i="3"/>
  <c r="X2070" i="3"/>
  <c r="X2071" i="3"/>
  <c r="X2072" i="3"/>
  <c r="X2073" i="3"/>
  <c r="X2074" i="3"/>
  <c r="X2075" i="3"/>
  <c r="X2076" i="3"/>
  <c r="X2077" i="3"/>
  <c r="X2078" i="3"/>
  <c r="X2079" i="3"/>
  <c r="X2080" i="3"/>
  <c r="X2081" i="3"/>
  <c r="X2082" i="3"/>
  <c r="X2083" i="3"/>
  <c r="X2084" i="3"/>
  <c r="X2085" i="3"/>
  <c r="X2086" i="3"/>
  <c r="X2087" i="3"/>
  <c r="X2088" i="3"/>
  <c r="X2089" i="3"/>
  <c r="X2090" i="3"/>
  <c r="X2091" i="3"/>
  <c r="X2092" i="3"/>
  <c r="X2093" i="3"/>
  <c r="X2094" i="3"/>
  <c r="X2095" i="3"/>
  <c r="X2096" i="3"/>
  <c r="X2097" i="3"/>
  <c r="X2098" i="3"/>
  <c r="X2099" i="3"/>
  <c r="X2100" i="3"/>
  <c r="X2101" i="3"/>
  <c r="X2102" i="3"/>
  <c r="X2103" i="3"/>
  <c r="X2104" i="3"/>
  <c r="X2105" i="3"/>
  <c r="X2106" i="3"/>
  <c r="X2107" i="3"/>
  <c r="X2108" i="3"/>
  <c r="X2109" i="3"/>
  <c r="X2110" i="3"/>
  <c r="X2111" i="3"/>
  <c r="X2112" i="3"/>
  <c r="X2113" i="3"/>
  <c r="X2114" i="3"/>
  <c r="X2115" i="3"/>
  <c r="X2116" i="3"/>
  <c r="X2117" i="3"/>
  <c r="X2118" i="3"/>
  <c r="X2119" i="3"/>
  <c r="X2120" i="3"/>
  <c r="X2121" i="3"/>
  <c r="X2122" i="3"/>
  <c r="X2123" i="3"/>
  <c r="X2124" i="3"/>
  <c r="X2125" i="3"/>
  <c r="X2126" i="3"/>
  <c r="X2127" i="3"/>
  <c r="X2128" i="3"/>
  <c r="X2129" i="3"/>
  <c r="X2130" i="3"/>
  <c r="X2131" i="3"/>
  <c r="X2132" i="3"/>
  <c r="X2133" i="3"/>
  <c r="X2134" i="3"/>
  <c r="X2135" i="3"/>
  <c r="X2136" i="3"/>
  <c r="X2137" i="3"/>
  <c r="X2138" i="3"/>
  <c r="X2139" i="3"/>
  <c r="X2140" i="3"/>
  <c r="X2141" i="3"/>
  <c r="X2142" i="3"/>
  <c r="X2143" i="3"/>
  <c r="X2144" i="3"/>
  <c r="X2145" i="3"/>
  <c r="X2146" i="3"/>
  <c r="X2147" i="3"/>
  <c r="X2148" i="3"/>
  <c r="X2149" i="3"/>
  <c r="X2150" i="3"/>
  <c r="X2151" i="3"/>
  <c r="X2152" i="3"/>
  <c r="X2153" i="3"/>
  <c r="X2154" i="3"/>
  <c r="X2155" i="3"/>
  <c r="X2156" i="3"/>
  <c r="X2157" i="3"/>
  <c r="X2158" i="3"/>
  <c r="X2159" i="3"/>
  <c r="X2160" i="3"/>
  <c r="X2161" i="3"/>
  <c r="X2162" i="3"/>
  <c r="X2163" i="3"/>
  <c r="X2164" i="3"/>
  <c r="X2165" i="3"/>
  <c r="X2166" i="3"/>
  <c r="X2167" i="3"/>
  <c r="X2168" i="3"/>
  <c r="X2169" i="3"/>
  <c r="X2170" i="3"/>
  <c r="X2171" i="3"/>
  <c r="X2172" i="3"/>
  <c r="X2173" i="3"/>
  <c r="X2174" i="3"/>
  <c r="X2175" i="3"/>
  <c r="X2176" i="3"/>
  <c r="X2177" i="3"/>
  <c r="X2178" i="3"/>
  <c r="X2179" i="3"/>
  <c r="X2180" i="3"/>
  <c r="X2181" i="3"/>
  <c r="X2182" i="3"/>
  <c r="X2183" i="3"/>
  <c r="X2184" i="3"/>
  <c r="X2185" i="3"/>
  <c r="X2186" i="3"/>
  <c r="X2187" i="3"/>
  <c r="X2188" i="3"/>
  <c r="X2189" i="3"/>
  <c r="X2190" i="3"/>
  <c r="X2191" i="3"/>
  <c r="X2192" i="3"/>
  <c r="X2193" i="3"/>
  <c r="X2194" i="3"/>
  <c r="X2195" i="3"/>
  <c r="X2196" i="3"/>
  <c r="X2197" i="3"/>
  <c r="X2198" i="3"/>
  <c r="X2199" i="3"/>
  <c r="X2200" i="3"/>
  <c r="X2201" i="3"/>
  <c r="X2202" i="3"/>
  <c r="X2203" i="3"/>
  <c r="X2204" i="3"/>
  <c r="X2205" i="3"/>
  <c r="X2206" i="3"/>
  <c r="X2207" i="3"/>
  <c r="X2208" i="3"/>
  <c r="X2209" i="3"/>
  <c r="X2210" i="3"/>
  <c r="X2211" i="3"/>
  <c r="X2212" i="3"/>
  <c r="X2213" i="3"/>
  <c r="X2214" i="3"/>
  <c r="X2215" i="3"/>
  <c r="X2216" i="3"/>
  <c r="X2217" i="3"/>
  <c r="X2218" i="3"/>
  <c r="X2219" i="3"/>
  <c r="X2220" i="3"/>
  <c r="X2221" i="3"/>
  <c r="X2222" i="3"/>
  <c r="X2223" i="3"/>
  <c r="X2224" i="3"/>
  <c r="X2225" i="3"/>
  <c r="X2226" i="3"/>
  <c r="X2227" i="3"/>
  <c r="X2228" i="3"/>
  <c r="X2229" i="3"/>
  <c r="X2230" i="3"/>
  <c r="X2231" i="3"/>
  <c r="X2232" i="3"/>
  <c r="X2233" i="3"/>
  <c r="X2234" i="3"/>
  <c r="X2235" i="3"/>
  <c r="X2236" i="3"/>
  <c r="X2237" i="3"/>
  <c r="X2238" i="3"/>
  <c r="X2239" i="3"/>
  <c r="X2240" i="3"/>
  <c r="X2241" i="3"/>
  <c r="X2242" i="3"/>
  <c r="X2243" i="3"/>
  <c r="X2244" i="3"/>
  <c r="X2245" i="3"/>
  <c r="X2246" i="3"/>
  <c r="X2247" i="3"/>
  <c r="X2248" i="3"/>
  <c r="X2249" i="3"/>
  <c r="X2250" i="3"/>
  <c r="X2251" i="3"/>
  <c r="X2252" i="3"/>
  <c r="X2253" i="3"/>
  <c r="X2254" i="3"/>
  <c r="X2255" i="3"/>
  <c r="X2256" i="3"/>
  <c r="X2257" i="3"/>
  <c r="X2258" i="3"/>
  <c r="X2259" i="3"/>
  <c r="X2260" i="3"/>
  <c r="X2261" i="3"/>
  <c r="X2262" i="3"/>
  <c r="X2263" i="3"/>
  <c r="X2264" i="3"/>
  <c r="X2265" i="3"/>
  <c r="X2266" i="3"/>
  <c r="X2267" i="3"/>
  <c r="X2268" i="3"/>
  <c r="X2269" i="3"/>
  <c r="X2270" i="3"/>
  <c r="X2271" i="3"/>
  <c r="X2272" i="3"/>
  <c r="X2273" i="3"/>
  <c r="X2274" i="3"/>
  <c r="X2275" i="3"/>
  <c r="X2276" i="3"/>
  <c r="X2277" i="3"/>
  <c r="X2278" i="3"/>
  <c r="X2279" i="3"/>
  <c r="X2280" i="3"/>
  <c r="X2281" i="3"/>
  <c r="X2282" i="3"/>
  <c r="X2283" i="3"/>
  <c r="X2284" i="3"/>
  <c r="X2285" i="3"/>
  <c r="X2286" i="3"/>
  <c r="X2287" i="3"/>
  <c r="X2288" i="3"/>
  <c r="X2289" i="3"/>
  <c r="X2290" i="3"/>
  <c r="X2291" i="3"/>
  <c r="X2292" i="3"/>
  <c r="X2293" i="3"/>
  <c r="X2294" i="3"/>
  <c r="X2295" i="3"/>
  <c r="X2296" i="3"/>
  <c r="X2297" i="3"/>
  <c r="X2298" i="3"/>
  <c r="X2299" i="3"/>
  <c r="X2300" i="3"/>
  <c r="X2301" i="3"/>
  <c r="X2302" i="3"/>
  <c r="X2303" i="3"/>
  <c r="X2304" i="3"/>
  <c r="X2305" i="3"/>
  <c r="X2306" i="3"/>
  <c r="X2307" i="3"/>
  <c r="X2308" i="3"/>
  <c r="X2309" i="3"/>
  <c r="X2310" i="3"/>
  <c r="X2311" i="3"/>
  <c r="X2312" i="3"/>
  <c r="X2313" i="3"/>
  <c r="X2314" i="3"/>
  <c r="X2315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X2372" i="3"/>
  <c r="X2373" i="3"/>
  <c r="X2374" i="3"/>
  <c r="X2375" i="3"/>
  <c r="X2376" i="3"/>
  <c r="X2377" i="3"/>
  <c r="X2378" i="3"/>
  <c r="X2379" i="3"/>
  <c r="X2380" i="3"/>
  <c r="X2381" i="3"/>
  <c r="X2382" i="3"/>
  <c r="X2383" i="3"/>
  <c r="X2384" i="3"/>
  <c r="X2385" i="3"/>
  <c r="X2386" i="3"/>
  <c r="X2387" i="3"/>
  <c r="X2388" i="3"/>
  <c r="X2389" i="3"/>
  <c r="X2390" i="3"/>
  <c r="X2391" i="3"/>
  <c r="X2392" i="3"/>
  <c r="X2393" i="3"/>
  <c r="X2394" i="3"/>
  <c r="X2395" i="3"/>
  <c r="X2396" i="3"/>
  <c r="X2397" i="3"/>
  <c r="X2398" i="3"/>
  <c r="X2399" i="3"/>
  <c r="X2400" i="3"/>
  <c r="X2401" i="3"/>
  <c r="X2402" i="3"/>
  <c r="X2403" i="3"/>
  <c r="X2404" i="3"/>
  <c r="X2405" i="3"/>
  <c r="X2406" i="3"/>
  <c r="X2407" i="3"/>
  <c r="X2408" i="3"/>
  <c r="X2409" i="3"/>
  <c r="X2410" i="3"/>
  <c r="X2411" i="3"/>
  <c r="X2412" i="3"/>
  <c r="X2413" i="3"/>
  <c r="X2414" i="3"/>
  <c r="X2415" i="3"/>
  <c r="X2416" i="3"/>
  <c r="X2417" i="3"/>
  <c r="X2418" i="3"/>
  <c r="X2419" i="3"/>
  <c r="X2420" i="3"/>
  <c r="X2421" i="3"/>
  <c r="X2422" i="3"/>
  <c r="X2423" i="3"/>
  <c r="X2424" i="3"/>
  <c r="X2425" i="3"/>
  <c r="X2426" i="3"/>
  <c r="X2427" i="3"/>
  <c r="X2428" i="3"/>
  <c r="X2429" i="3"/>
  <c r="X2430" i="3"/>
  <c r="X2431" i="3"/>
  <c r="X2432" i="3"/>
  <c r="X2433" i="3"/>
  <c r="X2434" i="3"/>
  <c r="X2435" i="3"/>
  <c r="X2436" i="3"/>
  <c r="X2437" i="3"/>
  <c r="X2438" i="3"/>
  <c r="X2439" i="3"/>
  <c r="X2440" i="3"/>
  <c r="X2441" i="3"/>
  <c r="X2442" i="3"/>
  <c r="X2443" i="3"/>
  <c r="X2444" i="3"/>
  <c r="X2445" i="3"/>
  <c r="X2446" i="3"/>
  <c r="X2447" i="3"/>
  <c r="X2448" i="3"/>
  <c r="X2449" i="3"/>
  <c r="X2450" i="3"/>
  <c r="X2451" i="3"/>
  <c r="X2452" i="3"/>
  <c r="X2453" i="3"/>
  <c r="X2454" i="3"/>
  <c r="X2455" i="3"/>
  <c r="X2456" i="3"/>
  <c r="X2457" i="3"/>
  <c r="X2458" i="3"/>
  <c r="X2459" i="3"/>
  <c r="X2460" i="3"/>
  <c r="X2461" i="3"/>
  <c r="X2462" i="3"/>
  <c r="X2463" i="3"/>
  <c r="X2464" i="3"/>
  <c r="X2465" i="3"/>
  <c r="X2466" i="3"/>
  <c r="X2467" i="3"/>
  <c r="X2468" i="3"/>
  <c r="X2469" i="3"/>
  <c r="X2470" i="3"/>
  <c r="X2471" i="3"/>
  <c r="X2472" i="3"/>
  <c r="X2473" i="3"/>
  <c r="X2474" i="3"/>
  <c r="X2475" i="3"/>
  <c r="X2476" i="3"/>
  <c r="X2477" i="3"/>
  <c r="X2478" i="3"/>
  <c r="X2479" i="3"/>
  <c r="X2480" i="3"/>
  <c r="X2481" i="3"/>
  <c r="X2482" i="3"/>
  <c r="X2483" i="3"/>
  <c r="X2484" i="3"/>
  <c r="X2485" i="3"/>
  <c r="X2486" i="3"/>
  <c r="X2487" i="3"/>
  <c r="X2488" i="3"/>
  <c r="X2489" i="3"/>
  <c r="X2490" i="3"/>
  <c r="X2491" i="3"/>
  <c r="X2492" i="3"/>
  <c r="X2493" i="3"/>
  <c r="X2494" i="3"/>
  <c r="X2495" i="3"/>
  <c r="X2496" i="3"/>
  <c r="X2497" i="3"/>
  <c r="X2498" i="3"/>
  <c r="X2499" i="3"/>
  <c r="X2500" i="3"/>
  <c r="X2501" i="3"/>
  <c r="X2502" i="3"/>
  <c r="X2503" i="3"/>
  <c r="X2504" i="3"/>
  <c r="X2505" i="3"/>
  <c r="X2506" i="3"/>
  <c r="X2507" i="3"/>
  <c r="X2508" i="3"/>
  <c r="X2509" i="3"/>
  <c r="X2510" i="3"/>
  <c r="X2511" i="3"/>
  <c r="X2512" i="3"/>
  <c r="X2513" i="3"/>
  <c r="X2514" i="3"/>
  <c r="X2515" i="3"/>
  <c r="X2516" i="3"/>
  <c r="X2517" i="3"/>
  <c r="X2518" i="3"/>
  <c r="X2519" i="3"/>
  <c r="X2520" i="3"/>
  <c r="X2521" i="3"/>
  <c r="X2522" i="3"/>
  <c r="X2523" i="3"/>
  <c r="X2524" i="3"/>
  <c r="X2525" i="3"/>
  <c r="X2526" i="3"/>
  <c r="X2527" i="3"/>
  <c r="X2528" i="3"/>
  <c r="X2529" i="3"/>
  <c r="X2530" i="3"/>
  <c r="X2531" i="3"/>
  <c r="X2532" i="3"/>
  <c r="X2533" i="3"/>
  <c r="X2534" i="3"/>
  <c r="X2535" i="3"/>
  <c r="X2536" i="3"/>
  <c r="X2537" i="3"/>
  <c r="X2538" i="3"/>
  <c r="X2539" i="3"/>
  <c r="X2540" i="3"/>
  <c r="X2541" i="3"/>
  <c r="X2542" i="3"/>
  <c r="X2543" i="3"/>
  <c r="X2544" i="3"/>
  <c r="X2545" i="3"/>
  <c r="X2546" i="3"/>
  <c r="X2547" i="3"/>
  <c r="X2548" i="3"/>
  <c r="X2549" i="3"/>
  <c r="X2550" i="3"/>
  <c r="X2551" i="3"/>
  <c r="X2552" i="3"/>
  <c r="X2553" i="3"/>
  <c r="X2554" i="3"/>
  <c r="X2555" i="3"/>
  <c r="X2556" i="3"/>
  <c r="X2557" i="3"/>
  <c r="X2558" i="3"/>
  <c r="X2559" i="3"/>
  <c r="X2560" i="3"/>
  <c r="X2561" i="3"/>
  <c r="X2562" i="3"/>
  <c r="X2563" i="3"/>
  <c r="X2564" i="3"/>
  <c r="X2565" i="3"/>
  <c r="X2566" i="3"/>
  <c r="X2567" i="3"/>
  <c r="X2568" i="3"/>
  <c r="X2569" i="3"/>
  <c r="X2570" i="3"/>
  <c r="X2571" i="3"/>
  <c r="X2572" i="3"/>
  <c r="X2573" i="3"/>
  <c r="X2574" i="3"/>
  <c r="X2575" i="3"/>
  <c r="X2576" i="3"/>
  <c r="X2577" i="3"/>
  <c r="X2578" i="3"/>
  <c r="X2579" i="3"/>
  <c r="X2580" i="3"/>
  <c r="X2581" i="3"/>
  <c r="X2582" i="3"/>
  <c r="X2583" i="3"/>
  <c r="X2584" i="3"/>
  <c r="X2585" i="3"/>
  <c r="X2586" i="3"/>
  <c r="X2587" i="3"/>
  <c r="X2588" i="3"/>
  <c r="X2589" i="3"/>
  <c r="X2590" i="3"/>
  <c r="X2591" i="3"/>
  <c r="X2592" i="3"/>
  <c r="X2593" i="3"/>
  <c r="X2594" i="3"/>
  <c r="X2595" i="3"/>
  <c r="X2596" i="3"/>
  <c r="X2597" i="3"/>
  <c r="X2598" i="3"/>
  <c r="X2599" i="3"/>
  <c r="X2600" i="3"/>
  <c r="X2601" i="3"/>
  <c r="X2602" i="3"/>
  <c r="X2603" i="3"/>
  <c r="X2604" i="3"/>
  <c r="X2605" i="3"/>
  <c r="X2606" i="3"/>
  <c r="X2607" i="3"/>
  <c r="X2608" i="3"/>
  <c r="X2609" i="3"/>
  <c r="X2610" i="3"/>
  <c r="X2611" i="3"/>
  <c r="X2612" i="3"/>
  <c r="X2613" i="3"/>
  <c r="X2614" i="3"/>
  <c r="X2615" i="3"/>
  <c r="X2616" i="3"/>
  <c r="X2617" i="3"/>
  <c r="X2618" i="3"/>
  <c r="X2619" i="3"/>
  <c r="X2620" i="3"/>
  <c r="X2621" i="3"/>
  <c r="X2622" i="3"/>
  <c r="X2623" i="3"/>
  <c r="X2624" i="3"/>
  <c r="X2625" i="3"/>
  <c r="X2626" i="3"/>
  <c r="X2627" i="3"/>
  <c r="X2628" i="3"/>
  <c r="X2629" i="3"/>
  <c r="X2630" i="3"/>
  <c r="X2631" i="3"/>
  <c r="X2632" i="3"/>
  <c r="X2633" i="3"/>
  <c r="X2634" i="3"/>
  <c r="X2635" i="3"/>
  <c r="X2636" i="3"/>
  <c r="X2637" i="3"/>
  <c r="X2638" i="3"/>
  <c r="X2639" i="3"/>
  <c r="X2640" i="3"/>
  <c r="X2641" i="3"/>
  <c r="X2642" i="3"/>
  <c r="X2643" i="3"/>
  <c r="X2644" i="3"/>
  <c r="X2645" i="3"/>
  <c r="X2646" i="3"/>
  <c r="X2647" i="3"/>
  <c r="X2648" i="3"/>
  <c r="X2649" i="3"/>
  <c r="X2650" i="3"/>
  <c r="X2651" i="3"/>
  <c r="X2652" i="3"/>
  <c r="X2653" i="3"/>
  <c r="X2654" i="3"/>
  <c r="X2655" i="3"/>
  <c r="X2656" i="3"/>
  <c r="X2657" i="3"/>
  <c r="X2658" i="3"/>
  <c r="X2659" i="3"/>
  <c r="X2660" i="3"/>
  <c r="X2661" i="3"/>
  <c r="X2662" i="3"/>
  <c r="X2663" i="3"/>
  <c r="X2664" i="3"/>
  <c r="X2665" i="3"/>
  <c r="X2666" i="3"/>
  <c r="X2667" i="3"/>
  <c r="X2668" i="3"/>
  <c r="X2669" i="3"/>
  <c r="X2670" i="3"/>
  <c r="X2671" i="3"/>
  <c r="X2672" i="3"/>
  <c r="X2673" i="3"/>
  <c r="X2674" i="3"/>
  <c r="X2675" i="3"/>
  <c r="X2676" i="3"/>
  <c r="X2677" i="3"/>
  <c r="X2678" i="3"/>
  <c r="X2679" i="3"/>
  <c r="X2680" i="3"/>
  <c r="X2681" i="3"/>
  <c r="X2682" i="3"/>
  <c r="X2683" i="3"/>
  <c r="X2684" i="3"/>
  <c r="X2685" i="3"/>
  <c r="X2686" i="3"/>
  <c r="X2687" i="3"/>
  <c r="X2688" i="3"/>
  <c r="X2689" i="3"/>
  <c r="X2690" i="3"/>
  <c r="X2691" i="3"/>
  <c r="X2692" i="3"/>
  <c r="X2693" i="3"/>
  <c r="X2694" i="3"/>
  <c r="X2695" i="3"/>
  <c r="X2696" i="3"/>
  <c r="X2697" i="3"/>
  <c r="X2698" i="3"/>
  <c r="X2699" i="3"/>
  <c r="X2700" i="3"/>
  <c r="X2701" i="3"/>
  <c r="X2702" i="3"/>
  <c r="X2703" i="3"/>
  <c r="X2704" i="3"/>
  <c r="X2705" i="3"/>
  <c r="X2706" i="3"/>
  <c r="X2707" i="3"/>
  <c r="X2708" i="3"/>
  <c r="X2709" i="3"/>
  <c r="X2710" i="3"/>
  <c r="X2711" i="3"/>
  <c r="X2712" i="3"/>
  <c r="X2713" i="3"/>
  <c r="X2714" i="3"/>
  <c r="X2715" i="3"/>
  <c r="X2716" i="3"/>
  <c r="X2717" i="3"/>
  <c r="X2718" i="3"/>
  <c r="X2719" i="3"/>
  <c r="X2720" i="3"/>
  <c r="X2721" i="3"/>
  <c r="X2722" i="3"/>
  <c r="X2723" i="3"/>
  <c r="X2724" i="3"/>
  <c r="X2725" i="3"/>
  <c r="X2726" i="3"/>
  <c r="X2727" i="3"/>
  <c r="X2728" i="3"/>
  <c r="X2729" i="3"/>
  <c r="X2730" i="3"/>
  <c r="X2731" i="3"/>
  <c r="X2732" i="3"/>
  <c r="X2733" i="3"/>
  <c r="X2734" i="3"/>
  <c r="X2735" i="3"/>
  <c r="X2736" i="3"/>
  <c r="X2737" i="3"/>
  <c r="X2738" i="3"/>
  <c r="X2739" i="3"/>
  <c r="X2740" i="3"/>
  <c r="X2741" i="3"/>
  <c r="X2742" i="3"/>
  <c r="X2743" i="3"/>
  <c r="X2744" i="3"/>
  <c r="X2745" i="3"/>
  <c r="X2746" i="3"/>
  <c r="X2747" i="3"/>
  <c r="X2748" i="3"/>
  <c r="X2749" i="3"/>
  <c r="X2750" i="3"/>
  <c r="X2751" i="3"/>
  <c r="X2752" i="3"/>
  <c r="X2753" i="3"/>
  <c r="X2754" i="3"/>
  <c r="X2755" i="3"/>
  <c r="X2756" i="3"/>
  <c r="X2757" i="3"/>
  <c r="X2758" i="3"/>
  <c r="X2759" i="3"/>
  <c r="X2760" i="3"/>
  <c r="X2761" i="3"/>
  <c r="X2762" i="3"/>
  <c r="X2763" i="3"/>
  <c r="X2764" i="3"/>
  <c r="X2765" i="3"/>
  <c r="X2766" i="3"/>
  <c r="X2767" i="3"/>
  <c r="X2768" i="3"/>
  <c r="X2769" i="3"/>
  <c r="X2770" i="3"/>
  <c r="X2771" i="3"/>
  <c r="X2772" i="3"/>
  <c r="X2773" i="3"/>
  <c r="X2774" i="3"/>
  <c r="X2775" i="3"/>
  <c r="X2776" i="3"/>
  <c r="X2777" i="3"/>
  <c r="X2778" i="3"/>
  <c r="X2779" i="3"/>
  <c r="X2780" i="3"/>
  <c r="X2781" i="3"/>
  <c r="X2782" i="3"/>
  <c r="X2783" i="3"/>
  <c r="X2784" i="3"/>
  <c r="X2785" i="3"/>
  <c r="X2786" i="3"/>
  <c r="X2787" i="3"/>
  <c r="X2788" i="3"/>
  <c r="X2789" i="3"/>
  <c r="X2790" i="3"/>
  <c r="X2791" i="3"/>
  <c r="X2792" i="3"/>
  <c r="X2793" i="3"/>
  <c r="X2794" i="3"/>
  <c r="X2795" i="3"/>
  <c r="X2796" i="3"/>
  <c r="X2797" i="3"/>
  <c r="X2798" i="3"/>
  <c r="X2799" i="3"/>
  <c r="X2800" i="3"/>
  <c r="X2801" i="3"/>
  <c r="X2802" i="3"/>
  <c r="X2803" i="3"/>
  <c r="X2804" i="3"/>
  <c r="X2805" i="3"/>
  <c r="X2806" i="3"/>
  <c r="X2807" i="3"/>
  <c r="X2808" i="3"/>
  <c r="X2809" i="3"/>
  <c r="X2810" i="3"/>
  <c r="X2811" i="3"/>
  <c r="X2812" i="3"/>
  <c r="X2813" i="3"/>
  <c r="X2814" i="3"/>
  <c r="X2815" i="3"/>
  <c r="X2816" i="3"/>
  <c r="X2817" i="3"/>
  <c r="X2818" i="3"/>
  <c r="X2819" i="3"/>
  <c r="X2820" i="3"/>
  <c r="X2821" i="3"/>
  <c r="X2822" i="3"/>
  <c r="X2823" i="3"/>
  <c r="X2824" i="3"/>
  <c r="X2825" i="3"/>
  <c r="X2826" i="3"/>
  <c r="X2827" i="3"/>
  <c r="X2828" i="3"/>
  <c r="X2829" i="3"/>
  <c r="X2830" i="3"/>
  <c r="X2831" i="3"/>
  <c r="X2832" i="3"/>
  <c r="X2833" i="3"/>
  <c r="X2834" i="3"/>
  <c r="X2835" i="3"/>
  <c r="X2836" i="3"/>
  <c r="X2837" i="3"/>
  <c r="X2838" i="3"/>
  <c r="X2839" i="3"/>
  <c r="X2840" i="3"/>
  <c r="X2841" i="3"/>
  <c r="X2842" i="3"/>
  <c r="X2843" i="3"/>
  <c r="X2844" i="3"/>
  <c r="X2845" i="3"/>
  <c r="X2846" i="3"/>
  <c r="X2847" i="3"/>
  <c r="X2848" i="3"/>
  <c r="X2849" i="3"/>
  <c r="X2850" i="3"/>
  <c r="X2851" i="3"/>
  <c r="X2852" i="3"/>
  <c r="X2853" i="3"/>
  <c r="X2854" i="3"/>
  <c r="X2855" i="3"/>
  <c r="X2856" i="3"/>
  <c r="X2857" i="3"/>
  <c r="X2858" i="3"/>
  <c r="X2859" i="3"/>
  <c r="X2860" i="3"/>
  <c r="X2861" i="3"/>
  <c r="X2862" i="3"/>
  <c r="X2863" i="3"/>
  <c r="X2864" i="3"/>
  <c r="X2865" i="3"/>
  <c r="X2866" i="3"/>
  <c r="X2867" i="3"/>
  <c r="X2868" i="3"/>
  <c r="X2869" i="3"/>
  <c r="X2870" i="3"/>
  <c r="X2871" i="3"/>
  <c r="X2872" i="3"/>
  <c r="X2873" i="3"/>
  <c r="X2874" i="3"/>
  <c r="X2875" i="3"/>
  <c r="X2876" i="3"/>
  <c r="X2877" i="3"/>
  <c r="X2878" i="3"/>
  <c r="X2879" i="3"/>
  <c r="X2880" i="3"/>
  <c r="X2881" i="3"/>
  <c r="X2882" i="3"/>
  <c r="X2883" i="3"/>
  <c r="X2884" i="3"/>
  <c r="X2885" i="3"/>
  <c r="X2886" i="3"/>
  <c r="X2887" i="3"/>
  <c r="X2888" i="3"/>
  <c r="X2889" i="3"/>
  <c r="X2890" i="3"/>
  <c r="X2891" i="3"/>
  <c r="X2892" i="3"/>
  <c r="X2893" i="3"/>
  <c r="X2894" i="3"/>
  <c r="X2895" i="3"/>
  <c r="X2896" i="3"/>
  <c r="X2897" i="3"/>
  <c r="X2898" i="3"/>
  <c r="X2899" i="3"/>
  <c r="X2900" i="3"/>
  <c r="X2901" i="3"/>
  <c r="X2902" i="3"/>
  <c r="X2903" i="3"/>
  <c r="X2904" i="3"/>
  <c r="X2905" i="3"/>
  <c r="X2906" i="3"/>
  <c r="X2907" i="3"/>
  <c r="X2908" i="3"/>
  <c r="X2909" i="3"/>
  <c r="X2910" i="3"/>
  <c r="X2911" i="3"/>
  <c r="X2912" i="3"/>
  <c r="X2913" i="3"/>
  <c r="X2914" i="3"/>
  <c r="X2915" i="3"/>
  <c r="X2916" i="3"/>
  <c r="X2917" i="3"/>
  <c r="X2918" i="3"/>
  <c r="X2919" i="3"/>
  <c r="X2920" i="3"/>
  <c r="X2921" i="3"/>
  <c r="X2922" i="3"/>
  <c r="X2923" i="3"/>
  <c r="X2924" i="3"/>
  <c r="X2925" i="3"/>
  <c r="X2926" i="3"/>
  <c r="X2927" i="3"/>
  <c r="X2928" i="3"/>
  <c r="X2929" i="3"/>
  <c r="X2930" i="3"/>
  <c r="X2931" i="3"/>
  <c r="X2932" i="3"/>
  <c r="X2933" i="3"/>
  <c r="X2934" i="3"/>
  <c r="X2935" i="3"/>
  <c r="X2936" i="3"/>
  <c r="X2937" i="3"/>
  <c r="X2938" i="3"/>
  <c r="X2939" i="3"/>
  <c r="X2940" i="3"/>
  <c r="X2941" i="3"/>
  <c r="X2942" i="3"/>
  <c r="X2943" i="3"/>
  <c r="X2944" i="3"/>
  <c r="X2945" i="3"/>
  <c r="X2946" i="3"/>
  <c r="X2947" i="3"/>
  <c r="X2948" i="3"/>
  <c r="X2949" i="3"/>
  <c r="X2950" i="3"/>
  <c r="X2951" i="3"/>
  <c r="X2952" i="3"/>
  <c r="X2953" i="3"/>
  <c r="X2954" i="3"/>
  <c r="X2955" i="3"/>
  <c r="X2956" i="3"/>
  <c r="X2957" i="3"/>
  <c r="X2958" i="3"/>
  <c r="X2959" i="3"/>
  <c r="X2960" i="3"/>
  <c r="X2961" i="3"/>
  <c r="X2962" i="3"/>
  <c r="X2963" i="3"/>
  <c r="X2964" i="3"/>
  <c r="X2965" i="3"/>
  <c r="X2966" i="3"/>
  <c r="X2967" i="3"/>
  <c r="X2968" i="3"/>
  <c r="X2969" i="3"/>
  <c r="X2970" i="3"/>
  <c r="X2971" i="3"/>
  <c r="X2972" i="3"/>
  <c r="X2973" i="3"/>
  <c r="X2974" i="3"/>
  <c r="X2975" i="3"/>
  <c r="X2976" i="3"/>
  <c r="X2977" i="3"/>
  <c r="X2978" i="3"/>
  <c r="X2979" i="3"/>
  <c r="X2980" i="3"/>
  <c r="X2981" i="3"/>
  <c r="X2982" i="3"/>
  <c r="X2983" i="3"/>
  <c r="X2984" i="3"/>
  <c r="X2985" i="3"/>
  <c r="X2986" i="3"/>
  <c r="X2987" i="3"/>
  <c r="X2988" i="3"/>
  <c r="X2989" i="3"/>
  <c r="X2990" i="3"/>
  <c r="X2991" i="3"/>
  <c r="X2992" i="3"/>
  <c r="X2993" i="3"/>
  <c r="X2994" i="3"/>
  <c r="X2995" i="3"/>
  <c r="X2996" i="3"/>
  <c r="X2997" i="3"/>
  <c r="X2998" i="3"/>
  <c r="X2999" i="3"/>
  <c r="X3000" i="3"/>
  <c r="X3001" i="3"/>
  <c r="X3002" i="3"/>
  <c r="X3003" i="3"/>
  <c r="X3004" i="3"/>
  <c r="X3005" i="3"/>
  <c r="X3006" i="3"/>
  <c r="X3007" i="3"/>
  <c r="X3008" i="3"/>
  <c r="X3009" i="3"/>
  <c r="X3010" i="3"/>
  <c r="X3011" i="3"/>
  <c r="X3012" i="3"/>
  <c r="X3013" i="3"/>
  <c r="X3014" i="3"/>
  <c r="X3015" i="3"/>
  <c r="X3016" i="3"/>
  <c r="X3017" i="3"/>
  <c r="X3018" i="3"/>
  <c r="X3019" i="3"/>
  <c r="X3020" i="3"/>
  <c r="X3021" i="3"/>
  <c r="X3022" i="3"/>
  <c r="X3023" i="3"/>
  <c r="X3024" i="3"/>
  <c r="X3025" i="3"/>
  <c r="X3026" i="3"/>
  <c r="X3027" i="3"/>
  <c r="X3028" i="3"/>
  <c r="X3029" i="3"/>
  <c r="X3030" i="3"/>
  <c r="X3031" i="3"/>
  <c r="X3032" i="3"/>
  <c r="X3033" i="3"/>
  <c r="X3034" i="3"/>
  <c r="X3035" i="3"/>
  <c r="X3036" i="3"/>
  <c r="X3037" i="3"/>
  <c r="X3038" i="3"/>
  <c r="X3039" i="3"/>
  <c r="X3040" i="3"/>
  <c r="X3041" i="3"/>
  <c r="X3042" i="3"/>
  <c r="X3043" i="3"/>
  <c r="X3044" i="3"/>
  <c r="X3045" i="3"/>
  <c r="X3046" i="3"/>
  <c r="X3047" i="3"/>
  <c r="X3048" i="3"/>
  <c r="X3049" i="3"/>
  <c r="X3050" i="3"/>
  <c r="X3051" i="3"/>
  <c r="X3052" i="3"/>
  <c r="X3053" i="3"/>
  <c r="X3054" i="3"/>
  <c r="X3055" i="3"/>
  <c r="X3056" i="3"/>
  <c r="X3057" i="3"/>
  <c r="X3058" i="3"/>
  <c r="X3059" i="3"/>
  <c r="X3060" i="3"/>
  <c r="X3061" i="3"/>
  <c r="X3062" i="3"/>
  <c r="X3063" i="3"/>
  <c r="X3064" i="3"/>
  <c r="X3065" i="3"/>
  <c r="X3066" i="3"/>
  <c r="X3067" i="3"/>
  <c r="X3068" i="3"/>
  <c r="X3069" i="3"/>
  <c r="X3070" i="3"/>
  <c r="X3071" i="3"/>
  <c r="X3072" i="3"/>
  <c r="X3073" i="3"/>
  <c r="X3074" i="3"/>
  <c r="X3075" i="3"/>
  <c r="X3076" i="3"/>
  <c r="X3077" i="3"/>
  <c r="X3078" i="3"/>
  <c r="X3079" i="3"/>
  <c r="X3080" i="3"/>
  <c r="X3081" i="3"/>
  <c r="X3082" i="3"/>
  <c r="X3083" i="3"/>
  <c r="X3084" i="3"/>
  <c r="X3085" i="3"/>
  <c r="X3086" i="3"/>
  <c r="X3087" i="3"/>
  <c r="X3088" i="3"/>
  <c r="X3089" i="3"/>
  <c r="X3090" i="3"/>
  <c r="X3091" i="3"/>
  <c r="X3092" i="3"/>
  <c r="X3093" i="3"/>
  <c r="X3094" i="3"/>
  <c r="X3095" i="3"/>
  <c r="X3096" i="3"/>
  <c r="X3097" i="3"/>
  <c r="X3098" i="3"/>
  <c r="X3099" i="3"/>
  <c r="X3100" i="3"/>
  <c r="X3101" i="3"/>
  <c r="X3102" i="3"/>
  <c r="X3103" i="3"/>
  <c r="X3104" i="3"/>
  <c r="X3105" i="3"/>
  <c r="X3106" i="3"/>
  <c r="X3107" i="3"/>
  <c r="X3108" i="3"/>
  <c r="X3109" i="3"/>
  <c r="X3110" i="3"/>
  <c r="X3111" i="3"/>
  <c r="X3112" i="3"/>
  <c r="X3113" i="3"/>
  <c r="X3114" i="3"/>
  <c r="X3115" i="3"/>
  <c r="X3116" i="3"/>
  <c r="X3117" i="3"/>
  <c r="X3118" i="3"/>
  <c r="X3119" i="3"/>
  <c r="X3120" i="3"/>
  <c r="X3121" i="3"/>
  <c r="X3122" i="3"/>
  <c r="X3123" i="3"/>
  <c r="X3124" i="3"/>
  <c r="X3125" i="3"/>
  <c r="X3126" i="3"/>
  <c r="X3127" i="3"/>
  <c r="X3128" i="3"/>
  <c r="X3129" i="3"/>
  <c r="X3130" i="3"/>
  <c r="X3131" i="3"/>
  <c r="X3132" i="3"/>
  <c r="X3133" i="3"/>
  <c r="X3134" i="3"/>
  <c r="X3135" i="3"/>
  <c r="X3136" i="3"/>
  <c r="X3137" i="3"/>
  <c r="X3138" i="3"/>
  <c r="X3139" i="3"/>
  <c r="X3140" i="3"/>
  <c r="X3141" i="3"/>
  <c r="X3142" i="3"/>
  <c r="X3143" i="3"/>
  <c r="X3144" i="3"/>
  <c r="X3145" i="3"/>
  <c r="X3146" i="3"/>
  <c r="X3147" i="3"/>
  <c r="X3148" i="3"/>
  <c r="X3149" i="3"/>
  <c r="X3150" i="3"/>
  <c r="X3151" i="3"/>
  <c r="X3152" i="3"/>
  <c r="X3153" i="3"/>
  <c r="X3154" i="3"/>
  <c r="X3155" i="3"/>
  <c r="X3156" i="3"/>
  <c r="X3157" i="3"/>
  <c r="X3158" i="3"/>
  <c r="X3159" i="3"/>
  <c r="X3160" i="3"/>
  <c r="X3161" i="3"/>
  <c r="X3162" i="3"/>
  <c r="X3163" i="3"/>
  <c r="X3164" i="3"/>
  <c r="X3165" i="3"/>
  <c r="X3166" i="3"/>
  <c r="X3167" i="3"/>
  <c r="X3168" i="3"/>
  <c r="X3169" i="3"/>
  <c r="X3170" i="3"/>
  <c r="X3171" i="3"/>
  <c r="X3172" i="3"/>
  <c r="X3173" i="3"/>
  <c r="X3174" i="3"/>
  <c r="X3175" i="3"/>
  <c r="X3176" i="3"/>
  <c r="X3177" i="3"/>
  <c r="X3178" i="3"/>
  <c r="X3179" i="3"/>
  <c r="X3180" i="3"/>
  <c r="X3181" i="3"/>
  <c r="X3182" i="3"/>
  <c r="X3183" i="3"/>
  <c r="X3184" i="3"/>
  <c r="X3185" i="3"/>
  <c r="X3186" i="3"/>
  <c r="X3187" i="3"/>
  <c r="X3188" i="3"/>
  <c r="X3189" i="3"/>
  <c r="X3190" i="3"/>
  <c r="X3191" i="3"/>
  <c r="X3192" i="3"/>
  <c r="X3193" i="3"/>
  <c r="X3194" i="3"/>
  <c r="X3195" i="3"/>
  <c r="X3196" i="3"/>
  <c r="X3197" i="3"/>
  <c r="X3198" i="3"/>
  <c r="X3199" i="3"/>
  <c r="X3200" i="3"/>
  <c r="X3201" i="3"/>
  <c r="X3202" i="3"/>
  <c r="X3203" i="3"/>
  <c r="X3204" i="3"/>
  <c r="X3205" i="3"/>
  <c r="X3206" i="3"/>
  <c r="X3207" i="3"/>
  <c r="X3208" i="3"/>
  <c r="X3209" i="3"/>
  <c r="X3210" i="3"/>
  <c r="X3211" i="3"/>
  <c r="X3212" i="3"/>
  <c r="X3213" i="3"/>
  <c r="X3214" i="3"/>
  <c r="X3215" i="3"/>
  <c r="X3216" i="3"/>
  <c r="X3217" i="3"/>
  <c r="X3218" i="3"/>
  <c r="X3219" i="3"/>
  <c r="X3220" i="3"/>
  <c r="X3221" i="3"/>
  <c r="X3222" i="3"/>
  <c r="X3223" i="3"/>
  <c r="X3224" i="3"/>
  <c r="X3225" i="3"/>
  <c r="X3226" i="3"/>
  <c r="X3227" i="3"/>
  <c r="X3228" i="3"/>
  <c r="X3229" i="3"/>
  <c r="X3230" i="3"/>
  <c r="X3231" i="3"/>
  <c r="X3232" i="3"/>
  <c r="X3233" i="3"/>
  <c r="X3234" i="3"/>
  <c r="X3235" i="3"/>
  <c r="X3236" i="3"/>
  <c r="X3237" i="3"/>
  <c r="X3238" i="3"/>
  <c r="X3239" i="3"/>
  <c r="X3240" i="3"/>
  <c r="X3241" i="3"/>
  <c r="X3242" i="3"/>
  <c r="X3243" i="3"/>
  <c r="X3244" i="3"/>
  <c r="X3245" i="3"/>
  <c r="X3246" i="3"/>
  <c r="X3247" i="3"/>
  <c r="X3248" i="3"/>
  <c r="X3249" i="3"/>
  <c r="X3250" i="3"/>
  <c r="X3251" i="3"/>
  <c r="X3252" i="3"/>
  <c r="X3253" i="3"/>
  <c r="X3254" i="3"/>
  <c r="X3255" i="3"/>
  <c r="X3256" i="3"/>
  <c r="X3257" i="3"/>
  <c r="X3258" i="3"/>
  <c r="X3259" i="3"/>
  <c r="X3260" i="3"/>
  <c r="X3261" i="3"/>
  <c r="X3262" i="3"/>
  <c r="X3263" i="3"/>
  <c r="X3264" i="3"/>
  <c r="X3265" i="3"/>
  <c r="X3266" i="3"/>
  <c r="X3267" i="3"/>
  <c r="X3268" i="3"/>
  <c r="X3269" i="3"/>
  <c r="X3270" i="3"/>
  <c r="X3271" i="3"/>
  <c r="X3272" i="3"/>
  <c r="X3273" i="3"/>
  <c r="X3274" i="3"/>
  <c r="X3275" i="3"/>
  <c r="X3276" i="3"/>
  <c r="X3277" i="3"/>
  <c r="X3278" i="3"/>
  <c r="X3279" i="3"/>
  <c r="X3280" i="3"/>
  <c r="X3281" i="3"/>
  <c r="X3282" i="3"/>
  <c r="X3283" i="3"/>
  <c r="X3284" i="3"/>
  <c r="X3285" i="3"/>
  <c r="X3286" i="3"/>
  <c r="X3287" i="3"/>
  <c r="X3288" i="3"/>
  <c r="X3289" i="3"/>
  <c r="X3290" i="3"/>
  <c r="X3291" i="3"/>
  <c r="X3292" i="3"/>
  <c r="X3293" i="3"/>
  <c r="X3294" i="3"/>
  <c r="X3295" i="3"/>
  <c r="X3296" i="3"/>
  <c r="X3297" i="3"/>
  <c r="X3298" i="3"/>
  <c r="X3299" i="3"/>
  <c r="X3300" i="3"/>
  <c r="X3301" i="3"/>
  <c r="X3302" i="3"/>
  <c r="X3303" i="3"/>
  <c r="X3304" i="3"/>
  <c r="X3305" i="3"/>
  <c r="X3306" i="3"/>
  <c r="X3307" i="3"/>
  <c r="X3308" i="3"/>
  <c r="X3309" i="3"/>
  <c r="X3310" i="3"/>
  <c r="X3311" i="3"/>
  <c r="X3312" i="3"/>
  <c r="X3313" i="3"/>
  <c r="X3314" i="3"/>
  <c r="X3315" i="3"/>
  <c r="X3316" i="3"/>
  <c r="X3317" i="3"/>
  <c r="X3318" i="3"/>
  <c r="X3319" i="3"/>
  <c r="X3320" i="3"/>
  <c r="X3321" i="3"/>
  <c r="X3322" i="3"/>
  <c r="X3323" i="3"/>
  <c r="X3324" i="3"/>
  <c r="X3325" i="3"/>
  <c r="X3326" i="3"/>
  <c r="X3327" i="3"/>
  <c r="X3328" i="3"/>
  <c r="X3329" i="3"/>
  <c r="X3330" i="3"/>
  <c r="X3331" i="3"/>
  <c r="X3332" i="3"/>
  <c r="X3333" i="3"/>
  <c r="X3334" i="3"/>
  <c r="X3335" i="3"/>
  <c r="X3336" i="3"/>
  <c r="X3337" i="3"/>
  <c r="X3338" i="3"/>
  <c r="X3339" i="3"/>
  <c r="X3340" i="3"/>
  <c r="X3341" i="3"/>
  <c r="X3342" i="3"/>
  <c r="X3343" i="3"/>
  <c r="X3344" i="3"/>
  <c r="X3345" i="3"/>
  <c r="X3346" i="3"/>
  <c r="X3347" i="3"/>
  <c r="X3348" i="3"/>
  <c r="X3349" i="3"/>
  <c r="X3350" i="3"/>
  <c r="X3351" i="3"/>
  <c r="X3352" i="3"/>
  <c r="X3353" i="3"/>
  <c r="X3354" i="3"/>
  <c r="X3355" i="3"/>
  <c r="X3356" i="3"/>
  <c r="X3357" i="3"/>
  <c r="X3358" i="3"/>
  <c r="X3359" i="3"/>
  <c r="X3360" i="3"/>
  <c r="X3361" i="3"/>
  <c r="X3362" i="3"/>
  <c r="X3363" i="3"/>
  <c r="X3364" i="3"/>
  <c r="X3365" i="3"/>
  <c r="X3366" i="3"/>
  <c r="X3367" i="3"/>
  <c r="X3368" i="3"/>
  <c r="X3369" i="3"/>
  <c r="X3370" i="3"/>
  <c r="X3371" i="3"/>
  <c r="X3372" i="3"/>
  <c r="X3373" i="3"/>
  <c r="X3374" i="3"/>
  <c r="X3375" i="3"/>
  <c r="X3376" i="3"/>
  <c r="X3377" i="3"/>
  <c r="X3378" i="3"/>
  <c r="X3379" i="3"/>
  <c r="X3380" i="3"/>
  <c r="X3381" i="3"/>
  <c r="X3382" i="3"/>
  <c r="X3383" i="3"/>
  <c r="X3384" i="3"/>
  <c r="X3385" i="3"/>
  <c r="X3386" i="3"/>
  <c r="X3387" i="3"/>
  <c r="X3388" i="3"/>
  <c r="X3389" i="3"/>
  <c r="X3390" i="3"/>
  <c r="X3391" i="3"/>
  <c r="X3392" i="3"/>
  <c r="X3393" i="3"/>
  <c r="X3394" i="3"/>
  <c r="X3395" i="3"/>
  <c r="X3396" i="3"/>
  <c r="X3397" i="3"/>
  <c r="X3398" i="3"/>
  <c r="X3399" i="3"/>
  <c r="X3400" i="3"/>
  <c r="X3401" i="3"/>
  <c r="X3402" i="3"/>
  <c r="X3403" i="3"/>
  <c r="X3404" i="3"/>
  <c r="X3405" i="3"/>
  <c r="X3406" i="3"/>
  <c r="X3407" i="3"/>
  <c r="X3408" i="3"/>
  <c r="X3409" i="3"/>
  <c r="X3410" i="3"/>
  <c r="X3411" i="3"/>
  <c r="X3412" i="3"/>
  <c r="X3413" i="3"/>
  <c r="X3414" i="3"/>
  <c r="X3415" i="3"/>
  <c r="X3416" i="3"/>
  <c r="X3417" i="3"/>
  <c r="X3418" i="3"/>
  <c r="X3419" i="3"/>
  <c r="X3420" i="3"/>
  <c r="X3421" i="3"/>
  <c r="X3422" i="3"/>
  <c r="X3423" i="3"/>
  <c r="X3424" i="3"/>
  <c r="X3425" i="3"/>
  <c r="X3426" i="3"/>
  <c r="X3427" i="3"/>
  <c r="X3428" i="3"/>
  <c r="X3429" i="3"/>
  <c r="X3430" i="3"/>
  <c r="X3431" i="3"/>
  <c r="X3432" i="3"/>
  <c r="X3433" i="3"/>
  <c r="X3434" i="3"/>
  <c r="X3435" i="3"/>
  <c r="X3436" i="3"/>
  <c r="X3437" i="3"/>
  <c r="X3438" i="3"/>
  <c r="X3439" i="3"/>
  <c r="X3440" i="3"/>
  <c r="X3441" i="3"/>
  <c r="X3442" i="3"/>
  <c r="X3443" i="3"/>
  <c r="X3444" i="3"/>
  <c r="X3445" i="3"/>
  <c r="X3446" i="3"/>
  <c r="X3447" i="3"/>
  <c r="X3448" i="3"/>
  <c r="X3449" i="3"/>
  <c r="X3450" i="3"/>
  <c r="X3451" i="3"/>
  <c r="X3452" i="3"/>
  <c r="X3453" i="3"/>
  <c r="X3454" i="3"/>
  <c r="X3455" i="3"/>
  <c r="X3456" i="3"/>
  <c r="X3457" i="3"/>
  <c r="X3458" i="3"/>
  <c r="X3459" i="3"/>
  <c r="X3460" i="3"/>
  <c r="X3461" i="3"/>
  <c r="X3462" i="3"/>
  <c r="X3463" i="3"/>
  <c r="X3464" i="3"/>
  <c r="X3465" i="3"/>
  <c r="X3466" i="3"/>
  <c r="X3467" i="3"/>
  <c r="X3468" i="3"/>
  <c r="X3469" i="3"/>
  <c r="X3470" i="3"/>
  <c r="X3471" i="3"/>
  <c r="X3472" i="3"/>
  <c r="X3473" i="3"/>
  <c r="X3474" i="3"/>
  <c r="X3475" i="3"/>
  <c r="X3476" i="3"/>
  <c r="X3477" i="3"/>
  <c r="X3478" i="3"/>
  <c r="X3479" i="3"/>
  <c r="X3480" i="3"/>
  <c r="X3481" i="3"/>
  <c r="X3482" i="3"/>
  <c r="X3483" i="3"/>
  <c r="X3484" i="3"/>
  <c r="X3485" i="3"/>
  <c r="X3486" i="3"/>
  <c r="X3487" i="3"/>
  <c r="X3488" i="3"/>
  <c r="X3489" i="3"/>
  <c r="X3490" i="3"/>
  <c r="X3491" i="3"/>
  <c r="X3492" i="3"/>
  <c r="X3493" i="3"/>
  <c r="X3494" i="3"/>
  <c r="X3495" i="3"/>
  <c r="X3496" i="3"/>
  <c r="X3497" i="3"/>
  <c r="X3498" i="3"/>
  <c r="X3499" i="3"/>
  <c r="X3500" i="3"/>
  <c r="X3501" i="3"/>
  <c r="X3502" i="3"/>
  <c r="X3503" i="3"/>
  <c r="X3504" i="3"/>
  <c r="X3505" i="3"/>
  <c r="X3506" i="3"/>
  <c r="X3507" i="3"/>
  <c r="X3508" i="3"/>
  <c r="X3509" i="3"/>
  <c r="X3510" i="3"/>
  <c r="X3511" i="3"/>
  <c r="X3512" i="3"/>
  <c r="X3513" i="3"/>
  <c r="X3514" i="3"/>
  <c r="X3515" i="3"/>
  <c r="X3516" i="3"/>
  <c r="X3517" i="3"/>
  <c r="X3518" i="3"/>
  <c r="X3519" i="3"/>
  <c r="X3520" i="3"/>
  <c r="X3521" i="3"/>
  <c r="X3522" i="3"/>
  <c r="X3523" i="3"/>
  <c r="X3524" i="3"/>
  <c r="X3525" i="3"/>
  <c r="X3526" i="3"/>
  <c r="X3527" i="3"/>
  <c r="X3528" i="3"/>
  <c r="X3529" i="3"/>
  <c r="X3530" i="3"/>
  <c r="X3531" i="3"/>
  <c r="X3532" i="3"/>
  <c r="X3533" i="3"/>
  <c r="X3534" i="3"/>
  <c r="X3535" i="3"/>
  <c r="X3536" i="3"/>
  <c r="X3537" i="3"/>
  <c r="X3538" i="3"/>
  <c r="X3539" i="3"/>
  <c r="X3540" i="3"/>
  <c r="X3541" i="3"/>
  <c r="X3542" i="3"/>
  <c r="X3543" i="3"/>
  <c r="X3544" i="3"/>
  <c r="X3545" i="3"/>
  <c r="X3546" i="3"/>
  <c r="X3547" i="3"/>
  <c r="X3548" i="3"/>
  <c r="X3549" i="3"/>
  <c r="X3550" i="3"/>
  <c r="X3551" i="3"/>
  <c r="X3552" i="3"/>
  <c r="X3553" i="3"/>
  <c r="X3554" i="3"/>
  <c r="X3555" i="3"/>
  <c r="X3556" i="3"/>
  <c r="X3557" i="3"/>
  <c r="X3558" i="3"/>
  <c r="X3559" i="3"/>
  <c r="X3560" i="3"/>
  <c r="X3561" i="3"/>
  <c r="X3562" i="3"/>
  <c r="X3563" i="3"/>
  <c r="X3564" i="3"/>
  <c r="X3565" i="3"/>
  <c r="X3566" i="3"/>
  <c r="X3567" i="3"/>
  <c r="X3568" i="3"/>
  <c r="X3569" i="3"/>
  <c r="X3570" i="3"/>
  <c r="X3571" i="3"/>
  <c r="X3572" i="3"/>
  <c r="X3573" i="3"/>
  <c r="X3574" i="3"/>
  <c r="X3575" i="3"/>
  <c r="X3576" i="3"/>
  <c r="X3577" i="3"/>
  <c r="X3578" i="3"/>
  <c r="X3579" i="3"/>
  <c r="X3580" i="3"/>
  <c r="X3581" i="3"/>
  <c r="X3582" i="3"/>
  <c r="X3583" i="3"/>
  <c r="X3584" i="3"/>
  <c r="X3585" i="3"/>
  <c r="X3586" i="3"/>
  <c r="X3587" i="3"/>
  <c r="X3588" i="3"/>
  <c r="X3589" i="3"/>
  <c r="X3590" i="3"/>
  <c r="X3591" i="3"/>
  <c r="X3592" i="3"/>
  <c r="X3593" i="3"/>
  <c r="X3594" i="3"/>
  <c r="X3595" i="3"/>
  <c r="X3596" i="3"/>
  <c r="X3597" i="3"/>
  <c r="X3598" i="3"/>
  <c r="X3599" i="3"/>
  <c r="X3600" i="3"/>
  <c r="X3601" i="3"/>
  <c r="X3602" i="3"/>
  <c r="X3603" i="3"/>
  <c r="X3604" i="3"/>
  <c r="X3605" i="3"/>
  <c r="X3606" i="3"/>
  <c r="X3607" i="3"/>
  <c r="X3608" i="3"/>
  <c r="X3609" i="3"/>
  <c r="X3610" i="3"/>
  <c r="X3611" i="3"/>
  <c r="X3612" i="3"/>
  <c r="X3613" i="3"/>
  <c r="X3614" i="3"/>
  <c r="X3615" i="3"/>
  <c r="X3616" i="3"/>
  <c r="X3617" i="3"/>
  <c r="X3618" i="3"/>
  <c r="X3619" i="3"/>
  <c r="X3620" i="3"/>
  <c r="X3621" i="3"/>
  <c r="X3622" i="3"/>
  <c r="X3623" i="3"/>
  <c r="X3624" i="3"/>
  <c r="X3625" i="3"/>
  <c r="X3626" i="3"/>
  <c r="X3627" i="3"/>
  <c r="X3628" i="3"/>
  <c r="X3629" i="3"/>
  <c r="X3630" i="3"/>
  <c r="X3631" i="3"/>
  <c r="X3632" i="3"/>
  <c r="X3633" i="3"/>
  <c r="X3634" i="3"/>
  <c r="X3635" i="3"/>
  <c r="X3636" i="3"/>
  <c r="X3637" i="3"/>
  <c r="X3638" i="3"/>
  <c r="X3639" i="3"/>
  <c r="X3640" i="3"/>
  <c r="X3641" i="3"/>
  <c r="X3642" i="3"/>
  <c r="X3643" i="3"/>
  <c r="X3644" i="3"/>
  <c r="X3645" i="3"/>
  <c r="X3646" i="3"/>
  <c r="X3647" i="3"/>
  <c r="X3648" i="3"/>
  <c r="X3649" i="3"/>
  <c r="X3650" i="3"/>
  <c r="X3651" i="3"/>
  <c r="X3652" i="3"/>
  <c r="X3653" i="3"/>
  <c r="X3654" i="3"/>
  <c r="X3655" i="3"/>
  <c r="X3656" i="3"/>
  <c r="X3657" i="3"/>
  <c r="X3658" i="3"/>
  <c r="X3659" i="3"/>
  <c r="X3660" i="3"/>
  <c r="X3661" i="3"/>
  <c r="X3662" i="3"/>
  <c r="X3663" i="3"/>
  <c r="X3664" i="3"/>
  <c r="X3665" i="3"/>
  <c r="X3666" i="3"/>
  <c r="X3667" i="3"/>
  <c r="X3668" i="3"/>
  <c r="X3669" i="3"/>
  <c r="X3670" i="3"/>
  <c r="X3671" i="3"/>
  <c r="X3672" i="3"/>
  <c r="X3673" i="3"/>
  <c r="X3674" i="3"/>
  <c r="X3675" i="3"/>
  <c r="X3676" i="3"/>
  <c r="X3677" i="3"/>
  <c r="X3678" i="3"/>
  <c r="X3679" i="3"/>
  <c r="X3680" i="3"/>
  <c r="X3681" i="3"/>
  <c r="X3682" i="3"/>
  <c r="X3683" i="3"/>
  <c r="X3684" i="3"/>
  <c r="X3685" i="3"/>
  <c r="X3686" i="3"/>
  <c r="X3687" i="3"/>
  <c r="X3688" i="3"/>
  <c r="X3689" i="3"/>
  <c r="X3690" i="3"/>
  <c r="X3691" i="3"/>
  <c r="X3692" i="3"/>
  <c r="X3693" i="3"/>
  <c r="X3694" i="3"/>
  <c r="X3695" i="3"/>
  <c r="X3696" i="3"/>
  <c r="X3697" i="3"/>
  <c r="X3698" i="3"/>
  <c r="X3699" i="3"/>
  <c r="X3700" i="3"/>
  <c r="X3701" i="3"/>
  <c r="X3702" i="3"/>
  <c r="X3703" i="3"/>
  <c r="X3704" i="3"/>
  <c r="X3705" i="3"/>
  <c r="X3706" i="3"/>
  <c r="X3707" i="3"/>
  <c r="X3708" i="3"/>
  <c r="X3709" i="3"/>
  <c r="X3710" i="3"/>
  <c r="X3711" i="3"/>
  <c r="X3712" i="3"/>
  <c r="X3713" i="3"/>
  <c r="X3714" i="3"/>
  <c r="X3715" i="3"/>
  <c r="X3716" i="3"/>
  <c r="X3717" i="3"/>
  <c r="X3718" i="3"/>
  <c r="X3719" i="3"/>
  <c r="X3720" i="3"/>
  <c r="X3721" i="3"/>
  <c r="X3722" i="3"/>
  <c r="X3723" i="3"/>
  <c r="X3724" i="3"/>
  <c r="X3725" i="3"/>
  <c r="X3726" i="3"/>
  <c r="X3727" i="3"/>
  <c r="X3728" i="3"/>
  <c r="X3729" i="3"/>
  <c r="X3730" i="3"/>
  <c r="X3731" i="3"/>
  <c r="X3732" i="3"/>
  <c r="X3733" i="3"/>
  <c r="X3734" i="3"/>
  <c r="X3735" i="3"/>
  <c r="X3736" i="3"/>
  <c r="X3737" i="3"/>
  <c r="X3738" i="3"/>
  <c r="X3739" i="3"/>
  <c r="X3740" i="3"/>
  <c r="X3741" i="3"/>
  <c r="X3742" i="3"/>
  <c r="X3743" i="3"/>
  <c r="X3744" i="3"/>
  <c r="X3745" i="3"/>
  <c r="X3746" i="3"/>
  <c r="X3747" i="3"/>
  <c r="X3748" i="3"/>
  <c r="X3749" i="3"/>
  <c r="X3750" i="3"/>
  <c r="X3751" i="3"/>
  <c r="X3752" i="3"/>
  <c r="X3753" i="3"/>
  <c r="X3754" i="3"/>
  <c r="X3755" i="3"/>
  <c r="X3756" i="3"/>
  <c r="X3757" i="3"/>
  <c r="X3758" i="3"/>
  <c r="X3759" i="3"/>
  <c r="X3760" i="3"/>
  <c r="X3761" i="3"/>
  <c r="X3762" i="3"/>
  <c r="X3763" i="3"/>
  <c r="X3764" i="3"/>
  <c r="X3765" i="3"/>
  <c r="X3766" i="3"/>
  <c r="X3767" i="3"/>
  <c r="X3768" i="3"/>
  <c r="X3769" i="3"/>
  <c r="X3770" i="3"/>
  <c r="X3771" i="3"/>
  <c r="X3772" i="3"/>
  <c r="X3773" i="3"/>
  <c r="X3774" i="3"/>
  <c r="X3775" i="3"/>
  <c r="X3776" i="3"/>
  <c r="X3777" i="3"/>
  <c r="X3778" i="3"/>
  <c r="X3779" i="3"/>
  <c r="X3780" i="3"/>
  <c r="X3781" i="3"/>
  <c r="X3782" i="3"/>
  <c r="X3783" i="3"/>
  <c r="X3784" i="3"/>
  <c r="X3785" i="3"/>
  <c r="X3786" i="3"/>
  <c r="X3787" i="3"/>
  <c r="X3788" i="3"/>
  <c r="X3789" i="3"/>
  <c r="X3790" i="3"/>
  <c r="X3791" i="3"/>
  <c r="X3792" i="3"/>
  <c r="X3793" i="3"/>
  <c r="X3794" i="3"/>
  <c r="X3795" i="3"/>
  <c r="X3796" i="3"/>
  <c r="X3797" i="3"/>
  <c r="X3798" i="3"/>
  <c r="X3799" i="3"/>
  <c r="X3800" i="3"/>
  <c r="X3801" i="3"/>
  <c r="X3802" i="3"/>
  <c r="X3803" i="3"/>
  <c r="X3804" i="3"/>
  <c r="X3805" i="3"/>
  <c r="X3806" i="3"/>
  <c r="X3807" i="3"/>
  <c r="X3808" i="3"/>
  <c r="X3809" i="3"/>
  <c r="X3810" i="3"/>
  <c r="X3811" i="3"/>
  <c r="X3812" i="3"/>
  <c r="X3813" i="3"/>
  <c r="X3814" i="3"/>
  <c r="X3815" i="3"/>
  <c r="X3816" i="3"/>
  <c r="X3817" i="3"/>
  <c r="X3818" i="3"/>
  <c r="X3819" i="3"/>
  <c r="X3820" i="3"/>
  <c r="X3821" i="3"/>
  <c r="X3822" i="3"/>
  <c r="X3823" i="3"/>
  <c r="X3824" i="3"/>
  <c r="X3825" i="3"/>
  <c r="X3826" i="3"/>
  <c r="X3827" i="3"/>
  <c r="X3828" i="3"/>
  <c r="X3829" i="3"/>
  <c r="X3830" i="3"/>
  <c r="X3831" i="3"/>
  <c r="X3832" i="3"/>
  <c r="X3833" i="3"/>
  <c r="X3834" i="3"/>
  <c r="X3835" i="3"/>
  <c r="X3836" i="3"/>
  <c r="X3837" i="3"/>
  <c r="X3838" i="3"/>
  <c r="X3839" i="3"/>
  <c r="X3840" i="3"/>
  <c r="X3841" i="3"/>
  <c r="X3842" i="3"/>
  <c r="X3843" i="3"/>
  <c r="X3844" i="3"/>
  <c r="X3845" i="3"/>
  <c r="X3846" i="3"/>
  <c r="X3847" i="3"/>
  <c r="X3848" i="3"/>
  <c r="X3849" i="3"/>
  <c r="X3850" i="3"/>
  <c r="X3851" i="3"/>
  <c r="X3852" i="3"/>
  <c r="X3853" i="3"/>
  <c r="X3854" i="3"/>
  <c r="X3855" i="3"/>
  <c r="X3856" i="3"/>
  <c r="X3857" i="3"/>
  <c r="X3858" i="3"/>
  <c r="X3859" i="3"/>
  <c r="X3860" i="3"/>
  <c r="X3861" i="3"/>
  <c r="X3862" i="3"/>
  <c r="X3863" i="3"/>
  <c r="X3864" i="3"/>
  <c r="X3865" i="3"/>
  <c r="X3866" i="3"/>
  <c r="X3867" i="3"/>
  <c r="X3868" i="3"/>
  <c r="X3869" i="3"/>
  <c r="X3870" i="3"/>
  <c r="X3871" i="3"/>
  <c r="X3872" i="3"/>
  <c r="X3873" i="3"/>
  <c r="X3874" i="3"/>
  <c r="X3875" i="3"/>
  <c r="X3876" i="3"/>
  <c r="X3877" i="3"/>
  <c r="X3878" i="3"/>
  <c r="X3879" i="3"/>
  <c r="X3880" i="3"/>
  <c r="X3881" i="3"/>
  <c r="X3882" i="3"/>
  <c r="X3883" i="3"/>
  <c r="X3884" i="3"/>
  <c r="X3885" i="3"/>
  <c r="X3886" i="3"/>
  <c r="X3887" i="3"/>
  <c r="X3888" i="3"/>
  <c r="X3889" i="3"/>
  <c r="X3890" i="3"/>
  <c r="X3891" i="3"/>
  <c r="X3892" i="3"/>
  <c r="X3893" i="3"/>
  <c r="X3894" i="3"/>
  <c r="X3895" i="3"/>
  <c r="X3896" i="3"/>
  <c r="X3897" i="3"/>
  <c r="X3898" i="3"/>
  <c r="X3899" i="3"/>
  <c r="X3900" i="3"/>
  <c r="X3901" i="3"/>
  <c r="X3902" i="3"/>
  <c r="X3903" i="3"/>
  <c r="X3904" i="3"/>
  <c r="X3905" i="3"/>
  <c r="X3906" i="3"/>
  <c r="X3907" i="3"/>
  <c r="X3908" i="3"/>
  <c r="X3909" i="3"/>
  <c r="X3910" i="3"/>
  <c r="X3911" i="3"/>
  <c r="X3912" i="3"/>
  <c r="X3913" i="3"/>
  <c r="X3914" i="3"/>
  <c r="X3915" i="3"/>
  <c r="X3916" i="3"/>
  <c r="X3917" i="3"/>
  <c r="X3918" i="3"/>
  <c r="X3919" i="3"/>
  <c r="X3920" i="3"/>
  <c r="X3921" i="3"/>
  <c r="X3922" i="3"/>
  <c r="X3923" i="3"/>
  <c r="X3924" i="3"/>
  <c r="X3925" i="3"/>
  <c r="X3926" i="3"/>
  <c r="X3927" i="3"/>
  <c r="X3928" i="3"/>
  <c r="X3929" i="3"/>
  <c r="X3930" i="3"/>
  <c r="X3931" i="3"/>
  <c r="X3932" i="3"/>
  <c r="X3933" i="3"/>
  <c r="X3934" i="3"/>
  <c r="X3935" i="3"/>
  <c r="X3936" i="3"/>
  <c r="X3937" i="3"/>
  <c r="X3938" i="3"/>
  <c r="X3939" i="3"/>
  <c r="X3940" i="3"/>
  <c r="X3941" i="3"/>
  <c r="X3942" i="3"/>
  <c r="X3943" i="3"/>
  <c r="X3944" i="3"/>
  <c r="X3945" i="3"/>
  <c r="X3946" i="3"/>
  <c r="X3947" i="3"/>
  <c r="X3948" i="3"/>
  <c r="X3949" i="3"/>
  <c r="X3950" i="3"/>
  <c r="X3951" i="3"/>
  <c r="X3952" i="3"/>
  <c r="X3953" i="3"/>
  <c r="X3954" i="3"/>
  <c r="X3955" i="3"/>
  <c r="X3956" i="3"/>
  <c r="X3957" i="3"/>
  <c r="X3958" i="3"/>
  <c r="X3959" i="3"/>
  <c r="X3960" i="3"/>
  <c r="X3961" i="3"/>
  <c r="X3962" i="3"/>
  <c r="X3963" i="3"/>
  <c r="X3964" i="3"/>
  <c r="X3965" i="3"/>
  <c r="X3966" i="3"/>
  <c r="X3967" i="3"/>
  <c r="X3968" i="3"/>
  <c r="X3969" i="3"/>
  <c r="X3970" i="3"/>
  <c r="X3971" i="3"/>
  <c r="X3972" i="3"/>
  <c r="X3973" i="3"/>
  <c r="X3974" i="3"/>
  <c r="X3975" i="3"/>
  <c r="X3976" i="3"/>
  <c r="X3977" i="3"/>
  <c r="X3978" i="3"/>
  <c r="X3979" i="3"/>
  <c r="X3980" i="3"/>
  <c r="X3981" i="3"/>
  <c r="X3982" i="3"/>
  <c r="X3983" i="3"/>
  <c r="X3984" i="3"/>
  <c r="X3985" i="3"/>
  <c r="X3986" i="3"/>
  <c r="X3987" i="3"/>
  <c r="X3988" i="3"/>
  <c r="X3989" i="3"/>
  <c r="X3990" i="3"/>
  <c r="X3991" i="3"/>
  <c r="X3992" i="3"/>
  <c r="X3993" i="3"/>
  <c r="X3994" i="3"/>
  <c r="X3995" i="3"/>
  <c r="X3996" i="3"/>
  <c r="X3997" i="3"/>
  <c r="X3998" i="3"/>
  <c r="X3999" i="3"/>
  <c r="X4000" i="3"/>
  <c r="X4001" i="3"/>
  <c r="X4002" i="3"/>
  <c r="X4003" i="3"/>
  <c r="X4004" i="3"/>
  <c r="X4005" i="3"/>
  <c r="X4006" i="3"/>
  <c r="X4007" i="3"/>
  <c r="X4008" i="3"/>
  <c r="X4009" i="3"/>
  <c r="X4010" i="3"/>
  <c r="X4011" i="3"/>
  <c r="X4012" i="3"/>
  <c r="X4013" i="3"/>
  <c r="X4014" i="3"/>
  <c r="X4015" i="3"/>
  <c r="X4016" i="3"/>
  <c r="X4017" i="3"/>
  <c r="X4018" i="3"/>
  <c r="X4019" i="3"/>
  <c r="X4020" i="3"/>
  <c r="X4021" i="3"/>
  <c r="X4022" i="3"/>
  <c r="X4023" i="3"/>
  <c r="X4024" i="3"/>
  <c r="X4025" i="3"/>
  <c r="X4026" i="3"/>
  <c r="X4027" i="3"/>
  <c r="X4028" i="3"/>
  <c r="X4029" i="3"/>
  <c r="X4030" i="3"/>
  <c r="X4031" i="3"/>
  <c r="X4032" i="3"/>
  <c r="X4033" i="3"/>
  <c r="X4034" i="3"/>
  <c r="X4035" i="3"/>
  <c r="X4036" i="3"/>
  <c r="X4037" i="3"/>
  <c r="X4038" i="3"/>
  <c r="X4039" i="3"/>
  <c r="X4040" i="3"/>
  <c r="X4041" i="3"/>
  <c r="X4042" i="3"/>
  <c r="X4043" i="3"/>
  <c r="X4044" i="3"/>
  <c r="X4045" i="3"/>
  <c r="X4046" i="3"/>
  <c r="X4047" i="3"/>
  <c r="X4048" i="3"/>
  <c r="X4049" i="3"/>
  <c r="X4050" i="3"/>
  <c r="X4051" i="3"/>
  <c r="X4052" i="3"/>
  <c r="X4053" i="3"/>
  <c r="X4054" i="3"/>
  <c r="X4055" i="3"/>
  <c r="X4056" i="3"/>
  <c r="X4057" i="3"/>
  <c r="X4058" i="3"/>
  <c r="X4059" i="3"/>
  <c r="X4060" i="3"/>
  <c r="X4061" i="3"/>
  <c r="X4062" i="3"/>
  <c r="X4063" i="3"/>
  <c r="X4064" i="3"/>
  <c r="X4065" i="3"/>
  <c r="X4066" i="3"/>
  <c r="X4067" i="3"/>
  <c r="X4068" i="3"/>
  <c r="X4069" i="3"/>
  <c r="X4070" i="3"/>
  <c r="X4071" i="3"/>
  <c r="X4072" i="3"/>
  <c r="X4073" i="3"/>
  <c r="X4074" i="3"/>
  <c r="X4075" i="3"/>
  <c r="X4076" i="3"/>
  <c r="X4077" i="3"/>
  <c r="X4078" i="3"/>
  <c r="X4079" i="3"/>
  <c r="X4080" i="3"/>
  <c r="X4081" i="3"/>
  <c r="X4082" i="3"/>
  <c r="X4083" i="3"/>
  <c r="X4084" i="3"/>
  <c r="X4085" i="3"/>
  <c r="X4086" i="3"/>
  <c r="X4087" i="3"/>
  <c r="X4088" i="3"/>
  <c r="X4089" i="3"/>
  <c r="X4090" i="3"/>
  <c r="X4091" i="3"/>
  <c r="X4092" i="3"/>
  <c r="X4093" i="3"/>
  <c r="X4094" i="3"/>
  <c r="X4095" i="3"/>
  <c r="X4096" i="3"/>
  <c r="X4097" i="3"/>
  <c r="X4098" i="3"/>
  <c r="X4099" i="3"/>
  <c r="X4100" i="3"/>
  <c r="X4101" i="3"/>
  <c r="X4102" i="3"/>
  <c r="X4103" i="3"/>
  <c r="X4104" i="3"/>
  <c r="X4105" i="3"/>
  <c r="X4106" i="3"/>
  <c r="X4107" i="3"/>
  <c r="X4108" i="3"/>
  <c r="X4109" i="3"/>
  <c r="X4110" i="3"/>
  <c r="X4111" i="3"/>
  <c r="X4112" i="3"/>
  <c r="X4113" i="3"/>
  <c r="X4114" i="3"/>
  <c r="X4115" i="3"/>
  <c r="X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1758" i="3"/>
  <c r="W1759" i="3"/>
  <c r="W1760" i="3"/>
  <c r="W1761" i="3"/>
  <c r="W1762" i="3"/>
  <c r="W1763" i="3"/>
  <c r="W1764" i="3"/>
  <c r="W1765" i="3"/>
  <c r="W1766" i="3"/>
  <c r="W1767" i="3"/>
  <c r="W1768" i="3"/>
  <c r="W1769" i="3"/>
  <c r="W1770" i="3"/>
  <c r="W1771" i="3"/>
  <c r="W1772" i="3"/>
  <c r="W1773" i="3"/>
  <c r="W1774" i="3"/>
  <c r="W1775" i="3"/>
  <c r="W1776" i="3"/>
  <c r="W1777" i="3"/>
  <c r="W1778" i="3"/>
  <c r="W1779" i="3"/>
  <c r="W1780" i="3"/>
  <c r="W1781" i="3"/>
  <c r="W1782" i="3"/>
  <c r="W1783" i="3"/>
  <c r="W1784" i="3"/>
  <c r="W1785" i="3"/>
  <c r="W1786" i="3"/>
  <c r="W1787" i="3"/>
  <c r="W1788" i="3"/>
  <c r="W1789" i="3"/>
  <c r="W1790" i="3"/>
  <c r="W1791" i="3"/>
  <c r="W1792" i="3"/>
  <c r="W1793" i="3"/>
  <c r="W1794" i="3"/>
  <c r="W1795" i="3"/>
  <c r="W1796" i="3"/>
  <c r="W1797" i="3"/>
  <c r="W1798" i="3"/>
  <c r="W1799" i="3"/>
  <c r="W1800" i="3"/>
  <c r="W1801" i="3"/>
  <c r="W1802" i="3"/>
  <c r="W1803" i="3"/>
  <c r="W1804" i="3"/>
  <c r="W1805" i="3"/>
  <c r="W1806" i="3"/>
  <c r="W1807" i="3"/>
  <c r="W1808" i="3"/>
  <c r="W1809" i="3"/>
  <c r="W1810" i="3"/>
  <c r="W1811" i="3"/>
  <c r="W1812" i="3"/>
  <c r="W1813" i="3"/>
  <c r="W1814" i="3"/>
  <c r="W1815" i="3"/>
  <c r="W1816" i="3"/>
  <c r="W1817" i="3"/>
  <c r="W1818" i="3"/>
  <c r="W1819" i="3"/>
  <c r="W1820" i="3"/>
  <c r="W1821" i="3"/>
  <c r="W1822" i="3"/>
  <c r="W1823" i="3"/>
  <c r="W1824" i="3"/>
  <c r="W1825" i="3"/>
  <c r="W1826" i="3"/>
  <c r="W1827" i="3"/>
  <c r="W1828" i="3"/>
  <c r="W1829" i="3"/>
  <c r="W1830" i="3"/>
  <c r="W1831" i="3"/>
  <c r="W1832" i="3"/>
  <c r="W1833" i="3"/>
  <c r="W1834" i="3"/>
  <c r="W1835" i="3"/>
  <c r="W1836" i="3"/>
  <c r="W1837" i="3"/>
  <c r="W1838" i="3"/>
  <c r="W1839" i="3"/>
  <c r="W1840" i="3"/>
  <c r="W1841" i="3"/>
  <c r="W1842" i="3"/>
  <c r="W1843" i="3"/>
  <c r="W1844" i="3"/>
  <c r="W1845" i="3"/>
  <c r="W1846" i="3"/>
  <c r="W1847" i="3"/>
  <c r="W1848" i="3"/>
  <c r="W1849" i="3"/>
  <c r="W1850" i="3"/>
  <c r="W1851" i="3"/>
  <c r="W1852" i="3"/>
  <c r="W1853" i="3"/>
  <c r="W1854" i="3"/>
  <c r="W1855" i="3"/>
  <c r="W1856" i="3"/>
  <c r="W1857" i="3"/>
  <c r="W1858" i="3"/>
  <c r="W1859" i="3"/>
  <c r="W1860" i="3"/>
  <c r="W1861" i="3"/>
  <c r="W1862" i="3"/>
  <c r="W1863" i="3"/>
  <c r="W1864" i="3"/>
  <c r="W1865" i="3"/>
  <c r="W1866" i="3"/>
  <c r="W1867" i="3"/>
  <c r="W1868" i="3"/>
  <c r="W1869" i="3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W1933" i="3"/>
  <c r="W1934" i="3"/>
  <c r="W1935" i="3"/>
  <c r="W1936" i="3"/>
  <c r="W1937" i="3"/>
  <c r="W1938" i="3"/>
  <c r="W1939" i="3"/>
  <c r="W1940" i="3"/>
  <c r="W1941" i="3"/>
  <c r="W1942" i="3"/>
  <c r="W1943" i="3"/>
  <c r="W1944" i="3"/>
  <c r="W1945" i="3"/>
  <c r="W1946" i="3"/>
  <c r="W1947" i="3"/>
  <c r="W1948" i="3"/>
  <c r="W1949" i="3"/>
  <c r="W1950" i="3"/>
  <c r="W1951" i="3"/>
  <c r="W1952" i="3"/>
  <c r="W1953" i="3"/>
  <c r="W1954" i="3"/>
  <c r="W1955" i="3"/>
  <c r="W1956" i="3"/>
  <c r="W1957" i="3"/>
  <c r="W1958" i="3"/>
  <c r="W1959" i="3"/>
  <c r="W1960" i="3"/>
  <c r="W1961" i="3"/>
  <c r="W1962" i="3"/>
  <c r="W1963" i="3"/>
  <c r="W1964" i="3"/>
  <c r="W1965" i="3"/>
  <c r="W1966" i="3"/>
  <c r="W1967" i="3"/>
  <c r="W1968" i="3"/>
  <c r="W1969" i="3"/>
  <c r="W1970" i="3"/>
  <c r="W1971" i="3"/>
  <c r="W1972" i="3"/>
  <c r="W1973" i="3"/>
  <c r="W1974" i="3"/>
  <c r="W1975" i="3"/>
  <c r="W1976" i="3"/>
  <c r="W1977" i="3"/>
  <c r="W1978" i="3"/>
  <c r="W1979" i="3"/>
  <c r="W1980" i="3"/>
  <c r="W1981" i="3"/>
  <c r="W1982" i="3"/>
  <c r="W1983" i="3"/>
  <c r="W1984" i="3"/>
  <c r="W1985" i="3"/>
  <c r="W1986" i="3"/>
  <c r="W1987" i="3"/>
  <c r="W1988" i="3"/>
  <c r="W1989" i="3"/>
  <c r="W1990" i="3"/>
  <c r="W1991" i="3"/>
  <c r="W1992" i="3"/>
  <c r="W1993" i="3"/>
  <c r="W1994" i="3"/>
  <c r="W1995" i="3"/>
  <c r="W1996" i="3"/>
  <c r="W1997" i="3"/>
  <c r="W1998" i="3"/>
  <c r="W1999" i="3"/>
  <c r="W2000" i="3"/>
  <c r="W2001" i="3"/>
  <c r="W2002" i="3"/>
  <c r="W2003" i="3"/>
  <c r="W2004" i="3"/>
  <c r="W2005" i="3"/>
  <c r="W2006" i="3"/>
  <c r="W2007" i="3"/>
  <c r="W2008" i="3"/>
  <c r="W2009" i="3"/>
  <c r="W2010" i="3"/>
  <c r="W2011" i="3"/>
  <c r="W2012" i="3"/>
  <c r="W2013" i="3"/>
  <c r="W2014" i="3"/>
  <c r="W2015" i="3"/>
  <c r="W2016" i="3"/>
  <c r="W2017" i="3"/>
  <c r="W2018" i="3"/>
  <c r="W2019" i="3"/>
  <c r="W2020" i="3"/>
  <c r="W2021" i="3"/>
  <c r="W2022" i="3"/>
  <c r="W2023" i="3"/>
  <c r="W2024" i="3"/>
  <c r="W2025" i="3"/>
  <c r="W2026" i="3"/>
  <c r="W2027" i="3"/>
  <c r="W2028" i="3"/>
  <c r="W2029" i="3"/>
  <c r="W2030" i="3"/>
  <c r="W2031" i="3"/>
  <c r="W2032" i="3"/>
  <c r="W2033" i="3"/>
  <c r="W2034" i="3"/>
  <c r="W2035" i="3"/>
  <c r="W2036" i="3"/>
  <c r="W2037" i="3"/>
  <c r="W2038" i="3"/>
  <c r="W2039" i="3"/>
  <c r="W2040" i="3"/>
  <c r="W2041" i="3"/>
  <c r="W2042" i="3"/>
  <c r="W2043" i="3"/>
  <c r="W2044" i="3"/>
  <c r="W2045" i="3"/>
  <c r="W2046" i="3"/>
  <c r="W2047" i="3"/>
  <c r="W2048" i="3"/>
  <c r="W2049" i="3"/>
  <c r="W2050" i="3"/>
  <c r="W2051" i="3"/>
  <c r="W2052" i="3"/>
  <c r="W2053" i="3"/>
  <c r="W2054" i="3"/>
  <c r="W2055" i="3"/>
  <c r="W2056" i="3"/>
  <c r="W2057" i="3"/>
  <c r="W2058" i="3"/>
  <c r="W2059" i="3"/>
  <c r="W2060" i="3"/>
  <c r="W2061" i="3"/>
  <c r="W2062" i="3"/>
  <c r="W2063" i="3"/>
  <c r="W2064" i="3"/>
  <c r="W2065" i="3"/>
  <c r="W2066" i="3"/>
  <c r="W2067" i="3"/>
  <c r="W2068" i="3"/>
  <c r="W2069" i="3"/>
  <c r="W2070" i="3"/>
  <c r="W2071" i="3"/>
  <c r="W2072" i="3"/>
  <c r="W2073" i="3"/>
  <c r="W2074" i="3"/>
  <c r="W2075" i="3"/>
  <c r="W2076" i="3"/>
  <c r="W2077" i="3"/>
  <c r="W2078" i="3"/>
  <c r="W2079" i="3"/>
  <c r="W2080" i="3"/>
  <c r="W2081" i="3"/>
  <c r="W2082" i="3"/>
  <c r="W2083" i="3"/>
  <c r="W2084" i="3"/>
  <c r="W2085" i="3"/>
  <c r="W2086" i="3"/>
  <c r="W2087" i="3"/>
  <c r="W2088" i="3"/>
  <c r="W2089" i="3"/>
  <c r="W2090" i="3"/>
  <c r="W2091" i="3"/>
  <c r="W2092" i="3"/>
  <c r="W2093" i="3"/>
  <c r="W2094" i="3"/>
  <c r="W2095" i="3"/>
  <c r="W2096" i="3"/>
  <c r="W2097" i="3"/>
  <c r="W2098" i="3"/>
  <c r="W2099" i="3"/>
  <c r="W2100" i="3"/>
  <c r="W2101" i="3"/>
  <c r="W2102" i="3"/>
  <c r="W2103" i="3"/>
  <c r="W2104" i="3"/>
  <c r="W2105" i="3"/>
  <c r="W2106" i="3"/>
  <c r="W2107" i="3"/>
  <c r="W2108" i="3"/>
  <c r="W2109" i="3"/>
  <c r="W2110" i="3"/>
  <c r="W2111" i="3"/>
  <c r="W2112" i="3"/>
  <c r="W2113" i="3"/>
  <c r="W2114" i="3"/>
  <c r="W2115" i="3"/>
  <c r="W2116" i="3"/>
  <c r="W2117" i="3"/>
  <c r="W2118" i="3"/>
  <c r="W2119" i="3"/>
  <c r="W2120" i="3"/>
  <c r="W2121" i="3"/>
  <c r="W2122" i="3"/>
  <c r="W2123" i="3"/>
  <c r="W2124" i="3"/>
  <c r="W2125" i="3"/>
  <c r="W2126" i="3"/>
  <c r="W2127" i="3"/>
  <c r="W2128" i="3"/>
  <c r="W2129" i="3"/>
  <c r="W2130" i="3"/>
  <c r="W2131" i="3"/>
  <c r="W2132" i="3"/>
  <c r="W2133" i="3"/>
  <c r="W2134" i="3"/>
  <c r="W2135" i="3"/>
  <c r="W2136" i="3"/>
  <c r="W2137" i="3"/>
  <c r="W2138" i="3"/>
  <c r="W2139" i="3"/>
  <c r="W2140" i="3"/>
  <c r="W2141" i="3"/>
  <c r="W2142" i="3"/>
  <c r="W2143" i="3"/>
  <c r="W2144" i="3"/>
  <c r="W2145" i="3"/>
  <c r="W2146" i="3"/>
  <c r="W2147" i="3"/>
  <c r="W2148" i="3"/>
  <c r="W2149" i="3"/>
  <c r="W2150" i="3"/>
  <c r="W2151" i="3"/>
  <c r="W2152" i="3"/>
  <c r="W2153" i="3"/>
  <c r="W2154" i="3"/>
  <c r="W2155" i="3"/>
  <c r="W2156" i="3"/>
  <c r="W2157" i="3"/>
  <c r="W2158" i="3"/>
  <c r="W2159" i="3"/>
  <c r="W2160" i="3"/>
  <c r="W2161" i="3"/>
  <c r="W2162" i="3"/>
  <c r="W2163" i="3"/>
  <c r="W2164" i="3"/>
  <c r="W2165" i="3"/>
  <c r="W2166" i="3"/>
  <c r="W2167" i="3"/>
  <c r="W2168" i="3"/>
  <c r="W2169" i="3"/>
  <c r="W2170" i="3"/>
  <c r="W2171" i="3"/>
  <c r="W2172" i="3"/>
  <c r="W2173" i="3"/>
  <c r="W2174" i="3"/>
  <c r="W2175" i="3"/>
  <c r="W2176" i="3"/>
  <c r="W2177" i="3"/>
  <c r="W2178" i="3"/>
  <c r="W2179" i="3"/>
  <c r="W2180" i="3"/>
  <c r="W2181" i="3"/>
  <c r="W2182" i="3"/>
  <c r="W2183" i="3"/>
  <c r="W2184" i="3"/>
  <c r="W2185" i="3"/>
  <c r="W2186" i="3"/>
  <c r="W2187" i="3"/>
  <c r="W2188" i="3"/>
  <c r="W2189" i="3"/>
  <c r="W2190" i="3"/>
  <c r="W2191" i="3"/>
  <c r="W2192" i="3"/>
  <c r="W2193" i="3"/>
  <c r="W2194" i="3"/>
  <c r="W2195" i="3"/>
  <c r="W2196" i="3"/>
  <c r="W2197" i="3"/>
  <c r="W2198" i="3"/>
  <c r="W2199" i="3"/>
  <c r="W2200" i="3"/>
  <c r="W2201" i="3"/>
  <c r="W2202" i="3"/>
  <c r="W2203" i="3"/>
  <c r="W2204" i="3"/>
  <c r="W2205" i="3"/>
  <c r="W2206" i="3"/>
  <c r="W2207" i="3"/>
  <c r="W2208" i="3"/>
  <c r="W2209" i="3"/>
  <c r="W2210" i="3"/>
  <c r="W2211" i="3"/>
  <c r="W2212" i="3"/>
  <c r="W2213" i="3"/>
  <c r="W2214" i="3"/>
  <c r="W2215" i="3"/>
  <c r="W2216" i="3"/>
  <c r="W2217" i="3"/>
  <c r="W2218" i="3"/>
  <c r="W2219" i="3"/>
  <c r="W2220" i="3"/>
  <c r="W2221" i="3"/>
  <c r="W2222" i="3"/>
  <c r="W2223" i="3"/>
  <c r="W2224" i="3"/>
  <c r="W2225" i="3"/>
  <c r="W2226" i="3"/>
  <c r="W2227" i="3"/>
  <c r="W2228" i="3"/>
  <c r="W2229" i="3"/>
  <c r="W2230" i="3"/>
  <c r="W2231" i="3"/>
  <c r="W2232" i="3"/>
  <c r="W2233" i="3"/>
  <c r="W2234" i="3"/>
  <c r="W2235" i="3"/>
  <c r="W2236" i="3"/>
  <c r="W2237" i="3"/>
  <c r="W2238" i="3"/>
  <c r="W2239" i="3"/>
  <c r="W2240" i="3"/>
  <c r="W2241" i="3"/>
  <c r="W2242" i="3"/>
  <c r="W2243" i="3"/>
  <c r="W2244" i="3"/>
  <c r="W2245" i="3"/>
  <c r="W2246" i="3"/>
  <c r="W2247" i="3"/>
  <c r="W2248" i="3"/>
  <c r="W2249" i="3"/>
  <c r="W2250" i="3"/>
  <c r="W2251" i="3"/>
  <c r="W2252" i="3"/>
  <c r="W2253" i="3"/>
  <c r="W2254" i="3"/>
  <c r="W2255" i="3"/>
  <c r="W2256" i="3"/>
  <c r="W2257" i="3"/>
  <c r="W2258" i="3"/>
  <c r="W2259" i="3"/>
  <c r="W2260" i="3"/>
  <c r="W2261" i="3"/>
  <c r="W2262" i="3"/>
  <c r="W2263" i="3"/>
  <c r="W2264" i="3"/>
  <c r="W2265" i="3"/>
  <c r="W2266" i="3"/>
  <c r="W2267" i="3"/>
  <c r="W2268" i="3"/>
  <c r="W2269" i="3"/>
  <c r="W2270" i="3"/>
  <c r="W2271" i="3"/>
  <c r="W2272" i="3"/>
  <c r="W2273" i="3"/>
  <c r="W2274" i="3"/>
  <c r="W2275" i="3"/>
  <c r="W2276" i="3"/>
  <c r="W2277" i="3"/>
  <c r="W2278" i="3"/>
  <c r="W2279" i="3"/>
  <c r="W2280" i="3"/>
  <c r="W2281" i="3"/>
  <c r="W2282" i="3"/>
  <c r="W2283" i="3"/>
  <c r="W2284" i="3"/>
  <c r="W2285" i="3"/>
  <c r="W2286" i="3"/>
  <c r="W2287" i="3"/>
  <c r="W2288" i="3"/>
  <c r="W2289" i="3"/>
  <c r="W2290" i="3"/>
  <c r="W2291" i="3"/>
  <c r="W2292" i="3"/>
  <c r="W2293" i="3"/>
  <c r="W2294" i="3"/>
  <c r="W2295" i="3"/>
  <c r="W2296" i="3"/>
  <c r="W2297" i="3"/>
  <c r="W2298" i="3"/>
  <c r="W2299" i="3"/>
  <c r="W2300" i="3"/>
  <c r="W2301" i="3"/>
  <c r="W2302" i="3"/>
  <c r="W2303" i="3"/>
  <c r="W2304" i="3"/>
  <c r="W2305" i="3"/>
  <c r="W2306" i="3"/>
  <c r="W2307" i="3"/>
  <c r="W2308" i="3"/>
  <c r="W2309" i="3"/>
  <c r="W2310" i="3"/>
  <c r="W2311" i="3"/>
  <c r="W2312" i="3"/>
  <c r="W2313" i="3"/>
  <c r="W2314" i="3"/>
  <c r="W2315" i="3"/>
  <c r="W2316" i="3"/>
  <c r="W2317" i="3"/>
  <c r="W2318" i="3"/>
  <c r="W2319" i="3"/>
  <c r="W2320" i="3"/>
  <c r="W2321" i="3"/>
  <c r="W2322" i="3"/>
  <c r="W2323" i="3"/>
  <c r="W2324" i="3"/>
  <c r="W2325" i="3"/>
  <c r="W2326" i="3"/>
  <c r="W2327" i="3"/>
  <c r="W2328" i="3"/>
  <c r="W2329" i="3"/>
  <c r="W2330" i="3"/>
  <c r="W2331" i="3"/>
  <c r="W2332" i="3"/>
  <c r="W2333" i="3"/>
  <c r="W2334" i="3"/>
  <c r="W2335" i="3"/>
  <c r="W2336" i="3"/>
  <c r="W2337" i="3"/>
  <c r="W2338" i="3"/>
  <c r="W2339" i="3"/>
  <c r="W2340" i="3"/>
  <c r="W2341" i="3"/>
  <c r="W2342" i="3"/>
  <c r="W2343" i="3"/>
  <c r="W2344" i="3"/>
  <c r="W2345" i="3"/>
  <c r="W2346" i="3"/>
  <c r="W2347" i="3"/>
  <c r="W2348" i="3"/>
  <c r="W2349" i="3"/>
  <c r="W2350" i="3"/>
  <c r="W2351" i="3"/>
  <c r="W2352" i="3"/>
  <c r="W2353" i="3"/>
  <c r="W2354" i="3"/>
  <c r="W2355" i="3"/>
  <c r="W2356" i="3"/>
  <c r="W2357" i="3"/>
  <c r="W2358" i="3"/>
  <c r="W2359" i="3"/>
  <c r="W2360" i="3"/>
  <c r="W2361" i="3"/>
  <c r="W2362" i="3"/>
  <c r="W2363" i="3"/>
  <c r="W2364" i="3"/>
  <c r="W2365" i="3"/>
  <c r="W2366" i="3"/>
  <c r="W2367" i="3"/>
  <c r="W2368" i="3"/>
  <c r="W2369" i="3"/>
  <c r="W2370" i="3"/>
  <c r="W2371" i="3"/>
  <c r="W2372" i="3"/>
  <c r="W2373" i="3"/>
  <c r="W2374" i="3"/>
  <c r="W2375" i="3"/>
  <c r="W2376" i="3"/>
  <c r="W2377" i="3"/>
  <c r="W2378" i="3"/>
  <c r="W2379" i="3"/>
  <c r="W2380" i="3"/>
  <c r="W2381" i="3"/>
  <c r="W2382" i="3"/>
  <c r="W2383" i="3"/>
  <c r="W2384" i="3"/>
  <c r="W2385" i="3"/>
  <c r="W2386" i="3"/>
  <c r="W2387" i="3"/>
  <c r="W2388" i="3"/>
  <c r="W2389" i="3"/>
  <c r="W2390" i="3"/>
  <c r="W2391" i="3"/>
  <c r="W2392" i="3"/>
  <c r="W2393" i="3"/>
  <c r="W2394" i="3"/>
  <c r="W2395" i="3"/>
  <c r="W2396" i="3"/>
  <c r="W2397" i="3"/>
  <c r="W2398" i="3"/>
  <c r="W2399" i="3"/>
  <c r="W2400" i="3"/>
  <c r="W2401" i="3"/>
  <c r="W2402" i="3"/>
  <c r="W2403" i="3"/>
  <c r="W2404" i="3"/>
  <c r="W2405" i="3"/>
  <c r="W2406" i="3"/>
  <c r="W2407" i="3"/>
  <c r="W2408" i="3"/>
  <c r="W2409" i="3"/>
  <c r="W2410" i="3"/>
  <c r="W2411" i="3"/>
  <c r="W2412" i="3"/>
  <c r="W2413" i="3"/>
  <c r="W2414" i="3"/>
  <c r="W2415" i="3"/>
  <c r="W2416" i="3"/>
  <c r="W2417" i="3"/>
  <c r="W2418" i="3"/>
  <c r="W2419" i="3"/>
  <c r="W2420" i="3"/>
  <c r="W2421" i="3"/>
  <c r="W2422" i="3"/>
  <c r="W2423" i="3"/>
  <c r="W2424" i="3"/>
  <c r="W2425" i="3"/>
  <c r="W2426" i="3"/>
  <c r="W2427" i="3"/>
  <c r="W2428" i="3"/>
  <c r="W2429" i="3"/>
  <c r="W2430" i="3"/>
  <c r="W2431" i="3"/>
  <c r="W2432" i="3"/>
  <c r="W2433" i="3"/>
  <c r="W2434" i="3"/>
  <c r="W2435" i="3"/>
  <c r="W2436" i="3"/>
  <c r="W2437" i="3"/>
  <c r="W2438" i="3"/>
  <c r="W2439" i="3"/>
  <c r="W2440" i="3"/>
  <c r="W2441" i="3"/>
  <c r="W2442" i="3"/>
  <c r="W2443" i="3"/>
  <c r="W2444" i="3"/>
  <c r="W2445" i="3"/>
  <c r="W2446" i="3"/>
  <c r="W2447" i="3"/>
  <c r="W2448" i="3"/>
  <c r="W2449" i="3"/>
  <c r="W2450" i="3"/>
  <c r="W2451" i="3"/>
  <c r="W2452" i="3"/>
  <c r="W2453" i="3"/>
  <c r="W2454" i="3"/>
  <c r="W2455" i="3"/>
  <c r="W2456" i="3"/>
  <c r="W2457" i="3"/>
  <c r="W2458" i="3"/>
  <c r="W2459" i="3"/>
  <c r="W2460" i="3"/>
  <c r="W2461" i="3"/>
  <c r="W2462" i="3"/>
  <c r="W2463" i="3"/>
  <c r="W2464" i="3"/>
  <c r="W2465" i="3"/>
  <c r="W2466" i="3"/>
  <c r="W2467" i="3"/>
  <c r="W2468" i="3"/>
  <c r="W2469" i="3"/>
  <c r="W2470" i="3"/>
  <c r="W2471" i="3"/>
  <c r="W2472" i="3"/>
  <c r="W2473" i="3"/>
  <c r="W2474" i="3"/>
  <c r="W2475" i="3"/>
  <c r="W2476" i="3"/>
  <c r="W2477" i="3"/>
  <c r="W2478" i="3"/>
  <c r="W2479" i="3"/>
  <c r="W2480" i="3"/>
  <c r="W2481" i="3"/>
  <c r="W2482" i="3"/>
  <c r="W2483" i="3"/>
  <c r="W2484" i="3"/>
  <c r="W2485" i="3"/>
  <c r="W2486" i="3"/>
  <c r="W2487" i="3"/>
  <c r="W2488" i="3"/>
  <c r="W2489" i="3"/>
  <c r="W2490" i="3"/>
  <c r="W2491" i="3"/>
  <c r="W2492" i="3"/>
  <c r="W2493" i="3"/>
  <c r="W2494" i="3"/>
  <c r="W2495" i="3"/>
  <c r="W2496" i="3"/>
  <c r="W2497" i="3"/>
  <c r="W2498" i="3"/>
  <c r="W2499" i="3"/>
  <c r="W2500" i="3"/>
  <c r="W2501" i="3"/>
  <c r="W2502" i="3"/>
  <c r="W2503" i="3"/>
  <c r="W2504" i="3"/>
  <c r="W2505" i="3"/>
  <c r="W2506" i="3"/>
  <c r="W2507" i="3"/>
  <c r="W2508" i="3"/>
  <c r="W2509" i="3"/>
  <c r="W2510" i="3"/>
  <c r="W2511" i="3"/>
  <c r="W2512" i="3"/>
  <c r="W2513" i="3"/>
  <c r="W2514" i="3"/>
  <c r="W2515" i="3"/>
  <c r="W2516" i="3"/>
  <c r="W2517" i="3"/>
  <c r="W2518" i="3"/>
  <c r="W2519" i="3"/>
  <c r="W2520" i="3"/>
  <c r="W2521" i="3"/>
  <c r="W2522" i="3"/>
  <c r="W2523" i="3"/>
  <c r="W2524" i="3"/>
  <c r="W2525" i="3"/>
  <c r="W2526" i="3"/>
  <c r="W2527" i="3"/>
  <c r="W2528" i="3"/>
  <c r="W2529" i="3"/>
  <c r="W2530" i="3"/>
  <c r="W2531" i="3"/>
  <c r="W2532" i="3"/>
  <c r="W2533" i="3"/>
  <c r="W2534" i="3"/>
  <c r="W2535" i="3"/>
  <c r="W2536" i="3"/>
  <c r="W2537" i="3"/>
  <c r="W2538" i="3"/>
  <c r="W2539" i="3"/>
  <c r="W2540" i="3"/>
  <c r="W2541" i="3"/>
  <c r="W2542" i="3"/>
  <c r="W2543" i="3"/>
  <c r="W2544" i="3"/>
  <c r="W2545" i="3"/>
  <c r="W2546" i="3"/>
  <c r="W2547" i="3"/>
  <c r="W2548" i="3"/>
  <c r="W2549" i="3"/>
  <c r="W2550" i="3"/>
  <c r="W2551" i="3"/>
  <c r="W2552" i="3"/>
  <c r="W2553" i="3"/>
  <c r="W2554" i="3"/>
  <c r="W2555" i="3"/>
  <c r="W2556" i="3"/>
  <c r="W2557" i="3"/>
  <c r="W2558" i="3"/>
  <c r="W2559" i="3"/>
  <c r="W2560" i="3"/>
  <c r="W2561" i="3"/>
  <c r="W2562" i="3"/>
  <c r="W2563" i="3"/>
  <c r="W2564" i="3"/>
  <c r="W2565" i="3"/>
  <c r="W2566" i="3"/>
  <c r="W2567" i="3"/>
  <c r="W2568" i="3"/>
  <c r="W2569" i="3"/>
  <c r="W2570" i="3"/>
  <c r="W2571" i="3"/>
  <c r="W2572" i="3"/>
  <c r="W2573" i="3"/>
  <c r="W2574" i="3"/>
  <c r="W2575" i="3"/>
  <c r="W2576" i="3"/>
  <c r="W2577" i="3"/>
  <c r="W2578" i="3"/>
  <c r="W2579" i="3"/>
  <c r="W2580" i="3"/>
  <c r="W2581" i="3"/>
  <c r="W2582" i="3"/>
  <c r="W2583" i="3"/>
  <c r="W2584" i="3"/>
  <c r="W2585" i="3"/>
  <c r="W2586" i="3"/>
  <c r="W2587" i="3"/>
  <c r="W2588" i="3"/>
  <c r="W2589" i="3"/>
  <c r="W2590" i="3"/>
  <c r="W2591" i="3"/>
  <c r="W2592" i="3"/>
  <c r="W2593" i="3"/>
  <c r="W2594" i="3"/>
  <c r="W2595" i="3"/>
  <c r="W2596" i="3"/>
  <c r="W2597" i="3"/>
  <c r="W2598" i="3"/>
  <c r="W2599" i="3"/>
  <c r="W2600" i="3"/>
  <c r="W2601" i="3"/>
  <c r="W2602" i="3"/>
  <c r="W2603" i="3"/>
  <c r="W2604" i="3"/>
  <c r="W2605" i="3"/>
  <c r="W2606" i="3"/>
  <c r="W2607" i="3"/>
  <c r="W2608" i="3"/>
  <c r="W2609" i="3"/>
  <c r="W2610" i="3"/>
  <c r="W2611" i="3"/>
  <c r="W2612" i="3"/>
  <c r="W2613" i="3"/>
  <c r="W2614" i="3"/>
  <c r="W2615" i="3"/>
  <c r="W2616" i="3"/>
  <c r="W2617" i="3"/>
  <c r="W2618" i="3"/>
  <c r="W2619" i="3"/>
  <c r="W2620" i="3"/>
  <c r="W2621" i="3"/>
  <c r="W2622" i="3"/>
  <c r="W2623" i="3"/>
  <c r="W2624" i="3"/>
  <c r="W2625" i="3"/>
  <c r="W2626" i="3"/>
  <c r="W2627" i="3"/>
  <c r="W2628" i="3"/>
  <c r="W2629" i="3"/>
  <c r="W2630" i="3"/>
  <c r="W2631" i="3"/>
  <c r="W2632" i="3"/>
  <c r="W2633" i="3"/>
  <c r="W2634" i="3"/>
  <c r="W2635" i="3"/>
  <c r="W2636" i="3"/>
  <c r="W2637" i="3"/>
  <c r="W2638" i="3"/>
  <c r="W2639" i="3"/>
  <c r="W2640" i="3"/>
  <c r="W2641" i="3"/>
  <c r="W2642" i="3"/>
  <c r="W2643" i="3"/>
  <c r="W2644" i="3"/>
  <c r="W2645" i="3"/>
  <c r="W2646" i="3"/>
  <c r="W2647" i="3"/>
  <c r="W2648" i="3"/>
  <c r="W2649" i="3"/>
  <c r="W2650" i="3"/>
  <c r="W2651" i="3"/>
  <c r="W2652" i="3"/>
  <c r="W2653" i="3"/>
  <c r="W2654" i="3"/>
  <c r="W2655" i="3"/>
  <c r="W2656" i="3"/>
  <c r="W2657" i="3"/>
  <c r="W2658" i="3"/>
  <c r="W2659" i="3"/>
  <c r="W2660" i="3"/>
  <c r="W2661" i="3"/>
  <c r="W2662" i="3"/>
  <c r="W2663" i="3"/>
  <c r="W2664" i="3"/>
  <c r="W2665" i="3"/>
  <c r="W2666" i="3"/>
  <c r="W2667" i="3"/>
  <c r="W2668" i="3"/>
  <c r="W2669" i="3"/>
  <c r="W2670" i="3"/>
  <c r="W2671" i="3"/>
  <c r="W2672" i="3"/>
  <c r="W2673" i="3"/>
  <c r="W2674" i="3"/>
  <c r="W2675" i="3"/>
  <c r="W2676" i="3"/>
  <c r="W2677" i="3"/>
  <c r="W2678" i="3"/>
  <c r="W2679" i="3"/>
  <c r="W2680" i="3"/>
  <c r="W2681" i="3"/>
  <c r="W2682" i="3"/>
  <c r="W2683" i="3"/>
  <c r="W2684" i="3"/>
  <c r="W2685" i="3"/>
  <c r="W2686" i="3"/>
  <c r="W2687" i="3"/>
  <c r="W2688" i="3"/>
  <c r="W2689" i="3"/>
  <c r="W2690" i="3"/>
  <c r="W2691" i="3"/>
  <c r="W2692" i="3"/>
  <c r="W2693" i="3"/>
  <c r="W2694" i="3"/>
  <c r="W2695" i="3"/>
  <c r="W2696" i="3"/>
  <c r="W2697" i="3"/>
  <c r="W2698" i="3"/>
  <c r="W2699" i="3"/>
  <c r="W2700" i="3"/>
  <c r="W2701" i="3"/>
  <c r="W2702" i="3"/>
  <c r="W2703" i="3"/>
  <c r="W2704" i="3"/>
  <c r="W2705" i="3"/>
  <c r="W2706" i="3"/>
  <c r="W2707" i="3"/>
  <c r="W2708" i="3"/>
  <c r="W2709" i="3"/>
  <c r="W2710" i="3"/>
  <c r="W2711" i="3"/>
  <c r="W2712" i="3"/>
  <c r="W2713" i="3"/>
  <c r="W2714" i="3"/>
  <c r="W2715" i="3"/>
  <c r="W2716" i="3"/>
  <c r="W2717" i="3"/>
  <c r="W2718" i="3"/>
  <c r="W2719" i="3"/>
  <c r="W2720" i="3"/>
  <c r="W2721" i="3"/>
  <c r="W2722" i="3"/>
  <c r="W2723" i="3"/>
  <c r="W2724" i="3"/>
  <c r="W2725" i="3"/>
  <c r="W2726" i="3"/>
  <c r="W2727" i="3"/>
  <c r="W2728" i="3"/>
  <c r="W2729" i="3"/>
  <c r="W2730" i="3"/>
  <c r="W2731" i="3"/>
  <c r="W2732" i="3"/>
  <c r="W2733" i="3"/>
  <c r="W2734" i="3"/>
  <c r="W2735" i="3"/>
  <c r="W2736" i="3"/>
  <c r="W2737" i="3"/>
  <c r="W2738" i="3"/>
  <c r="W2739" i="3"/>
  <c r="W2740" i="3"/>
  <c r="W2741" i="3"/>
  <c r="W2742" i="3"/>
  <c r="W2743" i="3"/>
  <c r="W2744" i="3"/>
  <c r="W2745" i="3"/>
  <c r="W2746" i="3"/>
  <c r="W2747" i="3"/>
  <c r="W2748" i="3"/>
  <c r="W2749" i="3"/>
  <c r="W2750" i="3"/>
  <c r="W2751" i="3"/>
  <c r="W2752" i="3"/>
  <c r="W2753" i="3"/>
  <c r="W2754" i="3"/>
  <c r="W2755" i="3"/>
  <c r="W2756" i="3"/>
  <c r="W2757" i="3"/>
  <c r="W2758" i="3"/>
  <c r="W2759" i="3"/>
  <c r="W2760" i="3"/>
  <c r="W2761" i="3"/>
  <c r="W2762" i="3"/>
  <c r="W2763" i="3"/>
  <c r="W2764" i="3"/>
  <c r="W2765" i="3"/>
  <c r="W2766" i="3"/>
  <c r="W2767" i="3"/>
  <c r="W2768" i="3"/>
  <c r="W2769" i="3"/>
  <c r="W2770" i="3"/>
  <c r="W2771" i="3"/>
  <c r="W2772" i="3"/>
  <c r="W2773" i="3"/>
  <c r="W2774" i="3"/>
  <c r="W2775" i="3"/>
  <c r="W2776" i="3"/>
  <c r="W2777" i="3"/>
  <c r="W2778" i="3"/>
  <c r="W2779" i="3"/>
  <c r="W2780" i="3"/>
  <c r="W2781" i="3"/>
  <c r="W2782" i="3"/>
  <c r="W2783" i="3"/>
  <c r="W2784" i="3"/>
  <c r="W2785" i="3"/>
  <c r="W2786" i="3"/>
  <c r="W2787" i="3"/>
  <c r="W2788" i="3"/>
  <c r="W2789" i="3"/>
  <c r="W2790" i="3"/>
  <c r="W2791" i="3"/>
  <c r="W2792" i="3"/>
  <c r="W2793" i="3"/>
  <c r="W2794" i="3"/>
  <c r="W2795" i="3"/>
  <c r="W2796" i="3"/>
  <c r="W2797" i="3"/>
  <c r="W2798" i="3"/>
  <c r="W2799" i="3"/>
  <c r="W2800" i="3"/>
  <c r="W2801" i="3"/>
  <c r="W2802" i="3"/>
  <c r="W2803" i="3"/>
  <c r="W2804" i="3"/>
  <c r="W2805" i="3"/>
  <c r="W2806" i="3"/>
  <c r="W2807" i="3"/>
  <c r="W2808" i="3"/>
  <c r="W2809" i="3"/>
  <c r="W2810" i="3"/>
  <c r="W2811" i="3"/>
  <c r="W2812" i="3"/>
  <c r="W2813" i="3"/>
  <c r="W2814" i="3"/>
  <c r="W2815" i="3"/>
  <c r="W2816" i="3"/>
  <c r="W2817" i="3"/>
  <c r="W2818" i="3"/>
  <c r="W2819" i="3"/>
  <c r="W2820" i="3"/>
  <c r="W2821" i="3"/>
  <c r="W2822" i="3"/>
  <c r="W2823" i="3"/>
  <c r="W2824" i="3"/>
  <c r="W2825" i="3"/>
  <c r="W2826" i="3"/>
  <c r="W2827" i="3"/>
  <c r="W2828" i="3"/>
  <c r="W2829" i="3"/>
  <c r="W2830" i="3"/>
  <c r="W2831" i="3"/>
  <c r="W2832" i="3"/>
  <c r="W2833" i="3"/>
  <c r="W2834" i="3"/>
  <c r="W2835" i="3"/>
  <c r="W2836" i="3"/>
  <c r="W2837" i="3"/>
  <c r="W2838" i="3"/>
  <c r="W2839" i="3"/>
  <c r="W2840" i="3"/>
  <c r="W2841" i="3"/>
  <c r="W2842" i="3"/>
  <c r="W2843" i="3"/>
  <c r="W2844" i="3"/>
  <c r="W2845" i="3"/>
  <c r="W2846" i="3"/>
  <c r="W2847" i="3"/>
  <c r="W2848" i="3"/>
  <c r="W2849" i="3"/>
  <c r="W2850" i="3"/>
  <c r="W2851" i="3"/>
  <c r="W2852" i="3"/>
  <c r="W2853" i="3"/>
  <c r="W2854" i="3"/>
  <c r="W2855" i="3"/>
  <c r="W2856" i="3"/>
  <c r="W2857" i="3"/>
  <c r="W2858" i="3"/>
  <c r="W2859" i="3"/>
  <c r="W2860" i="3"/>
  <c r="W2861" i="3"/>
  <c r="W2862" i="3"/>
  <c r="W2863" i="3"/>
  <c r="W2864" i="3"/>
  <c r="W2865" i="3"/>
  <c r="W2866" i="3"/>
  <c r="W2867" i="3"/>
  <c r="W2868" i="3"/>
  <c r="W2869" i="3"/>
  <c r="W2870" i="3"/>
  <c r="W2871" i="3"/>
  <c r="W2872" i="3"/>
  <c r="W2873" i="3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W2889" i="3"/>
  <c r="W2890" i="3"/>
  <c r="W2891" i="3"/>
  <c r="W2892" i="3"/>
  <c r="W2893" i="3"/>
  <c r="W2894" i="3"/>
  <c r="W2895" i="3"/>
  <c r="W2896" i="3"/>
  <c r="W2897" i="3"/>
  <c r="W2898" i="3"/>
  <c r="W2899" i="3"/>
  <c r="W2900" i="3"/>
  <c r="W2901" i="3"/>
  <c r="W2902" i="3"/>
  <c r="W2903" i="3"/>
  <c r="W2904" i="3"/>
  <c r="W2905" i="3"/>
  <c r="W2906" i="3"/>
  <c r="W2907" i="3"/>
  <c r="W2908" i="3"/>
  <c r="W2909" i="3"/>
  <c r="W2910" i="3"/>
  <c r="W2911" i="3"/>
  <c r="W2912" i="3"/>
  <c r="W2913" i="3"/>
  <c r="W2914" i="3"/>
  <c r="W2915" i="3"/>
  <c r="W2916" i="3"/>
  <c r="W2917" i="3"/>
  <c r="W2918" i="3"/>
  <c r="W2919" i="3"/>
  <c r="W2920" i="3"/>
  <c r="W2921" i="3"/>
  <c r="W2922" i="3"/>
  <c r="W2923" i="3"/>
  <c r="W2924" i="3"/>
  <c r="W2925" i="3"/>
  <c r="W2926" i="3"/>
  <c r="W2927" i="3"/>
  <c r="W2928" i="3"/>
  <c r="W2929" i="3"/>
  <c r="W2930" i="3"/>
  <c r="W2931" i="3"/>
  <c r="W2932" i="3"/>
  <c r="W2933" i="3"/>
  <c r="W2934" i="3"/>
  <c r="W2935" i="3"/>
  <c r="W2936" i="3"/>
  <c r="W2937" i="3"/>
  <c r="W2938" i="3"/>
  <c r="W2939" i="3"/>
  <c r="W2940" i="3"/>
  <c r="W2941" i="3"/>
  <c r="W2942" i="3"/>
  <c r="W2943" i="3"/>
  <c r="W2944" i="3"/>
  <c r="W2945" i="3"/>
  <c r="W2946" i="3"/>
  <c r="W2947" i="3"/>
  <c r="W2948" i="3"/>
  <c r="W2949" i="3"/>
  <c r="W2950" i="3"/>
  <c r="W2951" i="3"/>
  <c r="W2952" i="3"/>
  <c r="W2953" i="3"/>
  <c r="W2954" i="3"/>
  <c r="W2955" i="3"/>
  <c r="W2956" i="3"/>
  <c r="W2957" i="3"/>
  <c r="W2958" i="3"/>
  <c r="W2959" i="3"/>
  <c r="W2960" i="3"/>
  <c r="W2961" i="3"/>
  <c r="W2962" i="3"/>
  <c r="W2963" i="3"/>
  <c r="W2964" i="3"/>
  <c r="W2965" i="3"/>
  <c r="W2966" i="3"/>
  <c r="W2967" i="3"/>
  <c r="W2968" i="3"/>
  <c r="W2969" i="3"/>
  <c r="W2970" i="3"/>
  <c r="W2971" i="3"/>
  <c r="W2972" i="3"/>
  <c r="W2973" i="3"/>
  <c r="W2974" i="3"/>
  <c r="W2975" i="3"/>
  <c r="W2976" i="3"/>
  <c r="W2977" i="3"/>
  <c r="W2978" i="3"/>
  <c r="W2979" i="3"/>
  <c r="W2980" i="3"/>
  <c r="W2981" i="3"/>
  <c r="W2982" i="3"/>
  <c r="W2983" i="3"/>
  <c r="W2984" i="3"/>
  <c r="W2985" i="3"/>
  <c r="W2986" i="3"/>
  <c r="W2987" i="3"/>
  <c r="W2988" i="3"/>
  <c r="W2989" i="3"/>
  <c r="W2990" i="3"/>
  <c r="W2991" i="3"/>
  <c r="W2992" i="3"/>
  <c r="W2993" i="3"/>
  <c r="W2994" i="3"/>
  <c r="W2995" i="3"/>
  <c r="W2996" i="3"/>
  <c r="W2997" i="3"/>
  <c r="W2998" i="3"/>
  <c r="W2999" i="3"/>
  <c r="W3000" i="3"/>
  <c r="W3001" i="3"/>
  <c r="W3002" i="3"/>
  <c r="W3003" i="3"/>
  <c r="W3004" i="3"/>
  <c r="W3005" i="3"/>
  <c r="W3006" i="3"/>
  <c r="W3007" i="3"/>
  <c r="W3008" i="3"/>
  <c r="W3009" i="3"/>
  <c r="W3010" i="3"/>
  <c r="W3011" i="3"/>
  <c r="W3012" i="3"/>
  <c r="W3013" i="3"/>
  <c r="W3014" i="3"/>
  <c r="W3015" i="3"/>
  <c r="W3016" i="3"/>
  <c r="W3017" i="3"/>
  <c r="W3018" i="3"/>
  <c r="W3019" i="3"/>
  <c r="W3020" i="3"/>
  <c r="W3021" i="3"/>
  <c r="W3022" i="3"/>
  <c r="W3023" i="3"/>
  <c r="W3024" i="3"/>
  <c r="W3025" i="3"/>
  <c r="W3026" i="3"/>
  <c r="W3027" i="3"/>
  <c r="W3028" i="3"/>
  <c r="W3029" i="3"/>
  <c r="W3030" i="3"/>
  <c r="W3031" i="3"/>
  <c r="W3032" i="3"/>
  <c r="W3033" i="3"/>
  <c r="W3034" i="3"/>
  <c r="W3035" i="3"/>
  <c r="W3036" i="3"/>
  <c r="W3037" i="3"/>
  <c r="W3038" i="3"/>
  <c r="W3039" i="3"/>
  <c r="W3040" i="3"/>
  <c r="W3041" i="3"/>
  <c r="W3042" i="3"/>
  <c r="W3043" i="3"/>
  <c r="W3044" i="3"/>
  <c r="W3045" i="3"/>
  <c r="W3046" i="3"/>
  <c r="W3047" i="3"/>
  <c r="W3048" i="3"/>
  <c r="W3049" i="3"/>
  <c r="W3050" i="3"/>
  <c r="W3051" i="3"/>
  <c r="W3052" i="3"/>
  <c r="W3053" i="3"/>
  <c r="W3054" i="3"/>
  <c r="W3055" i="3"/>
  <c r="W3056" i="3"/>
  <c r="W3057" i="3"/>
  <c r="W3058" i="3"/>
  <c r="W3059" i="3"/>
  <c r="W3060" i="3"/>
  <c r="W3061" i="3"/>
  <c r="W3062" i="3"/>
  <c r="W3063" i="3"/>
  <c r="W3064" i="3"/>
  <c r="W3065" i="3"/>
  <c r="W3066" i="3"/>
  <c r="W3067" i="3"/>
  <c r="W3068" i="3"/>
  <c r="W3069" i="3"/>
  <c r="W3070" i="3"/>
  <c r="W3071" i="3"/>
  <c r="W3072" i="3"/>
  <c r="W3073" i="3"/>
  <c r="W3074" i="3"/>
  <c r="W3075" i="3"/>
  <c r="W3076" i="3"/>
  <c r="W3077" i="3"/>
  <c r="W3078" i="3"/>
  <c r="W3079" i="3"/>
  <c r="W3080" i="3"/>
  <c r="W3081" i="3"/>
  <c r="W3082" i="3"/>
  <c r="W3083" i="3"/>
  <c r="W3084" i="3"/>
  <c r="W3085" i="3"/>
  <c r="W3086" i="3"/>
  <c r="W3087" i="3"/>
  <c r="W3088" i="3"/>
  <c r="W3089" i="3"/>
  <c r="W3090" i="3"/>
  <c r="W3091" i="3"/>
  <c r="W3092" i="3"/>
  <c r="W3093" i="3"/>
  <c r="W3094" i="3"/>
  <c r="W3095" i="3"/>
  <c r="W3096" i="3"/>
  <c r="W3097" i="3"/>
  <c r="W3098" i="3"/>
  <c r="W3099" i="3"/>
  <c r="W3100" i="3"/>
  <c r="W3101" i="3"/>
  <c r="W3102" i="3"/>
  <c r="W3103" i="3"/>
  <c r="W3104" i="3"/>
  <c r="W3105" i="3"/>
  <c r="W3106" i="3"/>
  <c r="W3107" i="3"/>
  <c r="W3108" i="3"/>
  <c r="W3109" i="3"/>
  <c r="W3110" i="3"/>
  <c r="W3111" i="3"/>
  <c r="W3112" i="3"/>
  <c r="W3113" i="3"/>
  <c r="W3114" i="3"/>
  <c r="W3115" i="3"/>
  <c r="W3116" i="3"/>
  <c r="W3117" i="3"/>
  <c r="W3118" i="3"/>
  <c r="W3119" i="3"/>
  <c r="W3120" i="3"/>
  <c r="W3121" i="3"/>
  <c r="W3122" i="3"/>
  <c r="W3123" i="3"/>
  <c r="W3124" i="3"/>
  <c r="W3125" i="3"/>
  <c r="W3126" i="3"/>
  <c r="W3127" i="3"/>
  <c r="W3128" i="3"/>
  <c r="W3129" i="3"/>
  <c r="W3130" i="3"/>
  <c r="W3131" i="3"/>
  <c r="W3132" i="3"/>
  <c r="W3133" i="3"/>
  <c r="W3134" i="3"/>
  <c r="W3135" i="3"/>
  <c r="W3136" i="3"/>
  <c r="W3137" i="3"/>
  <c r="W3138" i="3"/>
  <c r="W3139" i="3"/>
  <c r="W3140" i="3"/>
  <c r="W3141" i="3"/>
  <c r="W3142" i="3"/>
  <c r="W3143" i="3"/>
  <c r="W3144" i="3"/>
  <c r="W3145" i="3"/>
  <c r="W3146" i="3"/>
  <c r="W3147" i="3"/>
  <c r="W3148" i="3"/>
  <c r="W3149" i="3"/>
  <c r="W3150" i="3"/>
  <c r="W3151" i="3"/>
  <c r="W3152" i="3"/>
  <c r="W3153" i="3"/>
  <c r="W3154" i="3"/>
  <c r="W3155" i="3"/>
  <c r="W3156" i="3"/>
  <c r="W3157" i="3"/>
  <c r="W3158" i="3"/>
  <c r="W3159" i="3"/>
  <c r="W3160" i="3"/>
  <c r="W3161" i="3"/>
  <c r="W3162" i="3"/>
  <c r="W3163" i="3"/>
  <c r="W3164" i="3"/>
  <c r="W3165" i="3"/>
  <c r="W3166" i="3"/>
  <c r="W3167" i="3"/>
  <c r="W3168" i="3"/>
  <c r="W3169" i="3"/>
  <c r="W3170" i="3"/>
  <c r="W3171" i="3"/>
  <c r="W3172" i="3"/>
  <c r="W3173" i="3"/>
  <c r="W3174" i="3"/>
  <c r="W3175" i="3"/>
  <c r="W3176" i="3"/>
  <c r="W3177" i="3"/>
  <c r="W3178" i="3"/>
  <c r="W3179" i="3"/>
  <c r="W3180" i="3"/>
  <c r="W3181" i="3"/>
  <c r="W3182" i="3"/>
  <c r="W3183" i="3"/>
  <c r="W3184" i="3"/>
  <c r="W3185" i="3"/>
  <c r="W3186" i="3"/>
  <c r="W3187" i="3"/>
  <c r="W3188" i="3"/>
  <c r="W3189" i="3"/>
  <c r="W3190" i="3"/>
  <c r="W3191" i="3"/>
  <c r="W3192" i="3"/>
  <c r="W3193" i="3"/>
  <c r="W3194" i="3"/>
  <c r="W3195" i="3"/>
  <c r="W3196" i="3"/>
  <c r="W3197" i="3"/>
  <c r="W3198" i="3"/>
  <c r="W3199" i="3"/>
  <c r="W3200" i="3"/>
  <c r="W3201" i="3"/>
  <c r="W3202" i="3"/>
  <c r="W3203" i="3"/>
  <c r="W3204" i="3"/>
  <c r="W3205" i="3"/>
  <c r="W3206" i="3"/>
  <c r="W3207" i="3"/>
  <c r="W3208" i="3"/>
  <c r="W3209" i="3"/>
  <c r="W3210" i="3"/>
  <c r="W3211" i="3"/>
  <c r="W3212" i="3"/>
  <c r="W3213" i="3"/>
  <c r="W3214" i="3"/>
  <c r="W3215" i="3"/>
  <c r="W3216" i="3"/>
  <c r="W3217" i="3"/>
  <c r="W3218" i="3"/>
  <c r="W3219" i="3"/>
  <c r="W3220" i="3"/>
  <c r="W3221" i="3"/>
  <c r="W3222" i="3"/>
  <c r="W3223" i="3"/>
  <c r="W3224" i="3"/>
  <c r="W3225" i="3"/>
  <c r="W3226" i="3"/>
  <c r="W3227" i="3"/>
  <c r="W3228" i="3"/>
  <c r="W3229" i="3"/>
  <c r="W3230" i="3"/>
  <c r="W3231" i="3"/>
  <c r="W3232" i="3"/>
  <c r="W3233" i="3"/>
  <c r="W3234" i="3"/>
  <c r="W3235" i="3"/>
  <c r="W3236" i="3"/>
  <c r="W3237" i="3"/>
  <c r="W3238" i="3"/>
  <c r="W3239" i="3"/>
  <c r="W3240" i="3"/>
  <c r="W3241" i="3"/>
  <c r="W3242" i="3"/>
  <c r="W3243" i="3"/>
  <c r="W3244" i="3"/>
  <c r="W3245" i="3"/>
  <c r="W3246" i="3"/>
  <c r="W3247" i="3"/>
  <c r="W3248" i="3"/>
  <c r="W3249" i="3"/>
  <c r="W3250" i="3"/>
  <c r="W3251" i="3"/>
  <c r="W3252" i="3"/>
  <c r="W3253" i="3"/>
  <c r="W3254" i="3"/>
  <c r="W3255" i="3"/>
  <c r="W3256" i="3"/>
  <c r="W3257" i="3"/>
  <c r="W3258" i="3"/>
  <c r="W3259" i="3"/>
  <c r="W3260" i="3"/>
  <c r="W3261" i="3"/>
  <c r="W3262" i="3"/>
  <c r="W3263" i="3"/>
  <c r="W3264" i="3"/>
  <c r="W3265" i="3"/>
  <c r="W3266" i="3"/>
  <c r="W3267" i="3"/>
  <c r="W3268" i="3"/>
  <c r="W3269" i="3"/>
  <c r="W3270" i="3"/>
  <c r="W3271" i="3"/>
  <c r="W3272" i="3"/>
  <c r="W3273" i="3"/>
  <c r="W3274" i="3"/>
  <c r="W3275" i="3"/>
  <c r="W3276" i="3"/>
  <c r="W3277" i="3"/>
  <c r="W3278" i="3"/>
  <c r="W3279" i="3"/>
  <c r="W3280" i="3"/>
  <c r="W3281" i="3"/>
  <c r="W3282" i="3"/>
  <c r="W3283" i="3"/>
  <c r="W3284" i="3"/>
  <c r="W3285" i="3"/>
  <c r="W3286" i="3"/>
  <c r="W3287" i="3"/>
  <c r="W3288" i="3"/>
  <c r="W3289" i="3"/>
  <c r="W3290" i="3"/>
  <c r="W3291" i="3"/>
  <c r="W3292" i="3"/>
  <c r="W3293" i="3"/>
  <c r="W3294" i="3"/>
  <c r="W3295" i="3"/>
  <c r="W3296" i="3"/>
  <c r="W3297" i="3"/>
  <c r="W3298" i="3"/>
  <c r="W3299" i="3"/>
  <c r="W3300" i="3"/>
  <c r="W3301" i="3"/>
  <c r="W3302" i="3"/>
  <c r="W3303" i="3"/>
  <c r="W3304" i="3"/>
  <c r="W3305" i="3"/>
  <c r="W3306" i="3"/>
  <c r="W3307" i="3"/>
  <c r="W3308" i="3"/>
  <c r="W3309" i="3"/>
  <c r="W3310" i="3"/>
  <c r="W3311" i="3"/>
  <c r="W3312" i="3"/>
  <c r="W3313" i="3"/>
  <c r="W3314" i="3"/>
  <c r="W3315" i="3"/>
  <c r="W3316" i="3"/>
  <c r="W3317" i="3"/>
  <c r="W3318" i="3"/>
  <c r="W3319" i="3"/>
  <c r="W3320" i="3"/>
  <c r="W3321" i="3"/>
  <c r="W3322" i="3"/>
  <c r="W3323" i="3"/>
  <c r="W3324" i="3"/>
  <c r="W3325" i="3"/>
  <c r="W3326" i="3"/>
  <c r="W3327" i="3"/>
  <c r="W3328" i="3"/>
  <c r="W3329" i="3"/>
  <c r="W3330" i="3"/>
  <c r="W3331" i="3"/>
  <c r="W3332" i="3"/>
  <c r="W3333" i="3"/>
  <c r="W3334" i="3"/>
  <c r="W3335" i="3"/>
  <c r="W3336" i="3"/>
  <c r="W3337" i="3"/>
  <c r="W3338" i="3"/>
  <c r="W3339" i="3"/>
  <c r="W3340" i="3"/>
  <c r="W3341" i="3"/>
  <c r="W3342" i="3"/>
  <c r="W3343" i="3"/>
  <c r="W3344" i="3"/>
  <c r="W3345" i="3"/>
  <c r="W3346" i="3"/>
  <c r="W3347" i="3"/>
  <c r="W3348" i="3"/>
  <c r="W3349" i="3"/>
  <c r="W3350" i="3"/>
  <c r="W3351" i="3"/>
  <c r="W3352" i="3"/>
  <c r="W3353" i="3"/>
  <c r="W3354" i="3"/>
  <c r="W3355" i="3"/>
  <c r="W3356" i="3"/>
  <c r="W3357" i="3"/>
  <c r="W3358" i="3"/>
  <c r="W3359" i="3"/>
  <c r="W3360" i="3"/>
  <c r="W3361" i="3"/>
  <c r="W3362" i="3"/>
  <c r="W3363" i="3"/>
  <c r="W3364" i="3"/>
  <c r="W3365" i="3"/>
  <c r="W3366" i="3"/>
  <c r="W3367" i="3"/>
  <c r="W3368" i="3"/>
  <c r="W3369" i="3"/>
  <c r="W3370" i="3"/>
  <c r="W3371" i="3"/>
  <c r="W3372" i="3"/>
  <c r="W3373" i="3"/>
  <c r="W3374" i="3"/>
  <c r="W3375" i="3"/>
  <c r="W3376" i="3"/>
  <c r="W3377" i="3"/>
  <c r="W3378" i="3"/>
  <c r="W3379" i="3"/>
  <c r="W3380" i="3"/>
  <c r="W3381" i="3"/>
  <c r="W3382" i="3"/>
  <c r="W3383" i="3"/>
  <c r="W3384" i="3"/>
  <c r="W3385" i="3"/>
  <c r="W3386" i="3"/>
  <c r="W3387" i="3"/>
  <c r="W3388" i="3"/>
  <c r="W3389" i="3"/>
  <c r="W3390" i="3"/>
  <c r="W3391" i="3"/>
  <c r="W3392" i="3"/>
  <c r="W3393" i="3"/>
  <c r="W3394" i="3"/>
  <c r="W3395" i="3"/>
  <c r="W3396" i="3"/>
  <c r="W3397" i="3"/>
  <c r="W3398" i="3"/>
  <c r="W3399" i="3"/>
  <c r="W3400" i="3"/>
  <c r="W3401" i="3"/>
  <c r="W3402" i="3"/>
  <c r="W3403" i="3"/>
  <c r="W3404" i="3"/>
  <c r="W3405" i="3"/>
  <c r="W3406" i="3"/>
  <c r="W3407" i="3"/>
  <c r="W3408" i="3"/>
  <c r="W3409" i="3"/>
  <c r="W3410" i="3"/>
  <c r="W3411" i="3"/>
  <c r="W3412" i="3"/>
  <c r="W3413" i="3"/>
  <c r="W3414" i="3"/>
  <c r="W3415" i="3"/>
  <c r="W3416" i="3"/>
  <c r="W3417" i="3"/>
  <c r="W3418" i="3"/>
  <c r="W3419" i="3"/>
  <c r="W3420" i="3"/>
  <c r="W3421" i="3"/>
  <c r="W3422" i="3"/>
  <c r="W3423" i="3"/>
  <c r="W3424" i="3"/>
  <c r="W3425" i="3"/>
  <c r="W3426" i="3"/>
  <c r="W3427" i="3"/>
  <c r="W3428" i="3"/>
  <c r="W3429" i="3"/>
  <c r="W3430" i="3"/>
  <c r="W3431" i="3"/>
  <c r="W3432" i="3"/>
  <c r="W3433" i="3"/>
  <c r="W3434" i="3"/>
  <c r="W3435" i="3"/>
  <c r="W3436" i="3"/>
  <c r="W3437" i="3"/>
  <c r="W3438" i="3"/>
  <c r="W3439" i="3"/>
  <c r="W3440" i="3"/>
  <c r="W3441" i="3"/>
  <c r="W3442" i="3"/>
  <c r="W3443" i="3"/>
  <c r="W3444" i="3"/>
  <c r="W3445" i="3"/>
  <c r="W3446" i="3"/>
  <c r="W3447" i="3"/>
  <c r="W3448" i="3"/>
  <c r="W3449" i="3"/>
  <c r="W3450" i="3"/>
  <c r="W3451" i="3"/>
  <c r="W3452" i="3"/>
  <c r="W3453" i="3"/>
  <c r="W3454" i="3"/>
  <c r="W3455" i="3"/>
  <c r="W3456" i="3"/>
  <c r="W3457" i="3"/>
  <c r="W3458" i="3"/>
  <c r="W3459" i="3"/>
  <c r="W3460" i="3"/>
  <c r="W3461" i="3"/>
  <c r="W3462" i="3"/>
  <c r="W3463" i="3"/>
  <c r="W3464" i="3"/>
  <c r="W3465" i="3"/>
  <c r="W3466" i="3"/>
  <c r="W3467" i="3"/>
  <c r="W3468" i="3"/>
  <c r="W3469" i="3"/>
  <c r="W3470" i="3"/>
  <c r="W3471" i="3"/>
  <c r="W3472" i="3"/>
  <c r="W3473" i="3"/>
  <c r="W3474" i="3"/>
  <c r="W3475" i="3"/>
  <c r="W3476" i="3"/>
  <c r="W3477" i="3"/>
  <c r="W3478" i="3"/>
  <c r="W3479" i="3"/>
  <c r="W3480" i="3"/>
  <c r="W3481" i="3"/>
  <c r="W3482" i="3"/>
  <c r="W3483" i="3"/>
  <c r="W3484" i="3"/>
  <c r="W3485" i="3"/>
  <c r="W3486" i="3"/>
  <c r="W3487" i="3"/>
  <c r="W3488" i="3"/>
  <c r="W3489" i="3"/>
  <c r="W3490" i="3"/>
  <c r="W3491" i="3"/>
  <c r="W3492" i="3"/>
  <c r="W3493" i="3"/>
  <c r="W3494" i="3"/>
  <c r="W3495" i="3"/>
  <c r="W3496" i="3"/>
  <c r="W3497" i="3"/>
  <c r="W3498" i="3"/>
  <c r="W3499" i="3"/>
  <c r="W3500" i="3"/>
  <c r="W3501" i="3"/>
  <c r="W3502" i="3"/>
  <c r="W3503" i="3"/>
  <c r="W3504" i="3"/>
  <c r="W3505" i="3"/>
  <c r="W3506" i="3"/>
  <c r="W3507" i="3"/>
  <c r="W3508" i="3"/>
  <c r="W3509" i="3"/>
  <c r="W3510" i="3"/>
  <c r="W3511" i="3"/>
  <c r="W3512" i="3"/>
  <c r="W3513" i="3"/>
  <c r="W3514" i="3"/>
  <c r="W3515" i="3"/>
  <c r="W3516" i="3"/>
  <c r="W3517" i="3"/>
  <c r="W3518" i="3"/>
  <c r="W3519" i="3"/>
  <c r="W3520" i="3"/>
  <c r="W3521" i="3"/>
  <c r="W3522" i="3"/>
  <c r="W3523" i="3"/>
  <c r="W3524" i="3"/>
  <c r="W3525" i="3"/>
  <c r="W3526" i="3"/>
  <c r="W3527" i="3"/>
  <c r="W3528" i="3"/>
  <c r="W3529" i="3"/>
  <c r="W3530" i="3"/>
  <c r="W3531" i="3"/>
  <c r="W3532" i="3"/>
  <c r="W3533" i="3"/>
  <c r="W3534" i="3"/>
  <c r="W3535" i="3"/>
  <c r="W3536" i="3"/>
  <c r="W3537" i="3"/>
  <c r="W3538" i="3"/>
  <c r="W3539" i="3"/>
  <c r="W3540" i="3"/>
  <c r="W3541" i="3"/>
  <c r="W3542" i="3"/>
  <c r="W3543" i="3"/>
  <c r="W3544" i="3"/>
  <c r="W3545" i="3"/>
  <c r="W3546" i="3"/>
  <c r="W3547" i="3"/>
  <c r="W3548" i="3"/>
  <c r="W3549" i="3"/>
  <c r="W3550" i="3"/>
  <c r="W3551" i="3"/>
  <c r="W3552" i="3"/>
  <c r="W3553" i="3"/>
  <c r="W3554" i="3"/>
  <c r="W3555" i="3"/>
  <c r="W3556" i="3"/>
  <c r="W3557" i="3"/>
  <c r="W3558" i="3"/>
  <c r="W3559" i="3"/>
  <c r="W3560" i="3"/>
  <c r="W3561" i="3"/>
  <c r="W3562" i="3"/>
  <c r="W3563" i="3"/>
  <c r="W3564" i="3"/>
  <c r="W3565" i="3"/>
  <c r="W3566" i="3"/>
  <c r="W3567" i="3"/>
  <c r="W3568" i="3"/>
  <c r="W3569" i="3"/>
  <c r="W3570" i="3"/>
  <c r="W3571" i="3"/>
  <c r="W3572" i="3"/>
  <c r="W3573" i="3"/>
  <c r="W3574" i="3"/>
  <c r="W3575" i="3"/>
  <c r="W3576" i="3"/>
  <c r="W3577" i="3"/>
  <c r="W3578" i="3"/>
  <c r="W3579" i="3"/>
  <c r="W3580" i="3"/>
  <c r="W3581" i="3"/>
  <c r="W3582" i="3"/>
  <c r="W3583" i="3"/>
  <c r="W3584" i="3"/>
  <c r="W3585" i="3"/>
  <c r="W3586" i="3"/>
  <c r="W3587" i="3"/>
  <c r="W3588" i="3"/>
  <c r="W3589" i="3"/>
  <c r="W3590" i="3"/>
  <c r="W3591" i="3"/>
  <c r="W3592" i="3"/>
  <c r="W3593" i="3"/>
  <c r="W3594" i="3"/>
  <c r="W3595" i="3"/>
  <c r="W3596" i="3"/>
  <c r="W3597" i="3"/>
  <c r="W3598" i="3"/>
  <c r="W3599" i="3"/>
  <c r="W3600" i="3"/>
  <c r="W3601" i="3"/>
  <c r="W3602" i="3"/>
  <c r="W3603" i="3"/>
  <c r="W3604" i="3"/>
  <c r="W3605" i="3"/>
  <c r="W3606" i="3"/>
  <c r="W3607" i="3"/>
  <c r="W3608" i="3"/>
  <c r="W3609" i="3"/>
  <c r="W3610" i="3"/>
  <c r="W3611" i="3"/>
  <c r="W3612" i="3"/>
  <c r="W3613" i="3"/>
  <c r="W3614" i="3"/>
  <c r="W3615" i="3"/>
  <c r="W3616" i="3"/>
  <c r="W3617" i="3"/>
  <c r="W3618" i="3"/>
  <c r="W3619" i="3"/>
  <c r="W3620" i="3"/>
  <c r="W3621" i="3"/>
  <c r="W3622" i="3"/>
  <c r="W3623" i="3"/>
  <c r="W3624" i="3"/>
  <c r="W3625" i="3"/>
  <c r="W3626" i="3"/>
  <c r="W3627" i="3"/>
  <c r="W3628" i="3"/>
  <c r="W3629" i="3"/>
  <c r="W3630" i="3"/>
  <c r="W3631" i="3"/>
  <c r="W3632" i="3"/>
  <c r="W3633" i="3"/>
  <c r="W3634" i="3"/>
  <c r="W3635" i="3"/>
  <c r="W3636" i="3"/>
  <c r="W3637" i="3"/>
  <c r="W3638" i="3"/>
  <c r="W3639" i="3"/>
  <c r="W3640" i="3"/>
  <c r="W3641" i="3"/>
  <c r="W3642" i="3"/>
  <c r="W3643" i="3"/>
  <c r="W3644" i="3"/>
  <c r="W3645" i="3"/>
  <c r="W3646" i="3"/>
  <c r="W3647" i="3"/>
  <c r="W3648" i="3"/>
  <c r="W3649" i="3"/>
  <c r="W3650" i="3"/>
  <c r="W3651" i="3"/>
  <c r="W3652" i="3"/>
  <c r="W3653" i="3"/>
  <c r="W3654" i="3"/>
  <c r="W3655" i="3"/>
  <c r="W3656" i="3"/>
  <c r="W3657" i="3"/>
  <c r="W3658" i="3"/>
  <c r="W3659" i="3"/>
  <c r="W3660" i="3"/>
  <c r="W3661" i="3"/>
  <c r="W3662" i="3"/>
  <c r="W3663" i="3"/>
  <c r="W3664" i="3"/>
  <c r="W3665" i="3"/>
  <c r="W3666" i="3"/>
  <c r="W3667" i="3"/>
  <c r="W3668" i="3"/>
  <c r="W3669" i="3"/>
  <c r="W3670" i="3"/>
  <c r="W3671" i="3"/>
  <c r="W3672" i="3"/>
  <c r="W3673" i="3"/>
  <c r="W3674" i="3"/>
  <c r="W3675" i="3"/>
  <c r="W3676" i="3"/>
  <c r="W3677" i="3"/>
  <c r="W3678" i="3"/>
  <c r="W3679" i="3"/>
  <c r="W3680" i="3"/>
  <c r="W3681" i="3"/>
  <c r="W3682" i="3"/>
  <c r="W3683" i="3"/>
  <c r="W3684" i="3"/>
  <c r="W3685" i="3"/>
  <c r="W3686" i="3"/>
  <c r="W3687" i="3"/>
  <c r="W3688" i="3"/>
  <c r="W3689" i="3"/>
  <c r="W3690" i="3"/>
  <c r="W3691" i="3"/>
  <c r="W3692" i="3"/>
  <c r="W3693" i="3"/>
  <c r="W3694" i="3"/>
  <c r="W3695" i="3"/>
  <c r="W3696" i="3"/>
  <c r="W3697" i="3"/>
  <c r="W3698" i="3"/>
  <c r="W3699" i="3"/>
  <c r="W3700" i="3"/>
  <c r="W3701" i="3"/>
  <c r="W3702" i="3"/>
  <c r="W3703" i="3"/>
  <c r="W3704" i="3"/>
  <c r="W3705" i="3"/>
  <c r="W3706" i="3"/>
  <c r="W3707" i="3"/>
  <c r="W3708" i="3"/>
  <c r="W3709" i="3"/>
  <c r="W3710" i="3"/>
  <c r="W3711" i="3"/>
  <c r="W3712" i="3"/>
  <c r="W3713" i="3"/>
  <c r="W3714" i="3"/>
  <c r="W3715" i="3"/>
  <c r="W3716" i="3"/>
  <c r="W3717" i="3"/>
  <c r="W3718" i="3"/>
  <c r="W3719" i="3"/>
  <c r="W3720" i="3"/>
  <c r="W3721" i="3"/>
  <c r="W3722" i="3"/>
  <c r="W3723" i="3"/>
  <c r="W3724" i="3"/>
  <c r="W3725" i="3"/>
  <c r="W3726" i="3"/>
  <c r="W3727" i="3"/>
  <c r="W3728" i="3"/>
  <c r="W3729" i="3"/>
  <c r="W3730" i="3"/>
  <c r="W3731" i="3"/>
  <c r="W3732" i="3"/>
  <c r="W3733" i="3"/>
  <c r="W3734" i="3"/>
  <c r="W3735" i="3"/>
  <c r="W3736" i="3"/>
  <c r="W3737" i="3"/>
  <c r="W3738" i="3"/>
  <c r="W3739" i="3"/>
  <c r="W3740" i="3"/>
  <c r="W3741" i="3"/>
  <c r="W3742" i="3"/>
  <c r="W3743" i="3"/>
  <c r="W3744" i="3"/>
  <c r="W3745" i="3"/>
  <c r="W3746" i="3"/>
  <c r="W3747" i="3"/>
  <c r="W3748" i="3"/>
  <c r="W3749" i="3"/>
  <c r="W3750" i="3"/>
  <c r="W3751" i="3"/>
  <c r="W3752" i="3"/>
  <c r="W3753" i="3"/>
  <c r="W3754" i="3"/>
  <c r="W3755" i="3"/>
  <c r="W3756" i="3"/>
  <c r="W3757" i="3"/>
  <c r="W3758" i="3"/>
  <c r="W3759" i="3"/>
  <c r="W3760" i="3"/>
  <c r="W3761" i="3"/>
  <c r="W3762" i="3"/>
  <c r="W3763" i="3"/>
  <c r="W3764" i="3"/>
  <c r="W3765" i="3"/>
  <c r="W3766" i="3"/>
  <c r="W3767" i="3"/>
  <c r="W3768" i="3"/>
  <c r="W3769" i="3"/>
  <c r="W3770" i="3"/>
  <c r="W3771" i="3"/>
  <c r="W3772" i="3"/>
  <c r="W3773" i="3"/>
  <c r="W3774" i="3"/>
  <c r="W3775" i="3"/>
  <c r="W3776" i="3"/>
  <c r="W3777" i="3"/>
  <c r="W3778" i="3"/>
  <c r="W3779" i="3"/>
  <c r="W3780" i="3"/>
  <c r="W3781" i="3"/>
  <c r="W3782" i="3"/>
  <c r="W3783" i="3"/>
  <c r="W3784" i="3"/>
  <c r="W3785" i="3"/>
  <c r="W3786" i="3"/>
  <c r="W3787" i="3"/>
  <c r="W3788" i="3"/>
  <c r="W3789" i="3"/>
  <c r="W3790" i="3"/>
  <c r="W3791" i="3"/>
  <c r="W3792" i="3"/>
  <c r="W3793" i="3"/>
  <c r="W3794" i="3"/>
  <c r="W3795" i="3"/>
  <c r="W3796" i="3"/>
  <c r="W3797" i="3"/>
  <c r="W3798" i="3"/>
  <c r="W3799" i="3"/>
  <c r="W3800" i="3"/>
  <c r="W3801" i="3"/>
  <c r="W3802" i="3"/>
  <c r="W3803" i="3"/>
  <c r="W3804" i="3"/>
  <c r="W3805" i="3"/>
  <c r="W3806" i="3"/>
  <c r="W3807" i="3"/>
  <c r="W3808" i="3"/>
  <c r="W3809" i="3"/>
  <c r="W3810" i="3"/>
  <c r="W3811" i="3"/>
  <c r="W3812" i="3"/>
  <c r="W3813" i="3"/>
  <c r="W3814" i="3"/>
  <c r="W3815" i="3"/>
  <c r="W3816" i="3"/>
  <c r="W3817" i="3"/>
  <c r="W3818" i="3"/>
  <c r="W3819" i="3"/>
  <c r="W3820" i="3"/>
  <c r="W3821" i="3"/>
  <c r="W3822" i="3"/>
  <c r="W3823" i="3"/>
  <c r="W3824" i="3"/>
  <c r="W3825" i="3"/>
  <c r="W3826" i="3"/>
  <c r="W3827" i="3"/>
  <c r="W3828" i="3"/>
  <c r="W3829" i="3"/>
  <c r="W3830" i="3"/>
  <c r="W3831" i="3"/>
  <c r="W3832" i="3"/>
  <c r="W3833" i="3"/>
  <c r="W3834" i="3"/>
  <c r="W3835" i="3"/>
  <c r="W3836" i="3"/>
  <c r="W3837" i="3"/>
  <c r="W3838" i="3"/>
  <c r="W3839" i="3"/>
  <c r="W3840" i="3"/>
  <c r="W3841" i="3"/>
  <c r="W3842" i="3"/>
  <c r="W3843" i="3"/>
  <c r="W3844" i="3"/>
  <c r="W3845" i="3"/>
  <c r="W3846" i="3"/>
  <c r="W3847" i="3"/>
  <c r="W3848" i="3"/>
  <c r="W3849" i="3"/>
  <c r="W3850" i="3"/>
  <c r="W3851" i="3"/>
  <c r="W3852" i="3"/>
  <c r="W3853" i="3"/>
  <c r="W3854" i="3"/>
  <c r="W3855" i="3"/>
  <c r="W3856" i="3"/>
  <c r="W3857" i="3"/>
  <c r="W3858" i="3"/>
  <c r="W3859" i="3"/>
  <c r="W3860" i="3"/>
  <c r="W3861" i="3"/>
  <c r="W3862" i="3"/>
  <c r="W3863" i="3"/>
  <c r="W3864" i="3"/>
  <c r="W3865" i="3"/>
  <c r="W3866" i="3"/>
  <c r="W3867" i="3"/>
  <c r="W3868" i="3"/>
  <c r="W3869" i="3"/>
  <c r="W3870" i="3"/>
  <c r="W3871" i="3"/>
  <c r="W3872" i="3"/>
  <c r="W3873" i="3"/>
  <c r="W3874" i="3"/>
  <c r="W3875" i="3"/>
  <c r="W3876" i="3"/>
  <c r="W3877" i="3"/>
  <c r="W3878" i="3"/>
  <c r="W3879" i="3"/>
  <c r="W3880" i="3"/>
  <c r="W3881" i="3"/>
  <c r="W3882" i="3"/>
  <c r="W3883" i="3"/>
  <c r="W3884" i="3"/>
  <c r="W3885" i="3"/>
  <c r="W3886" i="3"/>
  <c r="W3887" i="3"/>
  <c r="W3888" i="3"/>
  <c r="W3889" i="3"/>
  <c r="W3890" i="3"/>
  <c r="W3891" i="3"/>
  <c r="W3892" i="3"/>
  <c r="W3893" i="3"/>
  <c r="W3894" i="3"/>
  <c r="W3895" i="3"/>
  <c r="W3896" i="3"/>
  <c r="W3897" i="3"/>
  <c r="W3898" i="3"/>
  <c r="W3899" i="3"/>
  <c r="W3900" i="3"/>
  <c r="W3901" i="3"/>
  <c r="W3902" i="3"/>
  <c r="W3903" i="3"/>
  <c r="W3904" i="3"/>
  <c r="W3905" i="3"/>
  <c r="W3906" i="3"/>
  <c r="W3907" i="3"/>
  <c r="W3908" i="3"/>
  <c r="W3909" i="3"/>
  <c r="W3910" i="3"/>
  <c r="W3911" i="3"/>
  <c r="W3912" i="3"/>
  <c r="W3913" i="3"/>
  <c r="W3914" i="3"/>
  <c r="W3915" i="3"/>
  <c r="W3916" i="3"/>
  <c r="W3917" i="3"/>
  <c r="W3918" i="3"/>
  <c r="W3919" i="3"/>
  <c r="W3920" i="3"/>
  <c r="W3921" i="3"/>
  <c r="W3922" i="3"/>
  <c r="W3923" i="3"/>
  <c r="W3924" i="3"/>
  <c r="W3925" i="3"/>
  <c r="W3926" i="3"/>
  <c r="W3927" i="3"/>
  <c r="W3928" i="3"/>
  <c r="W3929" i="3"/>
  <c r="W3930" i="3"/>
  <c r="W3931" i="3"/>
  <c r="W3932" i="3"/>
  <c r="W3933" i="3"/>
  <c r="W3934" i="3"/>
  <c r="W3935" i="3"/>
  <c r="W3936" i="3"/>
  <c r="W3937" i="3"/>
  <c r="W3938" i="3"/>
  <c r="W3939" i="3"/>
  <c r="W3940" i="3"/>
  <c r="W3941" i="3"/>
  <c r="W3942" i="3"/>
  <c r="W3943" i="3"/>
  <c r="W3944" i="3"/>
  <c r="W3945" i="3"/>
  <c r="W3946" i="3"/>
  <c r="W3947" i="3"/>
  <c r="W3948" i="3"/>
  <c r="W3949" i="3"/>
  <c r="W3950" i="3"/>
  <c r="W3951" i="3"/>
  <c r="W3952" i="3"/>
  <c r="W3953" i="3"/>
  <c r="W3954" i="3"/>
  <c r="W3955" i="3"/>
  <c r="W3956" i="3"/>
  <c r="W3957" i="3"/>
  <c r="W3958" i="3"/>
  <c r="W3959" i="3"/>
  <c r="W3960" i="3"/>
  <c r="W3961" i="3"/>
  <c r="W3962" i="3"/>
  <c r="W3963" i="3"/>
  <c r="W3964" i="3"/>
  <c r="W3965" i="3"/>
  <c r="W3966" i="3"/>
  <c r="W3967" i="3"/>
  <c r="W3968" i="3"/>
  <c r="W3969" i="3"/>
  <c r="W3970" i="3"/>
  <c r="W3971" i="3"/>
  <c r="W3972" i="3"/>
  <c r="W3973" i="3"/>
  <c r="W3974" i="3"/>
  <c r="W3975" i="3"/>
  <c r="W3976" i="3"/>
  <c r="W3977" i="3"/>
  <c r="W3978" i="3"/>
  <c r="W3979" i="3"/>
  <c r="W3980" i="3"/>
  <c r="W3981" i="3"/>
  <c r="W3982" i="3"/>
  <c r="W3983" i="3"/>
  <c r="W3984" i="3"/>
  <c r="W3985" i="3"/>
  <c r="W3986" i="3"/>
  <c r="W3987" i="3"/>
  <c r="W3988" i="3"/>
  <c r="W3989" i="3"/>
  <c r="W3990" i="3"/>
  <c r="W3991" i="3"/>
  <c r="W3992" i="3"/>
  <c r="W3993" i="3"/>
  <c r="W3994" i="3"/>
  <c r="W3995" i="3"/>
  <c r="W3996" i="3"/>
  <c r="W3997" i="3"/>
  <c r="W3998" i="3"/>
  <c r="W3999" i="3"/>
  <c r="W4000" i="3"/>
  <c r="W4001" i="3"/>
  <c r="W4002" i="3"/>
  <c r="W4003" i="3"/>
  <c r="W4004" i="3"/>
  <c r="W4005" i="3"/>
  <c r="W4006" i="3"/>
  <c r="W4007" i="3"/>
  <c r="W4008" i="3"/>
  <c r="W4009" i="3"/>
  <c r="W4010" i="3"/>
  <c r="W4011" i="3"/>
  <c r="W4012" i="3"/>
  <c r="W4013" i="3"/>
  <c r="W4014" i="3"/>
  <c r="W4015" i="3"/>
  <c r="W4016" i="3"/>
  <c r="W4017" i="3"/>
  <c r="W4018" i="3"/>
  <c r="W4019" i="3"/>
  <c r="W4020" i="3"/>
  <c r="W4021" i="3"/>
  <c r="W4022" i="3"/>
  <c r="W4023" i="3"/>
  <c r="W4024" i="3"/>
  <c r="W4025" i="3"/>
  <c r="W4026" i="3"/>
  <c r="W4027" i="3"/>
  <c r="W4028" i="3"/>
  <c r="W4029" i="3"/>
  <c r="W4030" i="3"/>
  <c r="W4031" i="3"/>
  <c r="W4032" i="3"/>
  <c r="W4033" i="3"/>
  <c r="W4034" i="3"/>
  <c r="W4035" i="3"/>
  <c r="W4036" i="3"/>
  <c r="W4037" i="3"/>
  <c r="W4038" i="3"/>
  <c r="W4039" i="3"/>
  <c r="W4040" i="3"/>
  <c r="W4041" i="3"/>
  <c r="W4042" i="3"/>
  <c r="W4043" i="3"/>
  <c r="W4044" i="3"/>
  <c r="W4045" i="3"/>
  <c r="W4046" i="3"/>
  <c r="W4047" i="3"/>
  <c r="W4048" i="3"/>
  <c r="W4049" i="3"/>
  <c r="W4050" i="3"/>
  <c r="W4051" i="3"/>
  <c r="W4052" i="3"/>
  <c r="W4053" i="3"/>
  <c r="W4054" i="3"/>
  <c r="W4055" i="3"/>
  <c r="W4056" i="3"/>
  <c r="W4057" i="3"/>
  <c r="W4058" i="3"/>
  <c r="W4059" i="3"/>
  <c r="W4060" i="3"/>
  <c r="W4061" i="3"/>
  <c r="W4062" i="3"/>
  <c r="W4063" i="3"/>
  <c r="W4064" i="3"/>
  <c r="W4065" i="3"/>
  <c r="W4066" i="3"/>
  <c r="W4067" i="3"/>
  <c r="W4068" i="3"/>
  <c r="W4069" i="3"/>
  <c r="W4070" i="3"/>
  <c r="W4071" i="3"/>
  <c r="W4072" i="3"/>
  <c r="W4073" i="3"/>
  <c r="W4074" i="3"/>
  <c r="W4075" i="3"/>
  <c r="W4076" i="3"/>
  <c r="W4077" i="3"/>
  <c r="W4078" i="3"/>
  <c r="W4079" i="3"/>
  <c r="W4080" i="3"/>
  <c r="W4081" i="3"/>
  <c r="W4082" i="3"/>
  <c r="W4083" i="3"/>
  <c r="W4084" i="3"/>
  <c r="W4085" i="3"/>
  <c r="W4086" i="3"/>
  <c r="W4087" i="3"/>
  <c r="W4088" i="3"/>
  <c r="W4089" i="3"/>
  <c r="W4090" i="3"/>
  <c r="W4091" i="3"/>
  <c r="W4092" i="3"/>
  <c r="W4093" i="3"/>
  <c r="W4094" i="3"/>
  <c r="W4095" i="3"/>
  <c r="W4096" i="3"/>
  <c r="W4097" i="3"/>
  <c r="W4098" i="3"/>
  <c r="W4099" i="3"/>
  <c r="W4100" i="3"/>
  <c r="W4101" i="3"/>
  <c r="W4102" i="3"/>
  <c r="W4103" i="3"/>
  <c r="W4104" i="3"/>
  <c r="W4105" i="3"/>
  <c r="W4106" i="3"/>
  <c r="W4107" i="3"/>
  <c r="W4108" i="3"/>
  <c r="W4109" i="3"/>
  <c r="W4110" i="3"/>
  <c r="W4111" i="3"/>
  <c r="W4112" i="3"/>
  <c r="W4113" i="3"/>
  <c r="W4114" i="3"/>
  <c r="W4115" i="3"/>
  <c r="B2" i="23" l="1"/>
  <c r="D4" i="23"/>
  <c r="D3" i="23"/>
  <c r="D2" i="23"/>
  <c r="D13" i="23"/>
  <c r="D12" i="23"/>
  <c r="D11" i="23"/>
  <c r="D10" i="23"/>
  <c r="D9" i="23"/>
  <c r="D8" i="23"/>
  <c r="D7" i="23"/>
  <c r="D6" i="23"/>
  <c r="D5" i="23"/>
  <c r="C4" i="23"/>
  <c r="C3" i="23"/>
  <c r="C2" i="23"/>
  <c r="C13" i="23"/>
  <c r="C12" i="23"/>
  <c r="C11" i="23"/>
  <c r="C6" i="23"/>
  <c r="C10" i="23"/>
  <c r="C9" i="23"/>
  <c r="C8" i="23"/>
  <c r="C7" i="23"/>
  <c r="C5" i="23"/>
  <c r="B3" i="23"/>
  <c r="E3" i="23" s="1"/>
  <c r="B4" i="23"/>
  <c r="E4" i="23" s="1"/>
  <c r="F4" i="23" s="1"/>
  <c r="B5" i="23"/>
  <c r="B6" i="23"/>
  <c r="B7" i="23"/>
  <c r="B8" i="23"/>
  <c r="B9" i="23"/>
  <c r="B10" i="23"/>
  <c r="B11" i="23"/>
  <c r="E11" i="23" s="1"/>
  <c r="G11" i="23" s="1"/>
  <c r="B12" i="23"/>
  <c r="E12" i="23" s="1"/>
  <c r="G12" i="23" s="1"/>
  <c r="B13" i="23"/>
  <c r="E13" i="23" l="1"/>
  <c r="G13" i="23" s="1"/>
  <c r="E9" i="23"/>
  <c r="F9" i="23" s="1"/>
  <c r="E10" i="23"/>
  <c r="F10" i="23" s="1"/>
  <c r="E8" i="23"/>
  <c r="F8" i="23" s="1"/>
  <c r="C14" i="23"/>
  <c r="D14" i="23"/>
  <c r="E7" i="23"/>
  <c r="H7" i="23" s="1"/>
  <c r="E6" i="23"/>
  <c r="H6" i="23" s="1"/>
  <c r="E5" i="23"/>
  <c r="H5" i="23" s="1"/>
  <c r="B14" i="23"/>
  <c r="G4" i="23"/>
  <c r="E2" i="23"/>
  <c r="G2" i="23" s="1"/>
  <c r="F13" i="23"/>
  <c r="F11" i="23"/>
  <c r="H11" i="23"/>
  <c r="H3" i="23"/>
  <c r="G3" i="23"/>
  <c r="H12" i="23"/>
  <c r="F3" i="23"/>
  <c r="H4" i="23"/>
  <c r="F12" i="23"/>
  <c r="H13" i="23" l="1"/>
  <c r="G7" i="23"/>
  <c r="G6" i="23"/>
  <c r="H10" i="23"/>
  <c r="G10" i="23"/>
  <c r="G9" i="23"/>
  <c r="H9" i="23"/>
  <c r="G8" i="23"/>
  <c r="F6" i="23"/>
  <c r="H8" i="23"/>
  <c r="F5" i="23"/>
  <c r="F7" i="23"/>
  <c r="G5" i="23"/>
  <c r="E14" i="23"/>
  <c r="F2" i="23"/>
  <c r="H2" i="23"/>
  <c r="N6" i="18" l="1"/>
  <c r="N5" i="18"/>
  <c r="M6" i="18"/>
  <c r="M5" i="18"/>
  <c r="L6" i="18"/>
  <c r="L5" i="18"/>
  <c r="K6" i="18"/>
  <c r="K5" i="18"/>
  <c r="J6" i="18"/>
  <c r="J5" i="18"/>
  <c r="I6" i="18"/>
  <c r="I5" i="18"/>
  <c r="D13" i="16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S2" i="3"/>
  <c r="T2" i="3"/>
  <c r="S3" i="3"/>
  <c r="T3" i="3"/>
  <c r="S4" i="3"/>
  <c r="T4" i="3"/>
  <c r="S5" i="3"/>
  <c r="T5" i="3"/>
  <c r="S6" i="3"/>
  <c r="T6" i="3"/>
  <c r="S7" i="3"/>
  <c r="T7" i="3"/>
  <c r="S8" i="3"/>
  <c r="T8" i="3"/>
  <c r="S9" i="3"/>
  <c r="T9" i="3"/>
  <c r="S10" i="3"/>
  <c r="T10" i="3"/>
  <c r="S11" i="3"/>
  <c r="T11" i="3"/>
  <c r="S12" i="3"/>
  <c r="T12" i="3"/>
  <c r="S13" i="3"/>
  <c r="T13" i="3"/>
  <c r="S14" i="3"/>
  <c r="T14" i="3"/>
  <c r="S15" i="3"/>
  <c r="T15" i="3"/>
  <c r="S16" i="3"/>
  <c r="T16" i="3"/>
  <c r="S17" i="3"/>
  <c r="T17" i="3"/>
  <c r="S18" i="3"/>
  <c r="T18" i="3"/>
  <c r="S19" i="3"/>
  <c r="T19" i="3"/>
  <c r="S20" i="3"/>
  <c r="T20" i="3"/>
  <c r="S21" i="3"/>
  <c r="T21" i="3"/>
  <c r="S22" i="3"/>
  <c r="T22" i="3"/>
  <c r="S23" i="3"/>
  <c r="T23" i="3"/>
  <c r="S24" i="3"/>
  <c r="T24" i="3"/>
  <c r="S25" i="3"/>
  <c r="T25" i="3"/>
  <c r="S26" i="3"/>
  <c r="T26" i="3"/>
  <c r="S27" i="3"/>
  <c r="T27" i="3"/>
  <c r="S28" i="3"/>
  <c r="T28" i="3"/>
  <c r="S29" i="3"/>
  <c r="T29" i="3"/>
  <c r="S30" i="3"/>
  <c r="T30" i="3"/>
  <c r="S31" i="3"/>
  <c r="T31" i="3"/>
  <c r="S32" i="3"/>
  <c r="T32" i="3"/>
  <c r="S33" i="3"/>
  <c r="T33" i="3"/>
  <c r="S34" i="3"/>
  <c r="T34" i="3"/>
  <c r="S35" i="3"/>
  <c r="T35" i="3"/>
  <c r="S36" i="3"/>
  <c r="T36" i="3"/>
  <c r="S37" i="3"/>
  <c r="T37" i="3"/>
  <c r="S38" i="3"/>
  <c r="T38" i="3"/>
  <c r="S39" i="3"/>
  <c r="T39" i="3"/>
  <c r="S40" i="3"/>
  <c r="T40" i="3"/>
  <c r="S41" i="3"/>
  <c r="T41" i="3"/>
  <c r="S42" i="3"/>
  <c r="T42" i="3"/>
  <c r="S43" i="3"/>
  <c r="T43" i="3"/>
  <c r="S44" i="3"/>
  <c r="T44" i="3"/>
  <c r="S45" i="3"/>
  <c r="T45" i="3"/>
  <c r="S46" i="3"/>
  <c r="T46" i="3"/>
  <c r="S47" i="3"/>
  <c r="T47" i="3"/>
  <c r="S48" i="3"/>
  <c r="T48" i="3"/>
  <c r="S49" i="3"/>
  <c r="T49" i="3"/>
  <c r="S50" i="3"/>
  <c r="T50" i="3"/>
  <c r="S51" i="3"/>
  <c r="T51" i="3"/>
  <c r="S52" i="3"/>
  <c r="T52" i="3"/>
  <c r="S53" i="3"/>
  <c r="T53" i="3"/>
  <c r="S54" i="3"/>
  <c r="T54" i="3"/>
  <c r="S55" i="3"/>
  <c r="T55" i="3"/>
  <c r="S56" i="3"/>
  <c r="T56" i="3"/>
  <c r="S57" i="3"/>
  <c r="T57" i="3"/>
  <c r="S58" i="3"/>
  <c r="T58" i="3"/>
  <c r="S59" i="3"/>
  <c r="T59" i="3"/>
  <c r="S60" i="3"/>
  <c r="T60" i="3"/>
  <c r="S61" i="3"/>
  <c r="T61" i="3"/>
  <c r="S62" i="3"/>
  <c r="T62" i="3"/>
  <c r="S63" i="3"/>
  <c r="T63" i="3"/>
  <c r="S64" i="3"/>
  <c r="T64" i="3"/>
  <c r="S65" i="3"/>
  <c r="T65" i="3"/>
  <c r="S66" i="3"/>
  <c r="T66" i="3"/>
  <c r="S67" i="3"/>
  <c r="T67" i="3"/>
  <c r="S68" i="3"/>
  <c r="T68" i="3"/>
  <c r="S69" i="3"/>
  <c r="T69" i="3"/>
  <c r="S70" i="3"/>
  <c r="T70" i="3"/>
  <c r="S71" i="3"/>
  <c r="T71" i="3"/>
  <c r="S72" i="3"/>
  <c r="T72" i="3"/>
  <c r="S73" i="3"/>
  <c r="T73" i="3"/>
  <c r="S74" i="3"/>
  <c r="T74" i="3"/>
  <c r="S75" i="3"/>
  <c r="T75" i="3"/>
  <c r="S76" i="3"/>
  <c r="T76" i="3"/>
  <c r="S77" i="3"/>
  <c r="T77" i="3"/>
  <c r="S78" i="3"/>
  <c r="T78" i="3"/>
  <c r="S79" i="3"/>
  <c r="T79" i="3"/>
  <c r="S80" i="3"/>
  <c r="T80" i="3"/>
  <c r="S81" i="3"/>
  <c r="T81" i="3"/>
  <c r="S82" i="3"/>
  <c r="T82" i="3"/>
  <c r="S83" i="3"/>
  <c r="T83" i="3"/>
  <c r="S84" i="3"/>
  <c r="T84" i="3"/>
  <c r="S85" i="3"/>
  <c r="T85" i="3"/>
  <c r="S86" i="3"/>
  <c r="T86" i="3"/>
  <c r="S87" i="3"/>
  <c r="T87" i="3"/>
  <c r="S88" i="3"/>
  <c r="T88" i="3"/>
  <c r="S89" i="3"/>
  <c r="T89" i="3"/>
  <c r="S90" i="3"/>
  <c r="T90" i="3"/>
  <c r="S91" i="3"/>
  <c r="T91" i="3"/>
  <c r="S92" i="3"/>
  <c r="T92" i="3"/>
  <c r="S93" i="3"/>
  <c r="T93" i="3"/>
  <c r="S94" i="3"/>
  <c r="T94" i="3"/>
  <c r="S95" i="3"/>
  <c r="T95" i="3"/>
  <c r="S96" i="3"/>
  <c r="T96" i="3"/>
  <c r="S97" i="3"/>
  <c r="T97" i="3"/>
  <c r="S98" i="3"/>
  <c r="T98" i="3"/>
  <c r="S99" i="3"/>
  <c r="T99" i="3"/>
  <c r="S100" i="3"/>
  <c r="T100" i="3"/>
  <c r="S101" i="3"/>
  <c r="T101" i="3"/>
  <c r="S102" i="3"/>
  <c r="T102" i="3"/>
  <c r="S103" i="3"/>
  <c r="T103" i="3"/>
  <c r="S104" i="3"/>
  <c r="T104" i="3"/>
  <c r="S105" i="3"/>
  <c r="T105" i="3"/>
  <c r="S106" i="3"/>
  <c r="T106" i="3"/>
  <c r="S107" i="3"/>
  <c r="T107" i="3"/>
  <c r="S108" i="3"/>
  <c r="T108" i="3"/>
  <c r="S109" i="3"/>
  <c r="T109" i="3"/>
  <c r="S110" i="3"/>
  <c r="T110" i="3"/>
  <c r="S111" i="3"/>
  <c r="T111" i="3"/>
  <c r="S112" i="3"/>
  <c r="T112" i="3"/>
  <c r="S113" i="3"/>
  <c r="T113" i="3"/>
  <c r="S114" i="3"/>
  <c r="T114" i="3"/>
  <c r="S115" i="3"/>
  <c r="T115" i="3"/>
  <c r="S116" i="3"/>
  <c r="T116" i="3"/>
  <c r="S117" i="3"/>
  <c r="T117" i="3"/>
  <c r="S118" i="3"/>
  <c r="T118" i="3"/>
  <c r="S119" i="3"/>
  <c r="T119" i="3"/>
  <c r="S120" i="3"/>
  <c r="T120" i="3"/>
  <c r="S121" i="3"/>
  <c r="T121" i="3"/>
  <c r="S122" i="3"/>
  <c r="T122" i="3"/>
  <c r="S123" i="3"/>
  <c r="T123" i="3"/>
  <c r="S124" i="3"/>
  <c r="T124" i="3"/>
  <c r="S125" i="3"/>
  <c r="T125" i="3"/>
  <c r="S126" i="3"/>
  <c r="T126" i="3"/>
  <c r="S127" i="3"/>
  <c r="T127" i="3"/>
  <c r="S128" i="3"/>
  <c r="T128" i="3"/>
  <c r="S129" i="3"/>
  <c r="T129" i="3"/>
  <c r="S130" i="3"/>
  <c r="T130" i="3"/>
  <c r="S131" i="3"/>
  <c r="T131" i="3"/>
  <c r="S132" i="3"/>
  <c r="T132" i="3"/>
  <c r="S133" i="3"/>
  <c r="T133" i="3"/>
  <c r="S134" i="3"/>
  <c r="T134" i="3"/>
  <c r="S135" i="3"/>
  <c r="T135" i="3"/>
  <c r="S136" i="3"/>
  <c r="T136" i="3"/>
  <c r="S137" i="3"/>
  <c r="T137" i="3"/>
  <c r="S138" i="3"/>
  <c r="T138" i="3"/>
  <c r="S139" i="3"/>
  <c r="T139" i="3"/>
  <c r="S140" i="3"/>
  <c r="T140" i="3"/>
  <c r="S141" i="3"/>
  <c r="T141" i="3"/>
  <c r="S142" i="3"/>
  <c r="T142" i="3"/>
  <c r="S143" i="3"/>
  <c r="T143" i="3"/>
  <c r="S144" i="3"/>
  <c r="T144" i="3"/>
  <c r="S145" i="3"/>
  <c r="T145" i="3"/>
  <c r="S146" i="3"/>
  <c r="T146" i="3"/>
  <c r="S147" i="3"/>
  <c r="T147" i="3"/>
  <c r="S148" i="3"/>
  <c r="T148" i="3"/>
  <c r="S149" i="3"/>
  <c r="T149" i="3"/>
  <c r="S150" i="3"/>
  <c r="T150" i="3"/>
  <c r="S151" i="3"/>
  <c r="T151" i="3"/>
  <c r="S152" i="3"/>
  <c r="T152" i="3"/>
  <c r="S153" i="3"/>
  <c r="T153" i="3"/>
  <c r="S154" i="3"/>
  <c r="T154" i="3"/>
  <c r="S155" i="3"/>
  <c r="T155" i="3"/>
  <c r="S156" i="3"/>
  <c r="T156" i="3"/>
  <c r="S157" i="3"/>
  <c r="T157" i="3"/>
  <c r="S158" i="3"/>
  <c r="T158" i="3"/>
  <c r="S159" i="3"/>
  <c r="T159" i="3"/>
  <c r="S160" i="3"/>
  <c r="T160" i="3"/>
  <c r="S161" i="3"/>
  <c r="T161" i="3"/>
  <c r="S162" i="3"/>
  <c r="T162" i="3"/>
  <c r="S163" i="3"/>
  <c r="T163" i="3"/>
  <c r="S164" i="3"/>
  <c r="T164" i="3"/>
  <c r="S165" i="3"/>
  <c r="T165" i="3"/>
  <c r="S166" i="3"/>
  <c r="T166" i="3"/>
  <c r="S167" i="3"/>
  <c r="T167" i="3"/>
  <c r="S168" i="3"/>
  <c r="T168" i="3"/>
  <c r="S169" i="3"/>
  <c r="T169" i="3"/>
  <c r="S170" i="3"/>
  <c r="T170" i="3"/>
  <c r="S171" i="3"/>
  <c r="T171" i="3"/>
  <c r="S172" i="3"/>
  <c r="T172" i="3"/>
  <c r="S173" i="3"/>
  <c r="T173" i="3"/>
  <c r="S174" i="3"/>
  <c r="T174" i="3"/>
  <c r="S175" i="3"/>
  <c r="T175" i="3"/>
  <c r="S176" i="3"/>
  <c r="T176" i="3"/>
  <c r="S177" i="3"/>
  <c r="T177" i="3"/>
  <c r="S178" i="3"/>
  <c r="T178" i="3"/>
  <c r="S179" i="3"/>
  <c r="T179" i="3"/>
  <c r="S180" i="3"/>
  <c r="T180" i="3"/>
  <c r="S181" i="3"/>
  <c r="T181" i="3"/>
  <c r="S182" i="3"/>
  <c r="T182" i="3"/>
  <c r="S183" i="3"/>
  <c r="T183" i="3"/>
  <c r="S184" i="3"/>
  <c r="T184" i="3"/>
  <c r="S185" i="3"/>
  <c r="T185" i="3"/>
  <c r="S186" i="3"/>
  <c r="T186" i="3"/>
  <c r="S187" i="3"/>
  <c r="T187" i="3"/>
  <c r="S188" i="3"/>
  <c r="T188" i="3"/>
  <c r="S189" i="3"/>
  <c r="T189" i="3"/>
  <c r="S190" i="3"/>
  <c r="T190" i="3"/>
  <c r="S191" i="3"/>
  <c r="T191" i="3"/>
  <c r="S192" i="3"/>
  <c r="T192" i="3"/>
  <c r="S193" i="3"/>
  <c r="T193" i="3"/>
  <c r="S194" i="3"/>
  <c r="T194" i="3"/>
  <c r="S195" i="3"/>
  <c r="T195" i="3"/>
  <c r="S196" i="3"/>
  <c r="T196" i="3"/>
  <c r="S197" i="3"/>
  <c r="T197" i="3"/>
  <c r="S198" i="3"/>
  <c r="T198" i="3"/>
  <c r="S199" i="3"/>
  <c r="T199" i="3"/>
  <c r="S200" i="3"/>
  <c r="T200" i="3"/>
  <c r="S201" i="3"/>
  <c r="T201" i="3"/>
  <c r="S202" i="3"/>
  <c r="T202" i="3"/>
  <c r="S203" i="3"/>
  <c r="T203" i="3"/>
  <c r="S204" i="3"/>
  <c r="T204" i="3"/>
  <c r="S205" i="3"/>
  <c r="T205" i="3"/>
  <c r="S206" i="3"/>
  <c r="T206" i="3"/>
  <c r="S207" i="3"/>
  <c r="T207" i="3"/>
  <c r="S208" i="3"/>
  <c r="T208" i="3"/>
  <c r="S209" i="3"/>
  <c r="T209" i="3"/>
  <c r="S210" i="3"/>
  <c r="T210" i="3"/>
  <c r="S211" i="3"/>
  <c r="T211" i="3"/>
  <c r="S212" i="3"/>
  <c r="T212" i="3"/>
  <c r="S213" i="3"/>
  <c r="T213" i="3"/>
  <c r="S214" i="3"/>
  <c r="T214" i="3"/>
  <c r="S215" i="3"/>
  <c r="T215" i="3"/>
  <c r="S216" i="3"/>
  <c r="T216" i="3"/>
  <c r="S217" i="3"/>
  <c r="T217" i="3"/>
  <c r="S218" i="3"/>
  <c r="T218" i="3"/>
  <c r="S219" i="3"/>
  <c r="T219" i="3"/>
  <c r="S220" i="3"/>
  <c r="T220" i="3"/>
  <c r="S221" i="3"/>
  <c r="T221" i="3"/>
  <c r="S222" i="3"/>
  <c r="T222" i="3"/>
  <c r="S223" i="3"/>
  <c r="T223" i="3"/>
  <c r="S224" i="3"/>
  <c r="T224" i="3"/>
  <c r="S225" i="3"/>
  <c r="T225" i="3"/>
  <c r="S226" i="3"/>
  <c r="T226" i="3"/>
  <c r="S227" i="3"/>
  <c r="T227" i="3"/>
  <c r="S228" i="3"/>
  <c r="T228" i="3"/>
  <c r="S229" i="3"/>
  <c r="T229" i="3"/>
  <c r="S230" i="3"/>
  <c r="T230" i="3"/>
  <c r="S231" i="3"/>
  <c r="T231" i="3"/>
  <c r="S232" i="3"/>
  <c r="T232" i="3"/>
  <c r="S233" i="3"/>
  <c r="T233" i="3"/>
  <c r="S234" i="3"/>
  <c r="T234" i="3"/>
  <c r="S235" i="3"/>
  <c r="T235" i="3"/>
  <c r="S236" i="3"/>
  <c r="T236" i="3"/>
  <c r="S237" i="3"/>
  <c r="T237" i="3"/>
  <c r="S238" i="3"/>
  <c r="T238" i="3"/>
  <c r="S239" i="3"/>
  <c r="T239" i="3"/>
  <c r="S240" i="3"/>
  <c r="T240" i="3"/>
  <c r="S241" i="3"/>
  <c r="T241" i="3"/>
  <c r="S242" i="3"/>
  <c r="T242" i="3"/>
  <c r="S243" i="3"/>
  <c r="T243" i="3"/>
  <c r="S244" i="3"/>
  <c r="T244" i="3"/>
  <c r="S245" i="3"/>
  <c r="T245" i="3"/>
  <c r="S246" i="3"/>
  <c r="T246" i="3"/>
  <c r="S247" i="3"/>
  <c r="T247" i="3"/>
  <c r="S248" i="3"/>
  <c r="T248" i="3"/>
  <c r="S249" i="3"/>
  <c r="T249" i="3"/>
  <c r="S250" i="3"/>
  <c r="T250" i="3"/>
  <c r="S251" i="3"/>
  <c r="T251" i="3"/>
  <c r="S252" i="3"/>
  <c r="T252" i="3"/>
  <c r="S253" i="3"/>
  <c r="T253" i="3"/>
  <c r="S254" i="3"/>
  <c r="T254" i="3"/>
  <c r="S255" i="3"/>
  <c r="T255" i="3"/>
  <c r="S256" i="3"/>
  <c r="T256" i="3"/>
  <c r="S257" i="3"/>
  <c r="T257" i="3"/>
  <c r="S258" i="3"/>
  <c r="T258" i="3"/>
  <c r="S259" i="3"/>
  <c r="T259" i="3"/>
  <c r="S260" i="3"/>
  <c r="T260" i="3"/>
  <c r="S261" i="3"/>
  <c r="T261" i="3"/>
  <c r="S262" i="3"/>
  <c r="T262" i="3"/>
  <c r="S263" i="3"/>
  <c r="T263" i="3"/>
  <c r="S264" i="3"/>
  <c r="T264" i="3"/>
  <c r="S265" i="3"/>
  <c r="T265" i="3"/>
  <c r="S266" i="3"/>
  <c r="T266" i="3"/>
  <c r="S267" i="3"/>
  <c r="T267" i="3"/>
  <c r="S268" i="3"/>
  <c r="T268" i="3"/>
  <c r="S269" i="3"/>
  <c r="T269" i="3"/>
  <c r="S270" i="3"/>
  <c r="T270" i="3"/>
  <c r="S271" i="3"/>
  <c r="T271" i="3"/>
  <c r="S272" i="3"/>
  <c r="T272" i="3"/>
  <c r="S273" i="3"/>
  <c r="T273" i="3"/>
  <c r="S274" i="3"/>
  <c r="T274" i="3"/>
  <c r="S275" i="3"/>
  <c r="T275" i="3"/>
  <c r="S276" i="3"/>
  <c r="T276" i="3"/>
  <c r="S277" i="3"/>
  <c r="T277" i="3"/>
  <c r="S278" i="3"/>
  <c r="T278" i="3"/>
  <c r="S279" i="3"/>
  <c r="T279" i="3"/>
  <c r="S280" i="3"/>
  <c r="T280" i="3"/>
  <c r="S281" i="3"/>
  <c r="T281" i="3"/>
  <c r="S282" i="3"/>
  <c r="T282" i="3"/>
  <c r="S283" i="3"/>
  <c r="T283" i="3"/>
  <c r="S284" i="3"/>
  <c r="T284" i="3"/>
  <c r="S285" i="3"/>
  <c r="T285" i="3"/>
  <c r="S286" i="3"/>
  <c r="T286" i="3"/>
  <c r="S287" i="3"/>
  <c r="T287" i="3"/>
  <c r="S288" i="3"/>
  <c r="T288" i="3"/>
  <c r="S289" i="3"/>
  <c r="T289" i="3"/>
  <c r="S290" i="3"/>
  <c r="T290" i="3"/>
  <c r="S291" i="3"/>
  <c r="T291" i="3"/>
  <c r="S292" i="3"/>
  <c r="T292" i="3"/>
  <c r="S293" i="3"/>
  <c r="T293" i="3"/>
  <c r="S294" i="3"/>
  <c r="T294" i="3"/>
  <c r="S295" i="3"/>
  <c r="T295" i="3"/>
  <c r="S296" i="3"/>
  <c r="T296" i="3"/>
  <c r="S297" i="3"/>
  <c r="T297" i="3"/>
  <c r="S298" i="3"/>
  <c r="T298" i="3"/>
  <c r="S299" i="3"/>
  <c r="T299" i="3"/>
  <c r="S300" i="3"/>
  <c r="T300" i="3"/>
  <c r="S301" i="3"/>
  <c r="T301" i="3"/>
  <c r="S302" i="3"/>
  <c r="T302" i="3"/>
  <c r="S303" i="3"/>
  <c r="T303" i="3"/>
  <c r="S304" i="3"/>
  <c r="T304" i="3"/>
  <c r="S305" i="3"/>
  <c r="T305" i="3"/>
  <c r="S306" i="3"/>
  <c r="T306" i="3"/>
  <c r="S307" i="3"/>
  <c r="T307" i="3"/>
  <c r="S308" i="3"/>
  <c r="T308" i="3"/>
  <c r="S309" i="3"/>
  <c r="T309" i="3"/>
  <c r="S310" i="3"/>
  <c r="T310" i="3"/>
  <c r="S311" i="3"/>
  <c r="T311" i="3"/>
  <c r="S312" i="3"/>
  <c r="T312" i="3"/>
  <c r="S313" i="3"/>
  <c r="T313" i="3"/>
  <c r="S314" i="3"/>
  <c r="T314" i="3"/>
  <c r="S315" i="3"/>
  <c r="T315" i="3"/>
  <c r="S316" i="3"/>
  <c r="T316" i="3"/>
  <c r="S317" i="3"/>
  <c r="T317" i="3"/>
  <c r="S318" i="3"/>
  <c r="T318" i="3"/>
  <c r="S319" i="3"/>
  <c r="T319" i="3"/>
  <c r="S320" i="3"/>
  <c r="T320" i="3"/>
  <c r="S321" i="3"/>
  <c r="T321" i="3"/>
  <c r="S322" i="3"/>
  <c r="T322" i="3"/>
  <c r="S323" i="3"/>
  <c r="T323" i="3"/>
  <c r="S324" i="3"/>
  <c r="T324" i="3"/>
  <c r="S325" i="3"/>
  <c r="T325" i="3"/>
  <c r="S326" i="3"/>
  <c r="T326" i="3"/>
  <c r="S327" i="3"/>
  <c r="T327" i="3"/>
  <c r="S328" i="3"/>
  <c r="T328" i="3"/>
  <c r="S329" i="3"/>
  <c r="T329" i="3"/>
  <c r="S330" i="3"/>
  <c r="T330" i="3"/>
  <c r="S331" i="3"/>
  <c r="T331" i="3"/>
  <c r="S332" i="3"/>
  <c r="T332" i="3"/>
  <c r="S333" i="3"/>
  <c r="T333" i="3"/>
  <c r="S334" i="3"/>
  <c r="T334" i="3"/>
  <c r="S335" i="3"/>
  <c r="T335" i="3"/>
  <c r="S336" i="3"/>
  <c r="T336" i="3"/>
  <c r="S337" i="3"/>
  <c r="T337" i="3"/>
  <c r="S338" i="3"/>
  <c r="T338" i="3"/>
  <c r="S339" i="3"/>
  <c r="T339" i="3"/>
  <c r="S340" i="3"/>
  <c r="T340" i="3"/>
  <c r="S341" i="3"/>
  <c r="T341" i="3"/>
  <c r="S342" i="3"/>
  <c r="T342" i="3"/>
  <c r="S343" i="3"/>
  <c r="T343" i="3"/>
  <c r="S344" i="3"/>
  <c r="T344" i="3"/>
  <c r="S345" i="3"/>
  <c r="T345" i="3"/>
  <c r="S346" i="3"/>
  <c r="T346" i="3"/>
  <c r="S347" i="3"/>
  <c r="T347" i="3"/>
  <c r="S348" i="3"/>
  <c r="T348" i="3"/>
  <c r="S349" i="3"/>
  <c r="T349" i="3"/>
  <c r="S350" i="3"/>
  <c r="T350" i="3"/>
  <c r="S351" i="3"/>
  <c r="T351" i="3"/>
  <c r="S352" i="3"/>
  <c r="T352" i="3"/>
  <c r="S353" i="3"/>
  <c r="T353" i="3"/>
  <c r="S354" i="3"/>
  <c r="T354" i="3"/>
  <c r="S355" i="3"/>
  <c r="T355" i="3"/>
  <c r="S356" i="3"/>
  <c r="T356" i="3"/>
  <c r="S357" i="3"/>
  <c r="T357" i="3"/>
  <c r="S358" i="3"/>
  <c r="T358" i="3"/>
  <c r="S359" i="3"/>
  <c r="T359" i="3"/>
  <c r="S360" i="3"/>
  <c r="T360" i="3"/>
  <c r="S361" i="3"/>
  <c r="T361" i="3"/>
  <c r="S362" i="3"/>
  <c r="T362" i="3"/>
  <c r="S363" i="3"/>
  <c r="T363" i="3"/>
  <c r="S364" i="3"/>
  <c r="T364" i="3"/>
  <c r="S365" i="3"/>
  <c r="T365" i="3"/>
  <c r="S366" i="3"/>
  <c r="T366" i="3"/>
  <c r="S367" i="3"/>
  <c r="T367" i="3"/>
  <c r="S368" i="3"/>
  <c r="T368" i="3"/>
  <c r="S369" i="3"/>
  <c r="T369" i="3"/>
  <c r="S370" i="3"/>
  <c r="T370" i="3"/>
  <c r="S371" i="3"/>
  <c r="T371" i="3"/>
  <c r="S372" i="3"/>
  <c r="T372" i="3"/>
  <c r="S373" i="3"/>
  <c r="T373" i="3"/>
  <c r="S374" i="3"/>
  <c r="T374" i="3"/>
  <c r="S375" i="3"/>
  <c r="T375" i="3"/>
  <c r="S376" i="3"/>
  <c r="T376" i="3"/>
  <c r="S377" i="3"/>
  <c r="T377" i="3"/>
  <c r="S378" i="3"/>
  <c r="T378" i="3"/>
  <c r="S379" i="3"/>
  <c r="T379" i="3"/>
  <c r="S380" i="3"/>
  <c r="T380" i="3"/>
  <c r="S381" i="3"/>
  <c r="T381" i="3"/>
  <c r="S382" i="3"/>
  <c r="T382" i="3"/>
  <c r="S383" i="3"/>
  <c r="T383" i="3"/>
  <c r="S384" i="3"/>
  <c r="T384" i="3"/>
  <c r="S385" i="3"/>
  <c r="T385" i="3"/>
  <c r="S386" i="3"/>
  <c r="T386" i="3"/>
  <c r="S387" i="3"/>
  <c r="T387" i="3"/>
  <c r="S388" i="3"/>
  <c r="T388" i="3"/>
  <c r="S389" i="3"/>
  <c r="T389" i="3"/>
  <c r="S390" i="3"/>
  <c r="T390" i="3"/>
  <c r="S391" i="3"/>
  <c r="T391" i="3"/>
  <c r="S392" i="3"/>
  <c r="T392" i="3"/>
  <c r="S393" i="3"/>
  <c r="T393" i="3"/>
  <c r="S394" i="3"/>
  <c r="T394" i="3"/>
  <c r="S395" i="3"/>
  <c r="T395" i="3"/>
  <c r="S396" i="3"/>
  <c r="T396" i="3"/>
  <c r="S397" i="3"/>
  <c r="T397" i="3"/>
  <c r="S398" i="3"/>
  <c r="T398" i="3"/>
  <c r="S399" i="3"/>
  <c r="T399" i="3"/>
  <c r="S400" i="3"/>
  <c r="T400" i="3"/>
  <c r="S401" i="3"/>
  <c r="T401" i="3"/>
  <c r="S402" i="3"/>
  <c r="T402" i="3"/>
  <c r="S403" i="3"/>
  <c r="T403" i="3"/>
  <c r="S404" i="3"/>
  <c r="T404" i="3"/>
  <c r="S405" i="3"/>
  <c r="T405" i="3"/>
  <c r="S406" i="3"/>
  <c r="T406" i="3"/>
  <c r="S407" i="3"/>
  <c r="T407" i="3"/>
  <c r="S408" i="3"/>
  <c r="T408" i="3"/>
  <c r="S409" i="3"/>
  <c r="T409" i="3"/>
  <c r="S410" i="3"/>
  <c r="T410" i="3"/>
  <c r="S411" i="3"/>
  <c r="T411" i="3"/>
  <c r="S412" i="3"/>
  <c r="T412" i="3"/>
  <c r="S413" i="3"/>
  <c r="T413" i="3"/>
  <c r="S414" i="3"/>
  <c r="T414" i="3"/>
  <c r="S415" i="3"/>
  <c r="T415" i="3"/>
  <c r="S416" i="3"/>
  <c r="T416" i="3"/>
  <c r="S417" i="3"/>
  <c r="T417" i="3"/>
  <c r="S418" i="3"/>
  <c r="T418" i="3"/>
  <c r="S419" i="3"/>
  <c r="T419" i="3"/>
  <c r="S420" i="3"/>
  <c r="T420" i="3"/>
  <c r="S421" i="3"/>
  <c r="T421" i="3"/>
  <c r="S422" i="3"/>
  <c r="T422" i="3"/>
  <c r="S423" i="3"/>
  <c r="T423" i="3"/>
  <c r="S424" i="3"/>
  <c r="T424" i="3"/>
  <c r="S425" i="3"/>
  <c r="T425" i="3"/>
  <c r="S426" i="3"/>
  <c r="T426" i="3"/>
  <c r="S427" i="3"/>
  <c r="T427" i="3"/>
  <c r="S428" i="3"/>
  <c r="T428" i="3"/>
  <c r="S429" i="3"/>
  <c r="T429" i="3"/>
  <c r="S430" i="3"/>
  <c r="T430" i="3"/>
  <c r="S431" i="3"/>
  <c r="T431" i="3"/>
  <c r="S432" i="3"/>
  <c r="T432" i="3"/>
  <c r="S433" i="3"/>
  <c r="T433" i="3"/>
  <c r="S434" i="3"/>
  <c r="T434" i="3"/>
  <c r="S435" i="3"/>
  <c r="T435" i="3"/>
  <c r="S436" i="3"/>
  <c r="T436" i="3"/>
  <c r="S437" i="3"/>
  <c r="T437" i="3"/>
  <c r="S438" i="3"/>
  <c r="T438" i="3"/>
  <c r="S439" i="3"/>
  <c r="T439" i="3"/>
  <c r="S440" i="3"/>
  <c r="T440" i="3"/>
  <c r="S441" i="3"/>
  <c r="T441" i="3"/>
  <c r="S442" i="3"/>
  <c r="T442" i="3"/>
  <c r="S443" i="3"/>
  <c r="T443" i="3"/>
  <c r="S444" i="3"/>
  <c r="T444" i="3"/>
  <c r="S445" i="3"/>
  <c r="T445" i="3"/>
  <c r="S446" i="3"/>
  <c r="T446" i="3"/>
  <c r="S447" i="3"/>
  <c r="T447" i="3"/>
  <c r="S448" i="3"/>
  <c r="T448" i="3"/>
  <c r="S449" i="3"/>
  <c r="T449" i="3"/>
  <c r="S450" i="3"/>
  <c r="T450" i="3"/>
  <c r="S451" i="3"/>
  <c r="T451" i="3"/>
  <c r="S452" i="3"/>
  <c r="T452" i="3"/>
  <c r="S453" i="3"/>
  <c r="T453" i="3"/>
  <c r="S454" i="3"/>
  <c r="T454" i="3"/>
  <c r="S455" i="3"/>
  <c r="T455" i="3"/>
  <c r="S456" i="3"/>
  <c r="T456" i="3"/>
  <c r="S457" i="3"/>
  <c r="T457" i="3"/>
  <c r="S458" i="3"/>
  <c r="T458" i="3"/>
  <c r="S459" i="3"/>
  <c r="T459" i="3"/>
  <c r="S460" i="3"/>
  <c r="T460" i="3"/>
  <c r="S461" i="3"/>
  <c r="T461" i="3"/>
  <c r="S462" i="3"/>
  <c r="T462" i="3"/>
  <c r="S463" i="3"/>
  <c r="T463" i="3"/>
  <c r="S464" i="3"/>
  <c r="T464" i="3"/>
  <c r="S465" i="3"/>
  <c r="T465" i="3"/>
  <c r="S466" i="3"/>
  <c r="T466" i="3"/>
  <c r="S467" i="3"/>
  <c r="T467" i="3"/>
  <c r="S468" i="3"/>
  <c r="T468" i="3"/>
  <c r="S469" i="3"/>
  <c r="T469" i="3"/>
  <c r="S470" i="3"/>
  <c r="T470" i="3"/>
  <c r="S471" i="3"/>
  <c r="T471" i="3"/>
  <c r="S472" i="3"/>
  <c r="T472" i="3"/>
  <c r="S473" i="3"/>
  <c r="T473" i="3"/>
  <c r="S474" i="3"/>
  <c r="T474" i="3"/>
  <c r="S475" i="3"/>
  <c r="T475" i="3"/>
  <c r="S476" i="3"/>
  <c r="T476" i="3"/>
  <c r="S477" i="3"/>
  <c r="T477" i="3"/>
  <c r="S478" i="3"/>
  <c r="T478" i="3"/>
  <c r="S479" i="3"/>
  <c r="T479" i="3"/>
  <c r="S480" i="3"/>
  <c r="T480" i="3"/>
  <c r="S481" i="3"/>
  <c r="T481" i="3"/>
  <c r="S482" i="3"/>
  <c r="T482" i="3"/>
  <c r="S483" i="3"/>
  <c r="T483" i="3"/>
  <c r="S484" i="3"/>
  <c r="T484" i="3"/>
  <c r="S485" i="3"/>
  <c r="T485" i="3"/>
  <c r="S486" i="3"/>
  <c r="T486" i="3"/>
  <c r="S487" i="3"/>
  <c r="T487" i="3"/>
  <c r="S488" i="3"/>
  <c r="T488" i="3"/>
  <c r="S489" i="3"/>
  <c r="T489" i="3"/>
  <c r="S490" i="3"/>
  <c r="T490" i="3"/>
  <c r="S491" i="3"/>
  <c r="T491" i="3"/>
  <c r="S492" i="3"/>
  <c r="T492" i="3"/>
  <c r="S493" i="3"/>
  <c r="T493" i="3"/>
  <c r="S494" i="3"/>
  <c r="T494" i="3"/>
  <c r="S495" i="3"/>
  <c r="T495" i="3"/>
  <c r="S496" i="3"/>
  <c r="T496" i="3"/>
  <c r="S497" i="3"/>
  <c r="T497" i="3"/>
  <c r="S498" i="3"/>
  <c r="T498" i="3"/>
  <c r="S499" i="3"/>
  <c r="T499" i="3"/>
  <c r="S500" i="3"/>
  <c r="T500" i="3"/>
  <c r="S501" i="3"/>
  <c r="T501" i="3"/>
  <c r="S502" i="3"/>
  <c r="T502" i="3"/>
  <c r="S503" i="3"/>
  <c r="T503" i="3"/>
  <c r="S504" i="3"/>
  <c r="T504" i="3"/>
  <c r="S505" i="3"/>
  <c r="T505" i="3"/>
  <c r="S506" i="3"/>
  <c r="T506" i="3"/>
  <c r="S507" i="3"/>
  <c r="T507" i="3"/>
  <c r="S508" i="3"/>
  <c r="T508" i="3"/>
  <c r="S509" i="3"/>
  <c r="T509" i="3"/>
  <c r="S510" i="3"/>
  <c r="T510" i="3"/>
  <c r="S511" i="3"/>
  <c r="T511" i="3"/>
  <c r="S512" i="3"/>
  <c r="T512" i="3"/>
  <c r="S513" i="3"/>
  <c r="T513" i="3"/>
  <c r="S514" i="3"/>
  <c r="T514" i="3"/>
  <c r="S515" i="3"/>
  <c r="T515" i="3"/>
  <c r="S516" i="3"/>
  <c r="T516" i="3"/>
  <c r="S517" i="3"/>
  <c r="T517" i="3"/>
  <c r="S518" i="3"/>
  <c r="T518" i="3"/>
  <c r="S519" i="3"/>
  <c r="T519" i="3"/>
  <c r="S520" i="3"/>
  <c r="T520" i="3"/>
  <c r="S521" i="3"/>
  <c r="T521" i="3"/>
  <c r="S522" i="3"/>
  <c r="T522" i="3"/>
  <c r="S523" i="3"/>
  <c r="T523" i="3"/>
  <c r="S524" i="3"/>
  <c r="T524" i="3"/>
  <c r="S525" i="3"/>
  <c r="T525" i="3"/>
  <c r="S526" i="3"/>
  <c r="T526" i="3"/>
  <c r="S527" i="3"/>
  <c r="T527" i="3"/>
  <c r="S528" i="3"/>
  <c r="T528" i="3"/>
  <c r="S529" i="3"/>
  <c r="T529" i="3"/>
  <c r="S530" i="3"/>
  <c r="T530" i="3"/>
  <c r="S531" i="3"/>
  <c r="T531" i="3"/>
  <c r="S532" i="3"/>
  <c r="T532" i="3"/>
  <c r="S533" i="3"/>
  <c r="T533" i="3"/>
  <c r="S534" i="3"/>
  <c r="T534" i="3"/>
  <c r="S535" i="3"/>
  <c r="T535" i="3"/>
  <c r="S536" i="3"/>
  <c r="T536" i="3"/>
  <c r="S537" i="3"/>
  <c r="T537" i="3"/>
  <c r="S538" i="3"/>
  <c r="T538" i="3"/>
  <c r="S539" i="3"/>
  <c r="T539" i="3"/>
  <c r="S540" i="3"/>
  <c r="T540" i="3"/>
  <c r="S541" i="3"/>
  <c r="T541" i="3"/>
  <c r="S542" i="3"/>
  <c r="T542" i="3"/>
  <c r="S543" i="3"/>
  <c r="T543" i="3"/>
  <c r="S544" i="3"/>
  <c r="T544" i="3"/>
  <c r="S545" i="3"/>
  <c r="T545" i="3"/>
  <c r="S546" i="3"/>
  <c r="T546" i="3"/>
  <c r="S547" i="3"/>
  <c r="T547" i="3"/>
  <c r="S548" i="3"/>
  <c r="T548" i="3"/>
  <c r="S549" i="3"/>
  <c r="T549" i="3"/>
  <c r="S550" i="3"/>
  <c r="T550" i="3"/>
  <c r="S551" i="3"/>
  <c r="T551" i="3"/>
  <c r="S552" i="3"/>
  <c r="T552" i="3"/>
  <c r="S553" i="3"/>
  <c r="T553" i="3"/>
  <c r="S554" i="3"/>
  <c r="T554" i="3"/>
  <c r="S555" i="3"/>
  <c r="T555" i="3"/>
  <c r="S556" i="3"/>
  <c r="T556" i="3"/>
  <c r="S557" i="3"/>
  <c r="T557" i="3"/>
  <c r="S558" i="3"/>
  <c r="T558" i="3"/>
  <c r="S559" i="3"/>
  <c r="T559" i="3"/>
  <c r="S560" i="3"/>
  <c r="T560" i="3"/>
  <c r="S561" i="3"/>
  <c r="T561" i="3"/>
  <c r="S562" i="3"/>
  <c r="T562" i="3"/>
  <c r="S563" i="3"/>
  <c r="T563" i="3"/>
  <c r="S564" i="3"/>
  <c r="T564" i="3"/>
  <c r="S565" i="3"/>
  <c r="T565" i="3"/>
  <c r="S566" i="3"/>
  <c r="T566" i="3"/>
  <c r="S567" i="3"/>
  <c r="T567" i="3"/>
  <c r="S568" i="3"/>
  <c r="T568" i="3"/>
  <c r="S569" i="3"/>
  <c r="T569" i="3"/>
  <c r="S570" i="3"/>
  <c r="T570" i="3"/>
  <c r="S571" i="3"/>
  <c r="T571" i="3"/>
  <c r="S572" i="3"/>
  <c r="T572" i="3"/>
  <c r="S573" i="3"/>
  <c r="T573" i="3"/>
  <c r="S574" i="3"/>
  <c r="T574" i="3"/>
  <c r="S575" i="3"/>
  <c r="T575" i="3"/>
  <c r="S576" i="3"/>
  <c r="T576" i="3"/>
  <c r="S577" i="3"/>
  <c r="T577" i="3"/>
  <c r="S578" i="3"/>
  <c r="T578" i="3"/>
  <c r="S579" i="3"/>
  <c r="T579" i="3"/>
  <c r="S580" i="3"/>
  <c r="T580" i="3"/>
  <c r="S581" i="3"/>
  <c r="T581" i="3"/>
  <c r="S582" i="3"/>
  <c r="T582" i="3"/>
  <c r="S583" i="3"/>
  <c r="T583" i="3"/>
  <c r="S584" i="3"/>
  <c r="T584" i="3"/>
  <c r="S585" i="3"/>
  <c r="T585" i="3"/>
  <c r="S586" i="3"/>
  <c r="T586" i="3"/>
  <c r="S587" i="3"/>
  <c r="T587" i="3"/>
  <c r="S588" i="3"/>
  <c r="T588" i="3"/>
  <c r="S589" i="3"/>
  <c r="T589" i="3"/>
  <c r="S590" i="3"/>
  <c r="T590" i="3"/>
  <c r="S591" i="3"/>
  <c r="T591" i="3"/>
  <c r="S592" i="3"/>
  <c r="T592" i="3"/>
  <c r="S593" i="3"/>
  <c r="T593" i="3"/>
  <c r="S594" i="3"/>
  <c r="T594" i="3"/>
  <c r="S595" i="3"/>
  <c r="T595" i="3"/>
  <c r="S596" i="3"/>
  <c r="T596" i="3"/>
  <c r="S597" i="3"/>
  <c r="T597" i="3"/>
  <c r="S598" i="3"/>
  <c r="T598" i="3"/>
  <c r="S599" i="3"/>
  <c r="T599" i="3"/>
  <c r="S600" i="3"/>
  <c r="T600" i="3"/>
  <c r="S601" i="3"/>
  <c r="T601" i="3"/>
  <c r="S602" i="3"/>
  <c r="T602" i="3"/>
  <c r="S603" i="3"/>
  <c r="T603" i="3"/>
  <c r="S604" i="3"/>
  <c r="T604" i="3"/>
  <c r="S605" i="3"/>
  <c r="T605" i="3"/>
  <c r="S606" i="3"/>
  <c r="T606" i="3"/>
  <c r="S607" i="3"/>
  <c r="T607" i="3"/>
  <c r="S608" i="3"/>
  <c r="T608" i="3"/>
  <c r="S609" i="3"/>
  <c r="T609" i="3"/>
  <c r="S610" i="3"/>
  <c r="T610" i="3"/>
  <c r="S611" i="3"/>
  <c r="T611" i="3"/>
  <c r="S612" i="3"/>
  <c r="T612" i="3"/>
  <c r="S613" i="3"/>
  <c r="T613" i="3"/>
  <c r="S614" i="3"/>
  <c r="T614" i="3"/>
  <c r="S615" i="3"/>
  <c r="T615" i="3"/>
  <c r="S616" i="3"/>
  <c r="T616" i="3"/>
  <c r="S617" i="3"/>
  <c r="T617" i="3"/>
  <c r="S618" i="3"/>
  <c r="T618" i="3"/>
  <c r="S619" i="3"/>
  <c r="T619" i="3"/>
  <c r="S620" i="3"/>
  <c r="T620" i="3"/>
  <c r="S621" i="3"/>
  <c r="T621" i="3"/>
  <c r="S622" i="3"/>
  <c r="T622" i="3"/>
  <c r="S623" i="3"/>
  <c r="T623" i="3"/>
  <c r="S624" i="3"/>
  <c r="T624" i="3"/>
  <c r="S625" i="3"/>
  <c r="T625" i="3"/>
  <c r="S626" i="3"/>
  <c r="T626" i="3"/>
  <c r="S627" i="3"/>
  <c r="T627" i="3"/>
  <c r="S628" i="3"/>
  <c r="T628" i="3"/>
  <c r="S629" i="3"/>
  <c r="T629" i="3"/>
  <c r="S630" i="3"/>
  <c r="T630" i="3"/>
  <c r="S631" i="3"/>
  <c r="T631" i="3"/>
  <c r="S632" i="3"/>
  <c r="T632" i="3"/>
  <c r="S633" i="3"/>
  <c r="T633" i="3"/>
  <c r="S634" i="3"/>
  <c r="T634" i="3"/>
  <c r="S635" i="3"/>
  <c r="T635" i="3"/>
  <c r="S636" i="3"/>
  <c r="T636" i="3"/>
  <c r="S637" i="3"/>
  <c r="T637" i="3"/>
  <c r="S638" i="3"/>
  <c r="T638" i="3"/>
  <c r="S639" i="3"/>
  <c r="T639" i="3"/>
  <c r="S640" i="3"/>
  <c r="T640" i="3"/>
  <c r="S641" i="3"/>
  <c r="T641" i="3"/>
  <c r="S642" i="3"/>
  <c r="T642" i="3"/>
  <c r="S643" i="3"/>
  <c r="T643" i="3"/>
  <c r="S644" i="3"/>
  <c r="T644" i="3"/>
  <c r="S645" i="3"/>
  <c r="T645" i="3"/>
  <c r="S646" i="3"/>
  <c r="T646" i="3"/>
  <c r="S647" i="3"/>
  <c r="T647" i="3"/>
  <c r="S648" i="3"/>
  <c r="T648" i="3"/>
  <c r="S649" i="3"/>
  <c r="T649" i="3"/>
  <c r="S650" i="3"/>
  <c r="T650" i="3"/>
  <c r="S651" i="3"/>
  <c r="T651" i="3"/>
  <c r="S652" i="3"/>
  <c r="T652" i="3"/>
  <c r="S653" i="3"/>
  <c r="T653" i="3"/>
  <c r="S654" i="3"/>
  <c r="T654" i="3"/>
  <c r="S655" i="3"/>
  <c r="T655" i="3"/>
  <c r="S656" i="3"/>
  <c r="T656" i="3"/>
  <c r="S657" i="3"/>
  <c r="T657" i="3"/>
  <c r="S658" i="3"/>
  <c r="T658" i="3"/>
  <c r="S659" i="3"/>
  <c r="T659" i="3"/>
  <c r="S660" i="3"/>
  <c r="T660" i="3"/>
  <c r="S661" i="3"/>
  <c r="T661" i="3"/>
  <c r="S662" i="3"/>
  <c r="T662" i="3"/>
  <c r="S663" i="3"/>
  <c r="T663" i="3"/>
  <c r="S664" i="3"/>
  <c r="T664" i="3"/>
  <c r="S665" i="3"/>
  <c r="T665" i="3"/>
  <c r="S666" i="3"/>
  <c r="T666" i="3"/>
  <c r="S667" i="3"/>
  <c r="T667" i="3"/>
  <c r="S668" i="3"/>
  <c r="T668" i="3"/>
  <c r="S669" i="3"/>
  <c r="T669" i="3"/>
  <c r="S670" i="3"/>
  <c r="T670" i="3"/>
  <c r="S671" i="3"/>
  <c r="T671" i="3"/>
  <c r="S672" i="3"/>
  <c r="T672" i="3"/>
  <c r="S673" i="3"/>
  <c r="T673" i="3"/>
  <c r="S674" i="3"/>
  <c r="T674" i="3"/>
  <c r="S675" i="3"/>
  <c r="T675" i="3"/>
  <c r="S676" i="3"/>
  <c r="T676" i="3"/>
  <c r="S677" i="3"/>
  <c r="T677" i="3"/>
  <c r="S678" i="3"/>
  <c r="T678" i="3"/>
  <c r="S679" i="3"/>
  <c r="T679" i="3"/>
  <c r="S680" i="3"/>
  <c r="T680" i="3"/>
  <c r="S681" i="3"/>
  <c r="T681" i="3"/>
  <c r="S682" i="3"/>
  <c r="T682" i="3"/>
  <c r="S683" i="3"/>
  <c r="T683" i="3"/>
  <c r="S684" i="3"/>
  <c r="T684" i="3"/>
  <c r="S685" i="3"/>
  <c r="T685" i="3"/>
  <c r="S686" i="3"/>
  <c r="T686" i="3"/>
  <c r="S687" i="3"/>
  <c r="T687" i="3"/>
  <c r="S688" i="3"/>
  <c r="T688" i="3"/>
  <c r="S689" i="3"/>
  <c r="T689" i="3"/>
  <c r="S690" i="3"/>
  <c r="T690" i="3"/>
  <c r="S691" i="3"/>
  <c r="T691" i="3"/>
  <c r="S692" i="3"/>
  <c r="T692" i="3"/>
  <c r="S693" i="3"/>
  <c r="T693" i="3"/>
  <c r="S694" i="3"/>
  <c r="T694" i="3"/>
  <c r="S695" i="3"/>
  <c r="T695" i="3"/>
  <c r="S696" i="3"/>
  <c r="T696" i="3"/>
  <c r="S697" i="3"/>
  <c r="T697" i="3"/>
  <c r="S698" i="3"/>
  <c r="T698" i="3"/>
  <c r="S699" i="3"/>
  <c r="T699" i="3"/>
  <c r="S700" i="3"/>
  <c r="T700" i="3"/>
  <c r="S701" i="3"/>
  <c r="T701" i="3"/>
  <c r="S702" i="3"/>
  <c r="T702" i="3"/>
  <c r="S703" i="3"/>
  <c r="T703" i="3"/>
  <c r="S704" i="3"/>
  <c r="T704" i="3"/>
  <c r="S705" i="3"/>
  <c r="T705" i="3"/>
  <c r="S706" i="3"/>
  <c r="T706" i="3"/>
  <c r="S707" i="3"/>
  <c r="T707" i="3"/>
  <c r="S708" i="3"/>
  <c r="T708" i="3"/>
  <c r="S709" i="3"/>
  <c r="T709" i="3"/>
  <c r="S710" i="3"/>
  <c r="T710" i="3"/>
  <c r="S711" i="3"/>
  <c r="T711" i="3"/>
  <c r="S712" i="3"/>
  <c r="T712" i="3"/>
  <c r="S713" i="3"/>
  <c r="T713" i="3"/>
  <c r="S714" i="3"/>
  <c r="T714" i="3"/>
  <c r="S715" i="3"/>
  <c r="T715" i="3"/>
  <c r="S716" i="3"/>
  <c r="T716" i="3"/>
  <c r="S717" i="3"/>
  <c r="T717" i="3"/>
  <c r="S718" i="3"/>
  <c r="T718" i="3"/>
  <c r="S719" i="3"/>
  <c r="T719" i="3"/>
  <c r="S720" i="3"/>
  <c r="T720" i="3"/>
  <c r="S721" i="3"/>
  <c r="T721" i="3"/>
  <c r="S722" i="3"/>
  <c r="T722" i="3"/>
  <c r="S723" i="3"/>
  <c r="T723" i="3"/>
  <c r="S724" i="3"/>
  <c r="T724" i="3"/>
  <c r="S725" i="3"/>
  <c r="T725" i="3"/>
  <c r="S726" i="3"/>
  <c r="T726" i="3"/>
  <c r="S727" i="3"/>
  <c r="T727" i="3"/>
  <c r="S728" i="3"/>
  <c r="T728" i="3"/>
  <c r="S729" i="3"/>
  <c r="T729" i="3"/>
  <c r="S730" i="3"/>
  <c r="T730" i="3"/>
  <c r="S731" i="3"/>
  <c r="T731" i="3"/>
  <c r="S732" i="3"/>
  <c r="T732" i="3"/>
  <c r="S733" i="3"/>
  <c r="T733" i="3"/>
  <c r="S734" i="3"/>
  <c r="T734" i="3"/>
  <c r="S735" i="3"/>
  <c r="T735" i="3"/>
  <c r="S736" i="3"/>
  <c r="T736" i="3"/>
  <c r="S737" i="3"/>
  <c r="T737" i="3"/>
  <c r="S738" i="3"/>
  <c r="T738" i="3"/>
  <c r="S739" i="3"/>
  <c r="T739" i="3"/>
  <c r="S740" i="3"/>
  <c r="T740" i="3"/>
  <c r="S741" i="3"/>
  <c r="T741" i="3"/>
  <c r="S742" i="3"/>
  <c r="T742" i="3"/>
  <c r="S743" i="3"/>
  <c r="T743" i="3"/>
  <c r="S744" i="3"/>
  <c r="T744" i="3"/>
  <c r="S745" i="3"/>
  <c r="T745" i="3"/>
  <c r="S746" i="3"/>
  <c r="T746" i="3"/>
  <c r="S747" i="3"/>
  <c r="T747" i="3"/>
  <c r="S748" i="3"/>
  <c r="T748" i="3"/>
  <c r="S749" i="3"/>
  <c r="T749" i="3"/>
  <c r="S750" i="3"/>
  <c r="T750" i="3"/>
  <c r="S751" i="3"/>
  <c r="T751" i="3"/>
  <c r="S752" i="3"/>
  <c r="T752" i="3"/>
  <c r="S753" i="3"/>
  <c r="T753" i="3"/>
  <c r="S754" i="3"/>
  <c r="T754" i="3"/>
  <c r="S755" i="3"/>
  <c r="T755" i="3"/>
  <c r="S756" i="3"/>
  <c r="T756" i="3"/>
  <c r="S757" i="3"/>
  <c r="T757" i="3"/>
  <c r="S758" i="3"/>
  <c r="T758" i="3"/>
  <c r="S759" i="3"/>
  <c r="T759" i="3"/>
  <c r="S760" i="3"/>
  <c r="T760" i="3"/>
  <c r="S761" i="3"/>
  <c r="T761" i="3"/>
  <c r="S762" i="3"/>
  <c r="T762" i="3"/>
  <c r="S763" i="3"/>
  <c r="T763" i="3"/>
  <c r="S764" i="3"/>
  <c r="T764" i="3"/>
  <c r="S765" i="3"/>
  <c r="T765" i="3"/>
  <c r="S766" i="3"/>
  <c r="T766" i="3"/>
  <c r="S767" i="3"/>
  <c r="T767" i="3"/>
  <c r="S768" i="3"/>
  <c r="T768" i="3"/>
  <c r="S769" i="3"/>
  <c r="T769" i="3"/>
  <c r="S770" i="3"/>
  <c r="T770" i="3"/>
  <c r="S771" i="3"/>
  <c r="T771" i="3"/>
  <c r="S772" i="3"/>
  <c r="T772" i="3"/>
  <c r="S773" i="3"/>
  <c r="T773" i="3"/>
  <c r="S774" i="3"/>
  <c r="T774" i="3"/>
  <c r="S775" i="3"/>
  <c r="T775" i="3"/>
  <c r="S776" i="3"/>
  <c r="T776" i="3"/>
  <c r="S777" i="3"/>
  <c r="T777" i="3"/>
  <c r="S778" i="3"/>
  <c r="T778" i="3"/>
  <c r="S779" i="3"/>
  <c r="T779" i="3"/>
  <c r="S780" i="3"/>
  <c r="T780" i="3"/>
  <c r="S781" i="3"/>
  <c r="T781" i="3"/>
  <c r="S782" i="3"/>
  <c r="T782" i="3"/>
  <c r="S783" i="3"/>
  <c r="T783" i="3"/>
  <c r="S784" i="3"/>
  <c r="T784" i="3"/>
  <c r="S785" i="3"/>
  <c r="T785" i="3"/>
  <c r="S786" i="3"/>
  <c r="T786" i="3"/>
  <c r="S787" i="3"/>
  <c r="T787" i="3"/>
  <c r="S788" i="3"/>
  <c r="T788" i="3"/>
  <c r="S789" i="3"/>
  <c r="T789" i="3"/>
  <c r="S790" i="3"/>
  <c r="T790" i="3"/>
  <c r="S791" i="3"/>
  <c r="T791" i="3"/>
  <c r="S792" i="3"/>
  <c r="T792" i="3"/>
  <c r="S793" i="3"/>
  <c r="T793" i="3"/>
  <c r="S794" i="3"/>
  <c r="T794" i="3"/>
  <c r="S795" i="3"/>
  <c r="T795" i="3"/>
  <c r="S796" i="3"/>
  <c r="T796" i="3"/>
  <c r="S797" i="3"/>
  <c r="T797" i="3"/>
  <c r="S798" i="3"/>
  <c r="T798" i="3"/>
  <c r="S799" i="3"/>
  <c r="T799" i="3"/>
  <c r="S800" i="3"/>
  <c r="T800" i="3"/>
  <c r="S801" i="3"/>
  <c r="T801" i="3"/>
  <c r="S802" i="3"/>
  <c r="T802" i="3"/>
  <c r="S803" i="3"/>
  <c r="T803" i="3"/>
  <c r="S804" i="3"/>
  <c r="T804" i="3"/>
  <c r="S805" i="3"/>
  <c r="T805" i="3"/>
  <c r="S806" i="3"/>
  <c r="T806" i="3"/>
  <c r="S807" i="3"/>
  <c r="T807" i="3"/>
  <c r="S808" i="3"/>
  <c r="T808" i="3"/>
  <c r="S809" i="3"/>
  <c r="T809" i="3"/>
  <c r="S810" i="3"/>
  <c r="T810" i="3"/>
  <c r="S811" i="3"/>
  <c r="T811" i="3"/>
  <c r="S812" i="3"/>
  <c r="T812" i="3"/>
  <c r="S813" i="3"/>
  <c r="T813" i="3"/>
  <c r="S814" i="3"/>
  <c r="T814" i="3"/>
  <c r="S815" i="3"/>
  <c r="T815" i="3"/>
  <c r="S816" i="3"/>
  <c r="T816" i="3"/>
  <c r="S817" i="3"/>
  <c r="T817" i="3"/>
  <c r="S818" i="3"/>
  <c r="T818" i="3"/>
  <c r="S819" i="3"/>
  <c r="T819" i="3"/>
  <c r="S820" i="3"/>
  <c r="T820" i="3"/>
  <c r="S821" i="3"/>
  <c r="T821" i="3"/>
  <c r="S822" i="3"/>
  <c r="T822" i="3"/>
  <c r="S823" i="3"/>
  <c r="T823" i="3"/>
  <c r="S824" i="3"/>
  <c r="T824" i="3"/>
  <c r="S825" i="3"/>
  <c r="T825" i="3"/>
  <c r="S826" i="3"/>
  <c r="T826" i="3"/>
  <c r="S827" i="3"/>
  <c r="T827" i="3"/>
  <c r="S828" i="3"/>
  <c r="T828" i="3"/>
  <c r="S829" i="3"/>
  <c r="T829" i="3"/>
  <c r="S830" i="3"/>
  <c r="T830" i="3"/>
  <c r="S831" i="3"/>
  <c r="T831" i="3"/>
  <c r="S832" i="3"/>
  <c r="T832" i="3"/>
  <c r="S833" i="3"/>
  <c r="T833" i="3"/>
  <c r="S834" i="3"/>
  <c r="T834" i="3"/>
  <c r="S835" i="3"/>
  <c r="T835" i="3"/>
  <c r="S836" i="3"/>
  <c r="T836" i="3"/>
  <c r="S837" i="3"/>
  <c r="T837" i="3"/>
  <c r="S838" i="3"/>
  <c r="T838" i="3"/>
  <c r="S839" i="3"/>
  <c r="T839" i="3"/>
  <c r="S840" i="3"/>
  <c r="T840" i="3"/>
  <c r="S841" i="3"/>
  <c r="T841" i="3"/>
  <c r="S842" i="3"/>
  <c r="T842" i="3"/>
  <c r="S843" i="3"/>
  <c r="T843" i="3"/>
  <c r="S844" i="3"/>
  <c r="T844" i="3"/>
  <c r="S845" i="3"/>
  <c r="T845" i="3"/>
  <c r="S846" i="3"/>
  <c r="T846" i="3"/>
  <c r="S847" i="3"/>
  <c r="T847" i="3"/>
  <c r="S848" i="3"/>
  <c r="T848" i="3"/>
  <c r="S849" i="3"/>
  <c r="T849" i="3"/>
  <c r="S850" i="3"/>
  <c r="T850" i="3"/>
  <c r="S851" i="3"/>
  <c r="T851" i="3"/>
  <c r="S852" i="3"/>
  <c r="T852" i="3"/>
  <c r="S853" i="3"/>
  <c r="T853" i="3"/>
  <c r="S854" i="3"/>
  <c r="T854" i="3"/>
  <c r="S855" i="3"/>
  <c r="T855" i="3"/>
  <c r="S856" i="3"/>
  <c r="T856" i="3"/>
  <c r="S857" i="3"/>
  <c r="T857" i="3"/>
  <c r="S858" i="3"/>
  <c r="T858" i="3"/>
  <c r="S859" i="3"/>
  <c r="T859" i="3"/>
  <c r="S860" i="3"/>
  <c r="T860" i="3"/>
  <c r="S861" i="3"/>
  <c r="T861" i="3"/>
  <c r="S862" i="3"/>
  <c r="T862" i="3"/>
  <c r="S863" i="3"/>
  <c r="T863" i="3"/>
  <c r="S864" i="3"/>
  <c r="T864" i="3"/>
  <c r="S865" i="3"/>
  <c r="T865" i="3"/>
  <c r="S866" i="3"/>
  <c r="T866" i="3"/>
  <c r="S867" i="3"/>
  <c r="T867" i="3"/>
  <c r="S868" i="3"/>
  <c r="T868" i="3"/>
  <c r="S869" i="3"/>
  <c r="T869" i="3"/>
  <c r="S870" i="3"/>
  <c r="T870" i="3"/>
  <c r="S871" i="3"/>
  <c r="T871" i="3"/>
  <c r="S872" i="3"/>
  <c r="T872" i="3"/>
  <c r="S873" i="3"/>
  <c r="T873" i="3"/>
  <c r="S874" i="3"/>
  <c r="T874" i="3"/>
  <c r="S875" i="3"/>
  <c r="T875" i="3"/>
  <c r="S876" i="3"/>
  <c r="T876" i="3"/>
  <c r="S877" i="3"/>
  <c r="T877" i="3"/>
  <c r="S878" i="3"/>
  <c r="T878" i="3"/>
  <c r="S879" i="3"/>
  <c r="T879" i="3"/>
  <c r="S880" i="3"/>
  <c r="T880" i="3"/>
  <c r="S881" i="3"/>
  <c r="T881" i="3"/>
  <c r="S882" i="3"/>
  <c r="T882" i="3"/>
  <c r="S883" i="3"/>
  <c r="T883" i="3"/>
  <c r="S884" i="3"/>
  <c r="T884" i="3"/>
  <c r="S885" i="3"/>
  <c r="T885" i="3"/>
  <c r="S886" i="3"/>
  <c r="T886" i="3"/>
  <c r="S887" i="3"/>
  <c r="T887" i="3"/>
  <c r="S888" i="3"/>
  <c r="T888" i="3"/>
  <c r="S889" i="3"/>
  <c r="T889" i="3"/>
  <c r="S890" i="3"/>
  <c r="T890" i="3"/>
  <c r="S891" i="3"/>
  <c r="T891" i="3"/>
  <c r="S892" i="3"/>
  <c r="T892" i="3"/>
  <c r="S893" i="3"/>
  <c r="T893" i="3"/>
  <c r="S894" i="3"/>
  <c r="T894" i="3"/>
  <c r="S895" i="3"/>
  <c r="T895" i="3"/>
  <c r="S896" i="3"/>
  <c r="T896" i="3"/>
  <c r="S897" i="3"/>
  <c r="T897" i="3"/>
  <c r="S898" i="3"/>
  <c r="T898" i="3"/>
  <c r="S899" i="3"/>
  <c r="T899" i="3"/>
  <c r="S900" i="3"/>
  <c r="T900" i="3"/>
  <c r="S901" i="3"/>
  <c r="T901" i="3"/>
  <c r="S902" i="3"/>
  <c r="T902" i="3"/>
  <c r="S903" i="3"/>
  <c r="T903" i="3"/>
  <c r="S904" i="3"/>
  <c r="T904" i="3"/>
  <c r="S905" i="3"/>
  <c r="T905" i="3"/>
  <c r="S906" i="3"/>
  <c r="T906" i="3"/>
  <c r="S907" i="3"/>
  <c r="T907" i="3"/>
  <c r="S908" i="3"/>
  <c r="T908" i="3"/>
  <c r="S909" i="3"/>
  <c r="T909" i="3"/>
  <c r="S910" i="3"/>
  <c r="T910" i="3"/>
  <c r="S911" i="3"/>
  <c r="T911" i="3"/>
  <c r="S912" i="3"/>
  <c r="T912" i="3"/>
  <c r="S913" i="3"/>
  <c r="T913" i="3"/>
  <c r="S914" i="3"/>
  <c r="T914" i="3"/>
  <c r="S915" i="3"/>
  <c r="T915" i="3"/>
  <c r="S916" i="3"/>
  <c r="T916" i="3"/>
  <c r="S917" i="3"/>
  <c r="T917" i="3"/>
  <c r="S918" i="3"/>
  <c r="T918" i="3"/>
  <c r="S919" i="3"/>
  <c r="T919" i="3"/>
  <c r="S920" i="3"/>
  <c r="T920" i="3"/>
  <c r="S921" i="3"/>
  <c r="T921" i="3"/>
  <c r="S922" i="3"/>
  <c r="T922" i="3"/>
  <c r="S923" i="3"/>
  <c r="T923" i="3"/>
  <c r="S924" i="3"/>
  <c r="T924" i="3"/>
  <c r="S925" i="3"/>
  <c r="T925" i="3"/>
  <c r="S926" i="3"/>
  <c r="T926" i="3"/>
  <c r="S927" i="3"/>
  <c r="T927" i="3"/>
  <c r="S928" i="3"/>
  <c r="T928" i="3"/>
  <c r="S929" i="3"/>
  <c r="T929" i="3"/>
  <c r="S930" i="3"/>
  <c r="T930" i="3"/>
  <c r="S931" i="3"/>
  <c r="T931" i="3"/>
  <c r="S932" i="3"/>
  <c r="T932" i="3"/>
  <c r="S933" i="3"/>
  <c r="T933" i="3"/>
  <c r="S934" i="3"/>
  <c r="T934" i="3"/>
  <c r="S935" i="3"/>
  <c r="T935" i="3"/>
  <c r="S936" i="3"/>
  <c r="T936" i="3"/>
  <c r="S937" i="3"/>
  <c r="T937" i="3"/>
  <c r="S938" i="3"/>
  <c r="T938" i="3"/>
  <c r="S939" i="3"/>
  <c r="T939" i="3"/>
  <c r="S940" i="3"/>
  <c r="T940" i="3"/>
  <c r="S941" i="3"/>
  <c r="T941" i="3"/>
  <c r="S942" i="3"/>
  <c r="T942" i="3"/>
  <c r="S943" i="3"/>
  <c r="T943" i="3"/>
  <c r="S944" i="3"/>
  <c r="T944" i="3"/>
  <c r="S945" i="3"/>
  <c r="T945" i="3"/>
  <c r="S946" i="3"/>
  <c r="T946" i="3"/>
  <c r="S947" i="3"/>
  <c r="T947" i="3"/>
  <c r="S948" i="3"/>
  <c r="T948" i="3"/>
  <c r="S949" i="3"/>
  <c r="T949" i="3"/>
  <c r="S950" i="3"/>
  <c r="T950" i="3"/>
  <c r="S951" i="3"/>
  <c r="T951" i="3"/>
  <c r="S952" i="3"/>
  <c r="T952" i="3"/>
  <c r="S953" i="3"/>
  <c r="T953" i="3"/>
  <c r="S954" i="3"/>
  <c r="T954" i="3"/>
  <c r="S955" i="3"/>
  <c r="T955" i="3"/>
  <c r="S956" i="3"/>
  <c r="T956" i="3"/>
  <c r="S957" i="3"/>
  <c r="T957" i="3"/>
  <c r="S958" i="3"/>
  <c r="T958" i="3"/>
  <c r="S959" i="3"/>
  <c r="T959" i="3"/>
  <c r="S960" i="3"/>
  <c r="T960" i="3"/>
  <c r="S961" i="3"/>
  <c r="T961" i="3"/>
  <c r="S962" i="3"/>
  <c r="T962" i="3"/>
  <c r="S963" i="3"/>
  <c r="T963" i="3"/>
  <c r="S964" i="3"/>
  <c r="T964" i="3"/>
  <c r="S965" i="3"/>
  <c r="T965" i="3"/>
  <c r="S966" i="3"/>
  <c r="T966" i="3"/>
  <c r="S967" i="3"/>
  <c r="T967" i="3"/>
  <c r="S968" i="3"/>
  <c r="T968" i="3"/>
  <c r="S969" i="3"/>
  <c r="T969" i="3"/>
  <c r="S970" i="3"/>
  <c r="T970" i="3"/>
  <c r="S971" i="3"/>
  <c r="T971" i="3"/>
  <c r="S972" i="3"/>
  <c r="T972" i="3"/>
  <c r="S973" i="3"/>
  <c r="T973" i="3"/>
  <c r="S974" i="3"/>
  <c r="T974" i="3"/>
  <c r="S975" i="3"/>
  <c r="T975" i="3"/>
  <c r="S976" i="3"/>
  <c r="T976" i="3"/>
  <c r="S977" i="3"/>
  <c r="T977" i="3"/>
  <c r="S978" i="3"/>
  <c r="T978" i="3"/>
  <c r="S979" i="3"/>
  <c r="T979" i="3"/>
  <c r="S980" i="3"/>
  <c r="T980" i="3"/>
  <c r="S981" i="3"/>
  <c r="T981" i="3"/>
  <c r="S982" i="3"/>
  <c r="T982" i="3"/>
  <c r="S983" i="3"/>
  <c r="T983" i="3"/>
  <c r="S984" i="3"/>
  <c r="T984" i="3"/>
  <c r="S985" i="3"/>
  <c r="T985" i="3"/>
  <c r="S986" i="3"/>
  <c r="T986" i="3"/>
  <c r="S987" i="3"/>
  <c r="T987" i="3"/>
  <c r="S988" i="3"/>
  <c r="T988" i="3"/>
  <c r="S989" i="3"/>
  <c r="T989" i="3"/>
  <c r="S990" i="3"/>
  <c r="T990" i="3"/>
  <c r="S991" i="3"/>
  <c r="T991" i="3"/>
  <c r="S992" i="3"/>
  <c r="T992" i="3"/>
  <c r="S993" i="3"/>
  <c r="T993" i="3"/>
  <c r="S994" i="3"/>
  <c r="T994" i="3"/>
  <c r="S995" i="3"/>
  <c r="T995" i="3"/>
  <c r="S996" i="3"/>
  <c r="T996" i="3"/>
  <c r="S997" i="3"/>
  <c r="T997" i="3"/>
  <c r="S998" i="3"/>
  <c r="T998" i="3"/>
  <c r="S999" i="3"/>
  <c r="T999" i="3"/>
  <c r="S1000" i="3"/>
  <c r="T1000" i="3"/>
  <c r="S1001" i="3"/>
  <c r="T1001" i="3"/>
  <c r="S1002" i="3"/>
  <c r="T1002" i="3"/>
  <c r="S1003" i="3"/>
  <c r="T1003" i="3"/>
  <c r="S1004" i="3"/>
  <c r="T1004" i="3"/>
  <c r="S1005" i="3"/>
  <c r="T1005" i="3"/>
  <c r="S1006" i="3"/>
  <c r="T1006" i="3"/>
  <c r="S1007" i="3"/>
  <c r="T1007" i="3"/>
  <c r="S1008" i="3"/>
  <c r="T1008" i="3"/>
  <c r="S1009" i="3"/>
  <c r="T1009" i="3"/>
  <c r="S1010" i="3"/>
  <c r="T1010" i="3"/>
  <c r="S1011" i="3"/>
  <c r="T1011" i="3"/>
  <c r="S1012" i="3"/>
  <c r="T1012" i="3"/>
  <c r="S1013" i="3"/>
  <c r="T1013" i="3"/>
  <c r="S1014" i="3"/>
  <c r="T1014" i="3"/>
  <c r="S1015" i="3"/>
  <c r="T1015" i="3"/>
  <c r="S1016" i="3"/>
  <c r="T1016" i="3"/>
  <c r="S1017" i="3"/>
  <c r="T1017" i="3"/>
  <c r="S1018" i="3"/>
  <c r="T1018" i="3"/>
  <c r="S1019" i="3"/>
  <c r="T1019" i="3"/>
  <c r="S1020" i="3"/>
  <c r="T1020" i="3"/>
  <c r="S1021" i="3"/>
  <c r="T1021" i="3"/>
  <c r="S1022" i="3"/>
  <c r="T1022" i="3"/>
  <c r="S1023" i="3"/>
  <c r="T1023" i="3"/>
  <c r="S1024" i="3"/>
  <c r="T1024" i="3"/>
  <c r="S1025" i="3"/>
  <c r="T1025" i="3"/>
  <c r="S1026" i="3"/>
  <c r="T1026" i="3"/>
  <c r="S1027" i="3"/>
  <c r="T1027" i="3"/>
  <c r="S1028" i="3"/>
  <c r="T1028" i="3"/>
  <c r="S1029" i="3"/>
  <c r="T1029" i="3"/>
  <c r="S1030" i="3"/>
  <c r="T1030" i="3"/>
  <c r="S1031" i="3"/>
  <c r="T1031" i="3"/>
  <c r="S1032" i="3"/>
  <c r="T1032" i="3"/>
  <c r="S1033" i="3"/>
  <c r="T1033" i="3"/>
  <c r="S1034" i="3"/>
  <c r="T1034" i="3"/>
  <c r="S1035" i="3"/>
  <c r="T1035" i="3"/>
  <c r="S1036" i="3"/>
  <c r="T1036" i="3"/>
  <c r="S1037" i="3"/>
  <c r="T1037" i="3"/>
  <c r="S1038" i="3"/>
  <c r="T1038" i="3"/>
  <c r="S1039" i="3"/>
  <c r="T1039" i="3"/>
  <c r="S1040" i="3"/>
  <c r="T1040" i="3"/>
  <c r="S1041" i="3"/>
  <c r="T1041" i="3"/>
  <c r="S1042" i="3"/>
  <c r="T1042" i="3"/>
  <c r="S1043" i="3"/>
  <c r="T1043" i="3"/>
  <c r="S1044" i="3"/>
  <c r="T1044" i="3"/>
  <c r="S1045" i="3"/>
  <c r="T1045" i="3"/>
  <c r="S1046" i="3"/>
  <c r="T1046" i="3"/>
  <c r="S1047" i="3"/>
  <c r="T1047" i="3"/>
  <c r="S1048" i="3"/>
  <c r="T1048" i="3"/>
  <c r="S1049" i="3"/>
  <c r="T1049" i="3"/>
  <c r="S1050" i="3"/>
  <c r="T1050" i="3"/>
  <c r="S1051" i="3"/>
  <c r="T1051" i="3"/>
  <c r="S1052" i="3"/>
  <c r="T1052" i="3"/>
  <c r="S1053" i="3"/>
  <c r="T1053" i="3"/>
  <c r="S1054" i="3"/>
  <c r="T1054" i="3"/>
  <c r="S1055" i="3"/>
  <c r="T1055" i="3"/>
  <c r="S1056" i="3"/>
  <c r="T1056" i="3"/>
  <c r="S1057" i="3"/>
  <c r="T1057" i="3"/>
  <c r="S1058" i="3"/>
  <c r="T1058" i="3"/>
  <c r="S1059" i="3"/>
  <c r="T1059" i="3"/>
  <c r="S1060" i="3"/>
  <c r="T1060" i="3"/>
  <c r="S1061" i="3"/>
  <c r="T1061" i="3"/>
  <c r="S1062" i="3"/>
  <c r="T1062" i="3"/>
  <c r="S1063" i="3"/>
  <c r="T1063" i="3"/>
  <c r="S1064" i="3"/>
  <c r="T1064" i="3"/>
  <c r="S1065" i="3"/>
  <c r="T1065" i="3"/>
  <c r="S1066" i="3"/>
  <c r="T1066" i="3"/>
  <c r="S1067" i="3"/>
  <c r="T1067" i="3"/>
  <c r="S1068" i="3"/>
  <c r="T1068" i="3"/>
  <c r="S1069" i="3"/>
  <c r="T1069" i="3"/>
  <c r="S1070" i="3"/>
  <c r="T1070" i="3"/>
  <c r="S1071" i="3"/>
  <c r="T1071" i="3"/>
  <c r="S1072" i="3"/>
  <c r="T1072" i="3"/>
  <c r="S1073" i="3"/>
  <c r="T1073" i="3"/>
  <c r="S1074" i="3"/>
  <c r="T1074" i="3"/>
  <c r="S1075" i="3"/>
  <c r="T1075" i="3"/>
  <c r="S1076" i="3"/>
  <c r="T1076" i="3"/>
  <c r="S1077" i="3"/>
  <c r="T1077" i="3"/>
  <c r="S1078" i="3"/>
  <c r="T1078" i="3"/>
  <c r="S1079" i="3"/>
  <c r="T1079" i="3"/>
  <c r="S1080" i="3"/>
  <c r="T1080" i="3"/>
  <c r="S1081" i="3"/>
  <c r="T1081" i="3"/>
  <c r="S1082" i="3"/>
  <c r="T1082" i="3"/>
  <c r="S1083" i="3"/>
  <c r="T1083" i="3"/>
  <c r="S1084" i="3"/>
  <c r="T1084" i="3"/>
  <c r="S1085" i="3"/>
  <c r="T1085" i="3"/>
  <c r="S1086" i="3"/>
  <c r="T1086" i="3"/>
  <c r="S1087" i="3"/>
  <c r="T1087" i="3"/>
  <c r="S1088" i="3"/>
  <c r="T1088" i="3"/>
  <c r="S1089" i="3"/>
  <c r="T1089" i="3"/>
  <c r="S1090" i="3"/>
  <c r="T1090" i="3"/>
  <c r="S1091" i="3"/>
  <c r="T1091" i="3"/>
  <c r="S1092" i="3"/>
  <c r="T1092" i="3"/>
  <c r="S1093" i="3"/>
  <c r="T1093" i="3"/>
  <c r="S1094" i="3"/>
  <c r="T1094" i="3"/>
  <c r="S1095" i="3"/>
  <c r="T1095" i="3"/>
  <c r="S1096" i="3"/>
  <c r="T1096" i="3"/>
  <c r="S1097" i="3"/>
  <c r="T1097" i="3"/>
  <c r="S1098" i="3"/>
  <c r="T1098" i="3"/>
  <c r="S1099" i="3"/>
  <c r="T1099" i="3"/>
  <c r="S1100" i="3"/>
  <c r="T1100" i="3"/>
  <c r="S1101" i="3"/>
  <c r="T1101" i="3"/>
  <c r="S1102" i="3"/>
  <c r="T1102" i="3"/>
  <c r="S1103" i="3"/>
  <c r="T1103" i="3"/>
  <c r="S1104" i="3"/>
  <c r="T1104" i="3"/>
  <c r="S1105" i="3"/>
  <c r="T1105" i="3"/>
  <c r="S1106" i="3"/>
  <c r="T1106" i="3"/>
  <c r="S1107" i="3"/>
  <c r="T1107" i="3"/>
  <c r="S1108" i="3"/>
  <c r="T1108" i="3"/>
  <c r="S1109" i="3"/>
  <c r="T1109" i="3"/>
  <c r="S1110" i="3"/>
  <c r="T1110" i="3"/>
  <c r="S1111" i="3"/>
  <c r="T1111" i="3"/>
  <c r="S1112" i="3"/>
  <c r="T1112" i="3"/>
  <c r="S1113" i="3"/>
  <c r="T1113" i="3"/>
  <c r="S1114" i="3"/>
  <c r="T1114" i="3"/>
  <c r="S1115" i="3"/>
  <c r="T1115" i="3"/>
  <c r="S1116" i="3"/>
  <c r="T1116" i="3"/>
  <c r="S1117" i="3"/>
  <c r="T1117" i="3"/>
  <c r="S1118" i="3"/>
  <c r="T1118" i="3"/>
  <c r="S1119" i="3"/>
  <c r="T1119" i="3"/>
  <c r="S1120" i="3"/>
  <c r="T1120" i="3"/>
  <c r="S1121" i="3"/>
  <c r="T1121" i="3"/>
  <c r="S1122" i="3"/>
  <c r="T1122" i="3"/>
  <c r="S1123" i="3"/>
  <c r="T1123" i="3"/>
  <c r="S1124" i="3"/>
  <c r="T1124" i="3"/>
  <c r="S1125" i="3"/>
  <c r="T1125" i="3"/>
  <c r="S1126" i="3"/>
  <c r="T1126" i="3"/>
  <c r="S1127" i="3"/>
  <c r="T1127" i="3"/>
  <c r="S1128" i="3"/>
  <c r="T1128" i="3"/>
  <c r="S1129" i="3"/>
  <c r="T1129" i="3"/>
  <c r="S1130" i="3"/>
  <c r="T1130" i="3"/>
  <c r="S1131" i="3"/>
  <c r="T1131" i="3"/>
  <c r="S1132" i="3"/>
  <c r="T1132" i="3"/>
  <c r="S1133" i="3"/>
  <c r="T1133" i="3"/>
  <c r="S1134" i="3"/>
  <c r="T1134" i="3"/>
  <c r="S1135" i="3"/>
  <c r="T1135" i="3"/>
  <c r="S1136" i="3"/>
  <c r="T1136" i="3"/>
  <c r="S1137" i="3"/>
  <c r="T1137" i="3"/>
  <c r="S1138" i="3"/>
  <c r="T1138" i="3"/>
  <c r="S1139" i="3"/>
  <c r="T1139" i="3"/>
  <c r="S1140" i="3"/>
  <c r="T1140" i="3"/>
  <c r="S1141" i="3"/>
  <c r="T1141" i="3"/>
  <c r="S1142" i="3"/>
  <c r="T1142" i="3"/>
  <c r="S1143" i="3"/>
  <c r="T1143" i="3"/>
  <c r="S1144" i="3"/>
  <c r="T1144" i="3"/>
  <c r="S1145" i="3"/>
  <c r="T1145" i="3"/>
  <c r="S1146" i="3"/>
  <c r="T1146" i="3"/>
  <c r="S1147" i="3"/>
  <c r="T1147" i="3"/>
  <c r="S1148" i="3"/>
  <c r="T1148" i="3"/>
  <c r="S1149" i="3"/>
  <c r="T1149" i="3"/>
  <c r="S1150" i="3"/>
  <c r="T1150" i="3"/>
  <c r="S1151" i="3"/>
  <c r="T1151" i="3"/>
  <c r="S1152" i="3"/>
  <c r="T1152" i="3"/>
  <c r="S1153" i="3"/>
  <c r="T1153" i="3"/>
  <c r="S1154" i="3"/>
  <c r="T1154" i="3"/>
  <c r="S1155" i="3"/>
  <c r="T1155" i="3"/>
  <c r="S1156" i="3"/>
  <c r="T1156" i="3"/>
  <c r="S1157" i="3"/>
  <c r="T1157" i="3"/>
  <c r="S1158" i="3"/>
  <c r="T1158" i="3"/>
  <c r="S1159" i="3"/>
  <c r="T1159" i="3"/>
  <c r="S1160" i="3"/>
  <c r="T1160" i="3"/>
  <c r="S1161" i="3"/>
  <c r="T1161" i="3"/>
  <c r="S1162" i="3"/>
  <c r="T1162" i="3"/>
  <c r="S1163" i="3"/>
  <c r="T1163" i="3"/>
  <c r="S1164" i="3"/>
  <c r="T1164" i="3"/>
  <c r="S1165" i="3"/>
  <c r="T1165" i="3"/>
  <c r="S1166" i="3"/>
  <c r="T1166" i="3"/>
  <c r="S1167" i="3"/>
  <c r="T1167" i="3"/>
  <c r="S1168" i="3"/>
  <c r="T1168" i="3"/>
  <c r="S1169" i="3"/>
  <c r="T1169" i="3"/>
  <c r="S1170" i="3"/>
  <c r="T1170" i="3"/>
  <c r="S1171" i="3"/>
  <c r="T1171" i="3"/>
  <c r="S1172" i="3"/>
  <c r="T1172" i="3"/>
  <c r="S1173" i="3"/>
  <c r="T1173" i="3"/>
  <c r="S1174" i="3"/>
  <c r="T1174" i="3"/>
  <c r="S1175" i="3"/>
  <c r="T1175" i="3"/>
  <c r="S1176" i="3"/>
  <c r="T1176" i="3"/>
  <c r="S1177" i="3"/>
  <c r="T1177" i="3"/>
  <c r="S1178" i="3"/>
  <c r="T1178" i="3"/>
  <c r="S1179" i="3"/>
  <c r="T1179" i="3"/>
  <c r="S1180" i="3"/>
  <c r="T1180" i="3"/>
  <c r="S1181" i="3"/>
  <c r="T1181" i="3"/>
  <c r="S1182" i="3"/>
  <c r="T1182" i="3"/>
  <c r="S1183" i="3"/>
  <c r="T1183" i="3"/>
  <c r="S1184" i="3"/>
  <c r="T1184" i="3"/>
  <c r="S1185" i="3"/>
  <c r="T1185" i="3"/>
  <c r="S1186" i="3"/>
  <c r="T1186" i="3"/>
  <c r="S1187" i="3"/>
  <c r="T1187" i="3"/>
  <c r="S1188" i="3"/>
  <c r="T1188" i="3"/>
  <c r="S1189" i="3"/>
  <c r="T1189" i="3"/>
  <c r="S1190" i="3"/>
  <c r="T1190" i="3"/>
  <c r="S1191" i="3"/>
  <c r="T1191" i="3"/>
  <c r="S1192" i="3"/>
  <c r="T1192" i="3"/>
  <c r="S1193" i="3"/>
  <c r="T1193" i="3"/>
  <c r="S1194" i="3"/>
  <c r="T1194" i="3"/>
  <c r="S1195" i="3"/>
  <c r="T1195" i="3"/>
  <c r="S1196" i="3"/>
  <c r="T1196" i="3"/>
  <c r="S1197" i="3"/>
  <c r="T1197" i="3"/>
  <c r="S1198" i="3"/>
  <c r="T1198" i="3"/>
  <c r="S1199" i="3"/>
  <c r="T1199" i="3"/>
  <c r="S1200" i="3"/>
  <c r="T1200" i="3"/>
  <c r="S1201" i="3"/>
  <c r="T1201" i="3"/>
  <c r="S1202" i="3"/>
  <c r="T1202" i="3"/>
  <c r="S1203" i="3"/>
  <c r="T1203" i="3"/>
  <c r="S1204" i="3"/>
  <c r="T1204" i="3"/>
  <c r="S1205" i="3"/>
  <c r="T1205" i="3"/>
  <c r="S1206" i="3"/>
  <c r="T1206" i="3"/>
  <c r="S1207" i="3"/>
  <c r="T1207" i="3"/>
  <c r="S1208" i="3"/>
  <c r="T1208" i="3"/>
  <c r="S1209" i="3"/>
  <c r="T1209" i="3"/>
  <c r="S1210" i="3"/>
  <c r="T1210" i="3"/>
  <c r="S1211" i="3"/>
  <c r="T1211" i="3"/>
  <c r="S1212" i="3"/>
  <c r="T1212" i="3"/>
  <c r="S1213" i="3"/>
  <c r="T1213" i="3"/>
  <c r="S1214" i="3"/>
  <c r="T1214" i="3"/>
  <c r="S1215" i="3"/>
  <c r="T1215" i="3"/>
  <c r="S1216" i="3"/>
  <c r="T1216" i="3"/>
  <c r="S1217" i="3"/>
  <c r="T1217" i="3"/>
  <c r="S1218" i="3"/>
  <c r="T1218" i="3"/>
  <c r="S1219" i="3"/>
  <c r="T1219" i="3"/>
  <c r="S1220" i="3"/>
  <c r="T1220" i="3"/>
  <c r="S1221" i="3"/>
  <c r="T1221" i="3"/>
  <c r="S1222" i="3"/>
  <c r="T1222" i="3"/>
  <c r="S1223" i="3"/>
  <c r="T1223" i="3"/>
  <c r="S1224" i="3"/>
  <c r="T1224" i="3"/>
  <c r="S1225" i="3"/>
  <c r="T1225" i="3"/>
  <c r="S1226" i="3"/>
  <c r="T1226" i="3"/>
  <c r="S1227" i="3"/>
  <c r="T1227" i="3"/>
  <c r="S1228" i="3"/>
  <c r="T1228" i="3"/>
  <c r="S1229" i="3"/>
  <c r="T1229" i="3"/>
  <c r="S1230" i="3"/>
  <c r="T1230" i="3"/>
  <c r="S1231" i="3"/>
  <c r="T1231" i="3"/>
  <c r="S1232" i="3"/>
  <c r="T1232" i="3"/>
  <c r="S1233" i="3"/>
  <c r="T1233" i="3"/>
  <c r="S1234" i="3"/>
  <c r="T1234" i="3"/>
  <c r="S1235" i="3"/>
  <c r="T1235" i="3"/>
  <c r="S1236" i="3"/>
  <c r="T1236" i="3"/>
  <c r="S1237" i="3"/>
  <c r="T1237" i="3"/>
  <c r="S1238" i="3"/>
  <c r="T1238" i="3"/>
  <c r="S1239" i="3"/>
  <c r="T1239" i="3"/>
  <c r="S1240" i="3"/>
  <c r="T1240" i="3"/>
  <c r="S1241" i="3"/>
  <c r="T1241" i="3"/>
  <c r="S1242" i="3"/>
  <c r="T1242" i="3"/>
  <c r="S1243" i="3"/>
  <c r="T1243" i="3"/>
  <c r="S1244" i="3"/>
  <c r="T1244" i="3"/>
  <c r="S1245" i="3"/>
  <c r="T1245" i="3"/>
  <c r="S1246" i="3"/>
  <c r="T1246" i="3"/>
  <c r="S1247" i="3"/>
  <c r="T1247" i="3"/>
  <c r="S1248" i="3"/>
  <c r="T1248" i="3"/>
  <c r="S1249" i="3"/>
  <c r="T1249" i="3"/>
  <c r="S1250" i="3"/>
  <c r="T1250" i="3"/>
  <c r="S1251" i="3"/>
  <c r="T1251" i="3"/>
  <c r="S1252" i="3"/>
  <c r="T1252" i="3"/>
  <c r="S1253" i="3"/>
  <c r="T1253" i="3"/>
  <c r="S1254" i="3"/>
  <c r="T1254" i="3"/>
  <c r="S1255" i="3"/>
  <c r="T1255" i="3"/>
  <c r="S1256" i="3"/>
  <c r="T1256" i="3"/>
  <c r="S1257" i="3"/>
  <c r="T1257" i="3"/>
  <c r="S1258" i="3"/>
  <c r="T1258" i="3"/>
  <c r="S1259" i="3"/>
  <c r="T1259" i="3"/>
  <c r="S1260" i="3"/>
  <c r="T1260" i="3"/>
  <c r="S1261" i="3"/>
  <c r="T1261" i="3"/>
  <c r="S1262" i="3"/>
  <c r="T1262" i="3"/>
  <c r="S1263" i="3"/>
  <c r="T1263" i="3"/>
  <c r="S1264" i="3"/>
  <c r="T1264" i="3"/>
  <c r="S1265" i="3"/>
  <c r="T1265" i="3"/>
  <c r="S1266" i="3"/>
  <c r="T1266" i="3"/>
  <c r="S1267" i="3"/>
  <c r="T1267" i="3"/>
  <c r="S1268" i="3"/>
  <c r="T1268" i="3"/>
  <c r="S1269" i="3"/>
  <c r="T1269" i="3"/>
  <c r="S1270" i="3"/>
  <c r="T1270" i="3"/>
  <c r="S1271" i="3"/>
  <c r="T1271" i="3"/>
  <c r="S1272" i="3"/>
  <c r="T1272" i="3"/>
  <c r="S1273" i="3"/>
  <c r="T1273" i="3"/>
  <c r="S1274" i="3"/>
  <c r="T1274" i="3"/>
  <c r="S1275" i="3"/>
  <c r="T1275" i="3"/>
  <c r="S1276" i="3"/>
  <c r="T1276" i="3"/>
  <c r="S1277" i="3"/>
  <c r="T1277" i="3"/>
  <c r="S1278" i="3"/>
  <c r="T1278" i="3"/>
  <c r="S1279" i="3"/>
  <c r="T1279" i="3"/>
  <c r="S1280" i="3"/>
  <c r="T1280" i="3"/>
  <c r="S1281" i="3"/>
  <c r="T1281" i="3"/>
  <c r="S1282" i="3"/>
  <c r="T1282" i="3"/>
  <c r="S1283" i="3"/>
  <c r="T1283" i="3"/>
  <c r="S1284" i="3"/>
  <c r="T1284" i="3"/>
  <c r="S1285" i="3"/>
  <c r="T1285" i="3"/>
  <c r="S1286" i="3"/>
  <c r="T1286" i="3"/>
  <c r="S1287" i="3"/>
  <c r="T1287" i="3"/>
  <c r="S1288" i="3"/>
  <c r="T1288" i="3"/>
  <c r="S1289" i="3"/>
  <c r="T1289" i="3"/>
  <c r="S1290" i="3"/>
  <c r="T1290" i="3"/>
  <c r="S1291" i="3"/>
  <c r="T1291" i="3"/>
  <c r="S1292" i="3"/>
  <c r="T1292" i="3"/>
  <c r="S1293" i="3"/>
  <c r="T1293" i="3"/>
  <c r="S1294" i="3"/>
  <c r="T1294" i="3"/>
  <c r="S1295" i="3"/>
  <c r="T1295" i="3"/>
  <c r="S1296" i="3"/>
  <c r="T1296" i="3"/>
  <c r="S1297" i="3"/>
  <c r="T1297" i="3"/>
  <c r="S1298" i="3"/>
  <c r="T1298" i="3"/>
  <c r="S1299" i="3"/>
  <c r="T1299" i="3"/>
  <c r="S1300" i="3"/>
  <c r="T1300" i="3"/>
  <c r="S1301" i="3"/>
  <c r="T1301" i="3"/>
  <c r="S1302" i="3"/>
  <c r="T1302" i="3"/>
  <c r="S1303" i="3"/>
  <c r="T1303" i="3"/>
  <c r="S1304" i="3"/>
  <c r="T1304" i="3"/>
  <c r="S1305" i="3"/>
  <c r="T1305" i="3"/>
  <c r="S1306" i="3"/>
  <c r="T1306" i="3"/>
  <c r="S1307" i="3"/>
  <c r="T1307" i="3"/>
  <c r="S1308" i="3"/>
  <c r="T1308" i="3"/>
  <c r="S1309" i="3"/>
  <c r="T1309" i="3"/>
  <c r="S1310" i="3"/>
  <c r="T1310" i="3"/>
  <c r="S1311" i="3"/>
  <c r="T1311" i="3"/>
  <c r="S1312" i="3"/>
  <c r="T1312" i="3"/>
  <c r="S1313" i="3"/>
  <c r="T1313" i="3"/>
  <c r="S1314" i="3"/>
  <c r="T1314" i="3"/>
  <c r="S1315" i="3"/>
  <c r="T1315" i="3"/>
  <c r="S1316" i="3"/>
  <c r="T1316" i="3"/>
  <c r="S1317" i="3"/>
  <c r="T1317" i="3"/>
  <c r="S1318" i="3"/>
  <c r="T1318" i="3"/>
  <c r="S1319" i="3"/>
  <c r="T1319" i="3"/>
  <c r="S1320" i="3"/>
  <c r="T1320" i="3"/>
  <c r="S1321" i="3"/>
  <c r="T1321" i="3"/>
  <c r="S1322" i="3"/>
  <c r="T1322" i="3"/>
  <c r="S1323" i="3"/>
  <c r="T1323" i="3"/>
  <c r="S1324" i="3"/>
  <c r="T1324" i="3"/>
  <c r="S1325" i="3"/>
  <c r="T1325" i="3"/>
  <c r="S1326" i="3"/>
  <c r="T1326" i="3"/>
  <c r="S1327" i="3"/>
  <c r="T1327" i="3"/>
  <c r="S1328" i="3"/>
  <c r="T1328" i="3"/>
  <c r="S1329" i="3"/>
  <c r="T1329" i="3"/>
  <c r="S1330" i="3"/>
  <c r="T1330" i="3"/>
  <c r="S1331" i="3"/>
  <c r="T1331" i="3"/>
  <c r="S1332" i="3"/>
  <c r="T1332" i="3"/>
  <c r="S1333" i="3"/>
  <c r="T1333" i="3"/>
  <c r="S1334" i="3"/>
  <c r="T1334" i="3"/>
  <c r="S1335" i="3"/>
  <c r="T1335" i="3"/>
  <c r="S1336" i="3"/>
  <c r="T1336" i="3"/>
  <c r="S1337" i="3"/>
  <c r="T1337" i="3"/>
  <c r="S1338" i="3"/>
  <c r="T1338" i="3"/>
  <c r="S1339" i="3"/>
  <c r="T1339" i="3"/>
  <c r="S1340" i="3"/>
  <c r="T1340" i="3"/>
  <c r="S1341" i="3"/>
  <c r="T1341" i="3"/>
  <c r="S1342" i="3"/>
  <c r="T1342" i="3"/>
  <c r="S1343" i="3"/>
  <c r="T1343" i="3"/>
  <c r="S1344" i="3"/>
  <c r="T1344" i="3"/>
  <c r="S1345" i="3"/>
  <c r="T1345" i="3"/>
  <c r="S1346" i="3"/>
  <c r="T1346" i="3"/>
  <c r="S1347" i="3"/>
  <c r="T1347" i="3"/>
  <c r="S1348" i="3"/>
  <c r="T1348" i="3"/>
  <c r="S1349" i="3"/>
  <c r="T1349" i="3"/>
  <c r="S1350" i="3"/>
  <c r="T1350" i="3"/>
  <c r="S1351" i="3"/>
  <c r="T1351" i="3"/>
  <c r="S1352" i="3"/>
  <c r="T1352" i="3"/>
  <c r="S1353" i="3"/>
  <c r="T1353" i="3"/>
  <c r="S1354" i="3"/>
  <c r="T1354" i="3"/>
  <c r="S1355" i="3"/>
  <c r="T1355" i="3"/>
  <c r="S1356" i="3"/>
  <c r="T1356" i="3"/>
  <c r="S1357" i="3"/>
  <c r="T1357" i="3"/>
  <c r="S1358" i="3"/>
  <c r="T1358" i="3"/>
  <c r="S1359" i="3"/>
  <c r="T1359" i="3"/>
  <c r="S1360" i="3"/>
  <c r="T1360" i="3"/>
  <c r="S1361" i="3"/>
  <c r="T1361" i="3"/>
  <c r="S1362" i="3"/>
  <c r="T1362" i="3"/>
  <c r="S1363" i="3"/>
  <c r="T1363" i="3"/>
  <c r="S1364" i="3"/>
  <c r="T1364" i="3"/>
  <c r="S1365" i="3"/>
  <c r="T1365" i="3"/>
  <c r="S1366" i="3"/>
  <c r="T1366" i="3"/>
  <c r="S1367" i="3"/>
  <c r="T1367" i="3"/>
  <c r="S1368" i="3"/>
  <c r="T1368" i="3"/>
  <c r="S1369" i="3"/>
  <c r="T1369" i="3"/>
  <c r="S1370" i="3"/>
  <c r="T1370" i="3"/>
  <c r="S1371" i="3"/>
  <c r="T1371" i="3"/>
  <c r="S1372" i="3"/>
  <c r="T1372" i="3"/>
  <c r="S1373" i="3"/>
  <c r="T1373" i="3"/>
  <c r="S1374" i="3"/>
  <c r="T1374" i="3"/>
  <c r="S1375" i="3"/>
  <c r="T1375" i="3"/>
  <c r="S1376" i="3"/>
  <c r="T1376" i="3"/>
  <c r="S1377" i="3"/>
  <c r="T1377" i="3"/>
  <c r="S1378" i="3"/>
  <c r="T1378" i="3"/>
  <c r="S1379" i="3"/>
  <c r="T1379" i="3"/>
  <c r="S1380" i="3"/>
  <c r="T1380" i="3"/>
  <c r="S1381" i="3"/>
  <c r="T1381" i="3"/>
  <c r="S1382" i="3"/>
  <c r="T1382" i="3"/>
  <c r="S1383" i="3"/>
  <c r="T1383" i="3"/>
  <c r="S1384" i="3"/>
  <c r="T1384" i="3"/>
  <c r="S1385" i="3"/>
  <c r="T1385" i="3"/>
  <c r="S1386" i="3"/>
  <c r="T1386" i="3"/>
  <c r="S1387" i="3"/>
  <c r="T1387" i="3"/>
  <c r="S1388" i="3"/>
  <c r="T1388" i="3"/>
  <c r="S1389" i="3"/>
  <c r="T1389" i="3"/>
  <c r="S1390" i="3"/>
  <c r="T1390" i="3"/>
  <c r="S1391" i="3"/>
  <c r="T1391" i="3"/>
  <c r="S1392" i="3"/>
  <c r="T1392" i="3"/>
  <c r="S1393" i="3"/>
  <c r="T1393" i="3"/>
  <c r="S1394" i="3"/>
  <c r="T1394" i="3"/>
  <c r="S1395" i="3"/>
  <c r="T1395" i="3"/>
  <c r="S1396" i="3"/>
  <c r="T1396" i="3"/>
  <c r="S1397" i="3"/>
  <c r="T1397" i="3"/>
  <c r="S1398" i="3"/>
  <c r="T1398" i="3"/>
  <c r="S1399" i="3"/>
  <c r="T1399" i="3"/>
  <c r="S1400" i="3"/>
  <c r="T1400" i="3"/>
  <c r="S1401" i="3"/>
  <c r="T1401" i="3"/>
  <c r="S1402" i="3"/>
  <c r="T1402" i="3"/>
  <c r="S1403" i="3"/>
  <c r="T1403" i="3"/>
  <c r="S1404" i="3"/>
  <c r="T1404" i="3"/>
  <c r="S1405" i="3"/>
  <c r="T1405" i="3"/>
  <c r="S1406" i="3"/>
  <c r="T1406" i="3"/>
  <c r="S1407" i="3"/>
  <c r="T1407" i="3"/>
  <c r="S1408" i="3"/>
  <c r="T1408" i="3"/>
  <c r="S1409" i="3"/>
  <c r="T1409" i="3"/>
  <c r="S1410" i="3"/>
  <c r="T1410" i="3"/>
  <c r="S1411" i="3"/>
  <c r="T1411" i="3"/>
  <c r="S1412" i="3"/>
  <c r="T1412" i="3"/>
  <c r="S1413" i="3"/>
  <c r="T1413" i="3"/>
  <c r="S1414" i="3"/>
  <c r="T1414" i="3"/>
  <c r="S1415" i="3"/>
  <c r="T1415" i="3"/>
  <c r="S1416" i="3"/>
  <c r="T1416" i="3"/>
  <c r="S1417" i="3"/>
  <c r="T1417" i="3"/>
  <c r="S1418" i="3"/>
  <c r="T1418" i="3"/>
  <c r="S1419" i="3"/>
  <c r="T1419" i="3"/>
  <c r="S1420" i="3"/>
  <c r="T1420" i="3"/>
  <c r="S1421" i="3"/>
  <c r="T1421" i="3"/>
  <c r="S1422" i="3"/>
  <c r="T1422" i="3"/>
  <c r="S1423" i="3"/>
  <c r="T1423" i="3"/>
  <c r="S1424" i="3"/>
  <c r="T1424" i="3"/>
  <c r="S1425" i="3"/>
  <c r="T1425" i="3"/>
  <c r="S1426" i="3"/>
  <c r="T1426" i="3"/>
  <c r="S1427" i="3"/>
  <c r="T1427" i="3"/>
  <c r="S1428" i="3"/>
  <c r="T1428" i="3"/>
  <c r="S1429" i="3"/>
  <c r="T1429" i="3"/>
  <c r="S1430" i="3"/>
  <c r="T1430" i="3"/>
  <c r="S1431" i="3"/>
  <c r="T1431" i="3"/>
  <c r="S1432" i="3"/>
  <c r="T1432" i="3"/>
  <c r="S1433" i="3"/>
  <c r="T1433" i="3"/>
  <c r="S1434" i="3"/>
  <c r="T1434" i="3"/>
  <c r="S1435" i="3"/>
  <c r="T1435" i="3"/>
  <c r="S1436" i="3"/>
  <c r="T1436" i="3"/>
  <c r="S1437" i="3"/>
  <c r="T1437" i="3"/>
  <c r="S1438" i="3"/>
  <c r="T1438" i="3"/>
  <c r="S1439" i="3"/>
  <c r="T1439" i="3"/>
  <c r="S1440" i="3"/>
  <c r="T1440" i="3"/>
  <c r="S1441" i="3"/>
  <c r="T1441" i="3"/>
  <c r="S1442" i="3"/>
  <c r="T1442" i="3"/>
  <c r="S1443" i="3"/>
  <c r="T1443" i="3"/>
  <c r="S1444" i="3"/>
  <c r="T1444" i="3"/>
  <c r="S1445" i="3"/>
  <c r="T1445" i="3"/>
  <c r="S1446" i="3"/>
  <c r="T1446" i="3"/>
  <c r="S1447" i="3"/>
  <c r="T1447" i="3"/>
  <c r="S1448" i="3"/>
  <c r="T1448" i="3"/>
  <c r="S1449" i="3"/>
  <c r="T1449" i="3"/>
  <c r="S1450" i="3"/>
  <c r="T1450" i="3"/>
  <c r="S1451" i="3"/>
  <c r="T1451" i="3"/>
  <c r="S1452" i="3"/>
  <c r="T1452" i="3"/>
  <c r="S1453" i="3"/>
  <c r="T1453" i="3"/>
  <c r="S1454" i="3"/>
  <c r="T1454" i="3"/>
  <c r="S1455" i="3"/>
  <c r="T1455" i="3"/>
  <c r="S1456" i="3"/>
  <c r="T1456" i="3"/>
  <c r="S1457" i="3"/>
  <c r="T1457" i="3"/>
  <c r="S1458" i="3"/>
  <c r="T1458" i="3"/>
  <c r="S1459" i="3"/>
  <c r="T1459" i="3"/>
  <c r="S1460" i="3"/>
  <c r="T1460" i="3"/>
  <c r="S1461" i="3"/>
  <c r="T1461" i="3"/>
  <c r="S1462" i="3"/>
  <c r="T1462" i="3"/>
  <c r="S1463" i="3"/>
  <c r="T1463" i="3"/>
  <c r="S1464" i="3"/>
  <c r="T1464" i="3"/>
  <c r="S1465" i="3"/>
  <c r="T1465" i="3"/>
  <c r="S1466" i="3"/>
  <c r="T1466" i="3"/>
  <c r="S1467" i="3"/>
  <c r="T1467" i="3"/>
  <c r="S1468" i="3"/>
  <c r="T1468" i="3"/>
  <c r="S1469" i="3"/>
  <c r="T1469" i="3"/>
  <c r="S1470" i="3"/>
  <c r="T1470" i="3"/>
  <c r="S1471" i="3"/>
  <c r="T1471" i="3"/>
  <c r="S1472" i="3"/>
  <c r="T1472" i="3"/>
  <c r="S1473" i="3"/>
  <c r="T1473" i="3"/>
  <c r="S1474" i="3"/>
  <c r="T1474" i="3"/>
  <c r="S1475" i="3"/>
  <c r="T1475" i="3"/>
  <c r="S1476" i="3"/>
  <c r="T1476" i="3"/>
  <c r="S1477" i="3"/>
  <c r="T1477" i="3"/>
  <c r="S1478" i="3"/>
  <c r="T1478" i="3"/>
  <c r="S1479" i="3"/>
  <c r="T1479" i="3"/>
  <c r="S1480" i="3"/>
  <c r="T1480" i="3"/>
  <c r="S1481" i="3"/>
  <c r="T1481" i="3"/>
  <c r="S1482" i="3"/>
  <c r="T1482" i="3"/>
  <c r="S1483" i="3"/>
  <c r="T1483" i="3"/>
  <c r="S1484" i="3"/>
  <c r="T1484" i="3"/>
  <c r="S1485" i="3"/>
  <c r="T1485" i="3"/>
  <c r="S1486" i="3"/>
  <c r="T1486" i="3"/>
  <c r="S1487" i="3"/>
  <c r="T1487" i="3"/>
  <c r="S1488" i="3"/>
  <c r="T1488" i="3"/>
  <c r="S1489" i="3"/>
  <c r="T1489" i="3"/>
  <c r="S1490" i="3"/>
  <c r="T1490" i="3"/>
  <c r="S1491" i="3"/>
  <c r="T1491" i="3"/>
  <c r="S1492" i="3"/>
  <c r="T1492" i="3"/>
  <c r="S1493" i="3"/>
  <c r="T1493" i="3"/>
  <c r="S1494" i="3"/>
  <c r="T1494" i="3"/>
  <c r="S1495" i="3"/>
  <c r="T1495" i="3"/>
  <c r="S1496" i="3"/>
  <c r="T1496" i="3"/>
  <c r="S1497" i="3"/>
  <c r="T1497" i="3"/>
  <c r="S1498" i="3"/>
  <c r="T1498" i="3"/>
  <c r="S1499" i="3"/>
  <c r="T1499" i="3"/>
  <c r="S1500" i="3"/>
  <c r="T1500" i="3"/>
  <c r="S1501" i="3"/>
  <c r="T1501" i="3"/>
  <c r="S1502" i="3"/>
  <c r="T1502" i="3"/>
  <c r="S1503" i="3"/>
  <c r="T1503" i="3"/>
  <c r="S1504" i="3"/>
  <c r="T1504" i="3"/>
  <c r="S1505" i="3"/>
  <c r="T1505" i="3"/>
  <c r="S1506" i="3"/>
  <c r="T1506" i="3"/>
  <c r="S1507" i="3"/>
  <c r="T1507" i="3"/>
  <c r="S1508" i="3"/>
  <c r="T1508" i="3"/>
  <c r="S1509" i="3"/>
  <c r="T1509" i="3"/>
  <c r="S1510" i="3"/>
  <c r="T1510" i="3"/>
  <c r="S1511" i="3"/>
  <c r="T1511" i="3"/>
  <c r="S1512" i="3"/>
  <c r="T1512" i="3"/>
  <c r="S1513" i="3"/>
  <c r="T1513" i="3"/>
  <c r="S1514" i="3"/>
  <c r="T1514" i="3"/>
  <c r="S1515" i="3"/>
  <c r="T1515" i="3"/>
  <c r="S1516" i="3"/>
  <c r="T1516" i="3"/>
  <c r="S1517" i="3"/>
  <c r="T1517" i="3"/>
  <c r="S1518" i="3"/>
  <c r="T1518" i="3"/>
  <c r="S1519" i="3"/>
  <c r="T1519" i="3"/>
  <c r="S1520" i="3"/>
  <c r="T1520" i="3"/>
  <c r="S1521" i="3"/>
  <c r="T1521" i="3"/>
  <c r="S1522" i="3"/>
  <c r="T1522" i="3"/>
  <c r="S1523" i="3"/>
  <c r="T1523" i="3"/>
  <c r="S1524" i="3"/>
  <c r="T1524" i="3"/>
  <c r="S1525" i="3"/>
  <c r="T1525" i="3"/>
  <c r="S1526" i="3"/>
  <c r="T1526" i="3"/>
  <c r="S1527" i="3"/>
  <c r="T1527" i="3"/>
  <c r="S1528" i="3"/>
  <c r="T1528" i="3"/>
  <c r="S1529" i="3"/>
  <c r="T1529" i="3"/>
  <c r="S1530" i="3"/>
  <c r="T1530" i="3"/>
  <c r="S1531" i="3"/>
  <c r="T1531" i="3"/>
  <c r="S1532" i="3"/>
  <c r="T1532" i="3"/>
  <c r="S1533" i="3"/>
  <c r="T1533" i="3"/>
  <c r="S1534" i="3"/>
  <c r="T1534" i="3"/>
  <c r="S1535" i="3"/>
  <c r="T1535" i="3"/>
  <c r="S1536" i="3"/>
  <c r="T1536" i="3"/>
  <c r="S1537" i="3"/>
  <c r="T1537" i="3"/>
  <c r="S1538" i="3"/>
  <c r="T1538" i="3"/>
  <c r="S1539" i="3"/>
  <c r="T1539" i="3"/>
  <c r="S1540" i="3"/>
  <c r="T1540" i="3"/>
  <c r="S1541" i="3"/>
  <c r="T1541" i="3"/>
  <c r="S1542" i="3"/>
  <c r="T1542" i="3"/>
  <c r="S1543" i="3"/>
  <c r="T1543" i="3"/>
  <c r="S1544" i="3"/>
  <c r="T1544" i="3"/>
  <c r="S1545" i="3"/>
  <c r="T1545" i="3"/>
  <c r="S1546" i="3"/>
  <c r="T1546" i="3"/>
  <c r="S1547" i="3"/>
  <c r="T1547" i="3"/>
  <c r="S1548" i="3"/>
  <c r="T1548" i="3"/>
  <c r="S1549" i="3"/>
  <c r="T1549" i="3"/>
  <c r="S1550" i="3"/>
  <c r="T1550" i="3"/>
  <c r="S1551" i="3"/>
  <c r="T1551" i="3"/>
  <c r="S1552" i="3"/>
  <c r="T1552" i="3"/>
  <c r="S1553" i="3"/>
  <c r="T1553" i="3"/>
  <c r="S1554" i="3"/>
  <c r="T1554" i="3"/>
  <c r="S1555" i="3"/>
  <c r="T1555" i="3"/>
  <c r="S1556" i="3"/>
  <c r="T1556" i="3"/>
  <c r="S1557" i="3"/>
  <c r="T1557" i="3"/>
  <c r="S1558" i="3"/>
  <c r="T1558" i="3"/>
  <c r="S1559" i="3"/>
  <c r="T1559" i="3"/>
  <c r="S1560" i="3"/>
  <c r="T1560" i="3"/>
  <c r="S1561" i="3"/>
  <c r="T1561" i="3"/>
  <c r="S1562" i="3"/>
  <c r="T1562" i="3"/>
  <c r="S1563" i="3"/>
  <c r="T1563" i="3"/>
  <c r="S1564" i="3"/>
  <c r="T1564" i="3"/>
  <c r="S1565" i="3"/>
  <c r="T1565" i="3"/>
  <c r="S1566" i="3"/>
  <c r="T1566" i="3"/>
  <c r="S1567" i="3"/>
  <c r="T1567" i="3"/>
  <c r="S1568" i="3"/>
  <c r="T1568" i="3"/>
  <c r="S1569" i="3"/>
  <c r="T1569" i="3"/>
  <c r="S1570" i="3"/>
  <c r="T1570" i="3"/>
  <c r="S1571" i="3"/>
  <c r="T1571" i="3"/>
  <c r="S1572" i="3"/>
  <c r="T1572" i="3"/>
  <c r="S1573" i="3"/>
  <c r="T1573" i="3"/>
  <c r="S1574" i="3"/>
  <c r="T1574" i="3"/>
  <c r="S1575" i="3"/>
  <c r="T1575" i="3"/>
  <c r="S1576" i="3"/>
  <c r="T1576" i="3"/>
  <c r="S1577" i="3"/>
  <c r="T1577" i="3"/>
  <c r="S1578" i="3"/>
  <c r="T1578" i="3"/>
  <c r="S1579" i="3"/>
  <c r="T1579" i="3"/>
  <c r="S1580" i="3"/>
  <c r="T1580" i="3"/>
  <c r="S1581" i="3"/>
  <c r="T1581" i="3"/>
  <c r="S1582" i="3"/>
  <c r="T1582" i="3"/>
  <c r="S1583" i="3"/>
  <c r="T1583" i="3"/>
  <c r="S1584" i="3"/>
  <c r="T1584" i="3"/>
  <c r="S1585" i="3"/>
  <c r="T1585" i="3"/>
  <c r="S1586" i="3"/>
  <c r="T1586" i="3"/>
  <c r="S1587" i="3"/>
  <c r="T1587" i="3"/>
  <c r="S1588" i="3"/>
  <c r="T1588" i="3"/>
  <c r="S1589" i="3"/>
  <c r="T1589" i="3"/>
  <c r="S1590" i="3"/>
  <c r="T1590" i="3"/>
  <c r="S1591" i="3"/>
  <c r="T1591" i="3"/>
  <c r="S1592" i="3"/>
  <c r="T1592" i="3"/>
  <c r="S1593" i="3"/>
  <c r="T1593" i="3"/>
  <c r="S1594" i="3"/>
  <c r="T1594" i="3"/>
  <c r="S1595" i="3"/>
  <c r="T1595" i="3"/>
  <c r="S1596" i="3"/>
  <c r="T1596" i="3"/>
  <c r="S1597" i="3"/>
  <c r="T1597" i="3"/>
  <c r="S1598" i="3"/>
  <c r="T1598" i="3"/>
  <c r="S1599" i="3"/>
  <c r="T1599" i="3"/>
  <c r="S1600" i="3"/>
  <c r="T1600" i="3"/>
  <c r="S1601" i="3"/>
  <c r="T1601" i="3"/>
  <c r="S1602" i="3"/>
  <c r="T1602" i="3"/>
  <c r="S1603" i="3"/>
  <c r="T1603" i="3"/>
  <c r="S1604" i="3"/>
  <c r="T1604" i="3"/>
  <c r="S1605" i="3"/>
  <c r="T1605" i="3"/>
  <c r="S1606" i="3"/>
  <c r="T1606" i="3"/>
  <c r="S1607" i="3"/>
  <c r="T1607" i="3"/>
  <c r="S1608" i="3"/>
  <c r="T1608" i="3"/>
  <c r="S1609" i="3"/>
  <c r="T1609" i="3"/>
  <c r="S1610" i="3"/>
  <c r="T1610" i="3"/>
  <c r="S1611" i="3"/>
  <c r="T1611" i="3"/>
  <c r="S1612" i="3"/>
  <c r="T1612" i="3"/>
  <c r="S1613" i="3"/>
  <c r="T1613" i="3"/>
  <c r="S1614" i="3"/>
  <c r="T1614" i="3"/>
  <c r="S1615" i="3"/>
  <c r="T1615" i="3"/>
  <c r="S1616" i="3"/>
  <c r="T1616" i="3"/>
  <c r="S1617" i="3"/>
  <c r="T1617" i="3"/>
  <c r="S1618" i="3"/>
  <c r="T1618" i="3"/>
  <c r="S1619" i="3"/>
  <c r="T1619" i="3"/>
  <c r="S1620" i="3"/>
  <c r="T1620" i="3"/>
  <c r="S1621" i="3"/>
  <c r="T1621" i="3"/>
  <c r="S1622" i="3"/>
  <c r="T1622" i="3"/>
  <c r="S1623" i="3"/>
  <c r="T1623" i="3"/>
  <c r="S1624" i="3"/>
  <c r="T1624" i="3"/>
  <c r="S1625" i="3"/>
  <c r="T1625" i="3"/>
  <c r="S1626" i="3"/>
  <c r="T1626" i="3"/>
  <c r="S1627" i="3"/>
  <c r="T1627" i="3"/>
  <c r="S1628" i="3"/>
  <c r="T1628" i="3"/>
  <c r="S1629" i="3"/>
  <c r="T1629" i="3"/>
  <c r="S1630" i="3"/>
  <c r="T1630" i="3"/>
  <c r="S1631" i="3"/>
  <c r="T1631" i="3"/>
  <c r="S1632" i="3"/>
  <c r="T1632" i="3"/>
  <c r="S1633" i="3"/>
  <c r="T1633" i="3"/>
  <c r="S1634" i="3"/>
  <c r="T1634" i="3"/>
  <c r="S1635" i="3"/>
  <c r="T1635" i="3"/>
  <c r="S1636" i="3"/>
  <c r="T1636" i="3"/>
  <c r="S1637" i="3"/>
  <c r="T1637" i="3"/>
  <c r="S1638" i="3"/>
  <c r="T1638" i="3"/>
  <c r="S1639" i="3"/>
  <c r="T1639" i="3"/>
  <c r="S1640" i="3"/>
  <c r="T1640" i="3"/>
  <c r="S1641" i="3"/>
  <c r="T1641" i="3"/>
  <c r="S1642" i="3"/>
  <c r="T1642" i="3"/>
  <c r="S1643" i="3"/>
  <c r="T1643" i="3"/>
  <c r="S1644" i="3"/>
  <c r="T1644" i="3"/>
  <c r="S1645" i="3"/>
  <c r="T1645" i="3"/>
  <c r="S1646" i="3"/>
  <c r="T1646" i="3"/>
  <c r="S1647" i="3"/>
  <c r="T1647" i="3"/>
  <c r="S1648" i="3"/>
  <c r="T1648" i="3"/>
  <c r="S1649" i="3"/>
  <c r="T1649" i="3"/>
  <c r="S1650" i="3"/>
  <c r="T1650" i="3"/>
  <c r="S1651" i="3"/>
  <c r="T1651" i="3"/>
  <c r="S1652" i="3"/>
  <c r="T1652" i="3"/>
  <c r="S1653" i="3"/>
  <c r="T1653" i="3"/>
  <c r="S1654" i="3"/>
  <c r="T1654" i="3"/>
  <c r="S1655" i="3"/>
  <c r="T1655" i="3"/>
  <c r="S1656" i="3"/>
  <c r="T1656" i="3"/>
  <c r="S1657" i="3"/>
  <c r="T1657" i="3"/>
  <c r="S1658" i="3"/>
  <c r="T1658" i="3"/>
  <c r="S1659" i="3"/>
  <c r="T1659" i="3"/>
  <c r="S1660" i="3"/>
  <c r="T1660" i="3"/>
  <c r="S1661" i="3"/>
  <c r="T1661" i="3"/>
  <c r="S1662" i="3"/>
  <c r="T1662" i="3"/>
  <c r="S1663" i="3"/>
  <c r="T1663" i="3"/>
  <c r="S1664" i="3"/>
  <c r="T1664" i="3"/>
  <c r="S1665" i="3"/>
  <c r="T1665" i="3"/>
  <c r="S1666" i="3"/>
  <c r="T1666" i="3"/>
  <c r="S1667" i="3"/>
  <c r="T1667" i="3"/>
  <c r="S1668" i="3"/>
  <c r="T1668" i="3"/>
  <c r="S1669" i="3"/>
  <c r="T1669" i="3"/>
  <c r="S1670" i="3"/>
  <c r="T1670" i="3"/>
  <c r="S1671" i="3"/>
  <c r="T1671" i="3"/>
  <c r="S1672" i="3"/>
  <c r="T1672" i="3"/>
  <c r="S1673" i="3"/>
  <c r="T1673" i="3"/>
  <c r="S1674" i="3"/>
  <c r="T1674" i="3"/>
  <c r="S1675" i="3"/>
  <c r="T1675" i="3"/>
  <c r="S1676" i="3"/>
  <c r="T1676" i="3"/>
  <c r="S1677" i="3"/>
  <c r="T1677" i="3"/>
  <c r="S1678" i="3"/>
  <c r="T1678" i="3"/>
  <c r="S1679" i="3"/>
  <c r="T1679" i="3"/>
  <c r="S1680" i="3"/>
  <c r="T1680" i="3"/>
  <c r="S1681" i="3"/>
  <c r="T1681" i="3"/>
  <c r="S1682" i="3"/>
  <c r="T1682" i="3"/>
  <c r="S1683" i="3"/>
  <c r="T1683" i="3"/>
  <c r="S1684" i="3"/>
  <c r="T1684" i="3"/>
  <c r="S1685" i="3"/>
  <c r="T1685" i="3"/>
  <c r="S1686" i="3"/>
  <c r="T1686" i="3"/>
  <c r="S1687" i="3"/>
  <c r="T1687" i="3"/>
  <c r="S1688" i="3"/>
  <c r="T1688" i="3"/>
  <c r="S1689" i="3"/>
  <c r="T1689" i="3"/>
  <c r="S1690" i="3"/>
  <c r="T1690" i="3"/>
  <c r="S1691" i="3"/>
  <c r="T1691" i="3"/>
  <c r="S1692" i="3"/>
  <c r="T1692" i="3"/>
  <c r="S1693" i="3"/>
  <c r="T1693" i="3"/>
  <c r="S1694" i="3"/>
  <c r="T1694" i="3"/>
  <c r="S1695" i="3"/>
  <c r="T1695" i="3"/>
  <c r="S1696" i="3"/>
  <c r="T1696" i="3"/>
  <c r="S1697" i="3"/>
  <c r="T1697" i="3"/>
  <c r="S1698" i="3"/>
  <c r="T1698" i="3"/>
  <c r="S1699" i="3"/>
  <c r="T1699" i="3"/>
  <c r="S1700" i="3"/>
  <c r="T1700" i="3"/>
  <c r="S1701" i="3"/>
  <c r="T1701" i="3"/>
  <c r="S1702" i="3"/>
  <c r="T1702" i="3"/>
  <c r="S1703" i="3"/>
  <c r="T1703" i="3"/>
  <c r="S1704" i="3"/>
  <c r="T1704" i="3"/>
  <c r="S1705" i="3"/>
  <c r="T1705" i="3"/>
  <c r="S1706" i="3"/>
  <c r="T1706" i="3"/>
  <c r="S1707" i="3"/>
  <c r="T1707" i="3"/>
  <c r="S1708" i="3"/>
  <c r="T1708" i="3"/>
  <c r="S1709" i="3"/>
  <c r="T1709" i="3"/>
  <c r="S1710" i="3"/>
  <c r="T1710" i="3"/>
  <c r="S1711" i="3"/>
  <c r="T1711" i="3"/>
  <c r="S1712" i="3"/>
  <c r="T1712" i="3"/>
  <c r="S1713" i="3"/>
  <c r="T1713" i="3"/>
  <c r="S1714" i="3"/>
  <c r="T1714" i="3"/>
  <c r="S1715" i="3"/>
  <c r="T1715" i="3"/>
  <c r="S1716" i="3"/>
  <c r="T1716" i="3"/>
  <c r="S1717" i="3"/>
  <c r="T1717" i="3"/>
  <c r="S1718" i="3"/>
  <c r="T1718" i="3"/>
  <c r="S1719" i="3"/>
  <c r="T1719" i="3"/>
  <c r="S1720" i="3"/>
  <c r="T1720" i="3"/>
  <c r="S1721" i="3"/>
  <c r="T1721" i="3"/>
  <c r="S1722" i="3"/>
  <c r="T1722" i="3"/>
  <c r="S1723" i="3"/>
  <c r="T1723" i="3"/>
  <c r="S1724" i="3"/>
  <c r="T1724" i="3"/>
  <c r="S1725" i="3"/>
  <c r="T1725" i="3"/>
  <c r="S1726" i="3"/>
  <c r="T1726" i="3"/>
  <c r="S1727" i="3"/>
  <c r="T1727" i="3"/>
  <c r="S1728" i="3"/>
  <c r="T1728" i="3"/>
  <c r="S1729" i="3"/>
  <c r="T1729" i="3"/>
  <c r="S1730" i="3"/>
  <c r="T1730" i="3"/>
  <c r="S1731" i="3"/>
  <c r="T1731" i="3"/>
  <c r="S1732" i="3"/>
  <c r="T1732" i="3"/>
  <c r="S1733" i="3"/>
  <c r="T1733" i="3"/>
  <c r="S1734" i="3"/>
  <c r="T1734" i="3"/>
  <c r="S1735" i="3"/>
  <c r="T1735" i="3"/>
  <c r="S1736" i="3"/>
  <c r="T1736" i="3"/>
  <c r="S1737" i="3"/>
  <c r="T1737" i="3"/>
  <c r="S1738" i="3"/>
  <c r="T1738" i="3"/>
  <c r="S1739" i="3"/>
  <c r="T1739" i="3"/>
  <c r="S1740" i="3"/>
  <c r="T1740" i="3"/>
  <c r="S1741" i="3"/>
  <c r="T1741" i="3"/>
  <c r="S1742" i="3"/>
  <c r="T1742" i="3"/>
  <c r="S1743" i="3"/>
  <c r="T1743" i="3"/>
  <c r="S1744" i="3"/>
  <c r="T1744" i="3"/>
  <c r="S1745" i="3"/>
  <c r="T1745" i="3"/>
  <c r="S1746" i="3"/>
  <c r="T1746" i="3"/>
  <c r="S1747" i="3"/>
  <c r="T1747" i="3"/>
  <c r="S1748" i="3"/>
  <c r="T1748" i="3"/>
  <c r="S1749" i="3"/>
  <c r="T1749" i="3"/>
  <c r="S1750" i="3"/>
  <c r="T1750" i="3"/>
  <c r="S1751" i="3"/>
  <c r="T1751" i="3"/>
  <c r="S1752" i="3"/>
  <c r="T1752" i="3"/>
  <c r="S1753" i="3"/>
  <c r="T1753" i="3"/>
  <c r="S1754" i="3"/>
  <c r="T1754" i="3"/>
  <c r="S1755" i="3"/>
  <c r="T1755" i="3"/>
  <c r="S1756" i="3"/>
  <c r="T1756" i="3"/>
  <c r="S1757" i="3"/>
  <c r="T1757" i="3"/>
  <c r="S1758" i="3"/>
  <c r="T1758" i="3"/>
  <c r="S1759" i="3"/>
  <c r="T1759" i="3"/>
  <c r="S1760" i="3"/>
  <c r="T1760" i="3"/>
  <c r="S1761" i="3"/>
  <c r="T1761" i="3"/>
  <c r="S1762" i="3"/>
  <c r="T1762" i="3"/>
  <c r="S1763" i="3"/>
  <c r="T1763" i="3"/>
  <c r="S1764" i="3"/>
  <c r="T1764" i="3"/>
  <c r="S1765" i="3"/>
  <c r="T1765" i="3"/>
  <c r="S1766" i="3"/>
  <c r="T1766" i="3"/>
  <c r="S1767" i="3"/>
  <c r="T1767" i="3"/>
  <c r="S1768" i="3"/>
  <c r="T1768" i="3"/>
  <c r="S1769" i="3"/>
  <c r="T1769" i="3"/>
  <c r="S1770" i="3"/>
  <c r="T1770" i="3"/>
  <c r="S1771" i="3"/>
  <c r="T1771" i="3"/>
  <c r="S1772" i="3"/>
  <c r="T1772" i="3"/>
  <c r="S1773" i="3"/>
  <c r="T1773" i="3"/>
  <c r="S1774" i="3"/>
  <c r="T1774" i="3"/>
  <c r="S1775" i="3"/>
  <c r="T1775" i="3"/>
  <c r="S1776" i="3"/>
  <c r="T1776" i="3"/>
  <c r="S1777" i="3"/>
  <c r="T1777" i="3"/>
  <c r="S1778" i="3"/>
  <c r="T1778" i="3"/>
  <c r="S1779" i="3"/>
  <c r="T1779" i="3"/>
  <c r="S1780" i="3"/>
  <c r="T1780" i="3"/>
  <c r="S1781" i="3"/>
  <c r="T1781" i="3"/>
  <c r="S1782" i="3"/>
  <c r="T1782" i="3"/>
  <c r="S1783" i="3"/>
  <c r="T1783" i="3"/>
  <c r="S1784" i="3"/>
  <c r="T1784" i="3"/>
  <c r="S1785" i="3"/>
  <c r="T1785" i="3"/>
  <c r="S1786" i="3"/>
  <c r="T1786" i="3"/>
  <c r="S1787" i="3"/>
  <c r="T1787" i="3"/>
  <c r="S1788" i="3"/>
  <c r="T1788" i="3"/>
  <c r="S1789" i="3"/>
  <c r="T1789" i="3"/>
  <c r="S1790" i="3"/>
  <c r="T1790" i="3"/>
  <c r="S1791" i="3"/>
  <c r="T1791" i="3"/>
  <c r="S1792" i="3"/>
  <c r="T1792" i="3"/>
  <c r="S1793" i="3"/>
  <c r="T1793" i="3"/>
  <c r="S1794" i="3"/>
  <c r="T1794" i="3"/>
  <c r="S1795" i="3"/>
  <c r="T1795" i="3"/>
  <c r="S1796" i="3"/>
  <c r="T1796" i="3"/>
  <c r="S1797" i="3"/>
  <c r="T1797" i="3"/>
  <c r="S1798" i="3"/>
  <c r="T1798" i="3"/>
  <c r="S1799" i="3"/>
  <c r="T1799" i="3"/>
  <c r="S1800" i="3"/>
  <c r="T1800" i="3"/>
  <c r="S1801" i="3"/>
  <c r="T1801" i="3"/>
  <c r="S1802" i="3"/>
  <c r="T1802" i="3"/>
  <c r="S1803" i="3"/>
  <c r="T1803" i="3"/>
  <c r="S1804" i="3"/>
  <c r="T1804" i="3"/>
  <c r="S1805" i="3"/>
  <c r="T1805" i="3"/>
  <c r="S1806" i="3"/>
  <c r="T1806" i="3"/>
  <c r="S1807" i="3"/>
  <c r="T1807" i="3"/>
  <c r="S1808" i="3"/>
  <c r="T1808" i="3"/>
  <c r="S1809" i="3"/>
  <c r="T1809" i="3"/>
  <c r="S1810" i="3"/>
  <c r="T1810" i="3"/>
  <c r="S1811" i="3"/>
  <c r="T1811" i="3"/>
  <c r="S1812" i="3"/>
  <c r="T1812" i="3"/>
  <c r="S1813" i="3"/>
  <c r="T1813" i="3"/>
  <c r="S1814" i="3"/>
  <c r="T1814" i="3"/>
  <c r="S1815" i="3"/>
  <c r="T1815" i="3"/>
  <c r="S1816" i="3"/>
  <c r="T1816" i="3"/>
  <c r="S1817" i="3"/>
  <c r="T1817" i="3"/>
  <c r="S1818" i="3"/>
  <c r="T1818" i="3"/>
  <c r="S1819" i="3"/>
  <c r="T1819" i="3"/>
  <c r="S1820" i="3"/>
  <c r="T1820" i="3"/>
  <c r="S1821" i="3"/>
  <c r="T1821" i="3"/>
  <c r="S1822" i="3"/>
  <c r="T1822" i="3"/>
  <c r="S1823" i="3"/>
  <c r="T1823" i="3"/>
  <c r="S1824" i="3"/>
  <c r="T1824" i="3"/>
  <c r="S1825" i="3"/>
  <c r="T1825" i="3"/>
  <c r="S1826" i="3"/>
  <c r="T1826" i="3"/>
  <c r="S1827" i="3"/>
  <c r="T1827" i="3"/>
  <c r="S1828" i="3"/>
  <c r="T1828" i="3"/>
  <c r="S1829" i="3"/>
  <c r="T1829" i="3"/>
  <c r="S1830" i="3"/>
  <c r="T1830" i="3"/>
  <c r="S1831" i="3"/>
  <c r="T1831" i="3"/>
  <c r="S1832" i="3"/>
  <c r="T1832" i="3"/>
  <c r="S1833" i="3"/>
  <c r="T1833" i="3"/>
  <c r="S1834" i="3"/>
  <c r="T1834" i="3"/>
  <c r="S1835" i="3"/>
  <c r="T1835" i="3"/>
  <c r="S1836" i="3"/>
  <c r="T1836" i="3"/>
  <c r="S1837" i="3"/>
  <c r="T1837" i="3"/>
  <c r="S1838" i="3"/>
  <c r="T1838" i="3"/>
  <c r="S1839" i="3"/>
  <c r="T1839" i="3"/>
  <c r="S1840" i="3"/>
  <c r="T1840" i="3"/>
  <c r="S1841" i="3"/>
  <c r="T1841" i="3"/>
  <c r="S1842" i="3"/>
  <c r="T1842" i="3"/>
  <c r="S1843" i="3"/>
  <c r="T1843" i="3"/>
  <c r="S1844" i="3"/>
  <c r="T1844" i="3"/>
  <c r="S1845" i="3"/>
  <c r="T1845" i="3"/>
  <c r="S1846" i="3"/>
  <c r="T1846" i="3"/>
  <c r="S1847" i="3"/>
  <c r="T1847" i="3"/>
  <c r="S1848" i="3"/>
  <c r="T1848" i="3"/>
  <c r="S1849" i="3"/>
  <c r="T1849" i="3"/>
  <c r="S1850" i="3"/>
  <c r="T1850" i="3"/>
  <c r="S1851" i="3"/>
  <c r="T1851" i="3"/>
  <c r="S1852" i="3"/>
  <c r="T1852" i="3"/>
  <c r="S1853" i="3"/>
  <c r="T1853" i="3"/>
  <c r="S1854" i="3"/>
  <c r="T1854" i="3"/>
  <c r="S1855" i="3"/>
  <c r="T1855" i="3"/>
  <c r="S1856" i="3"/>
  <c r="T1856" i="3"/>
  <c r="S1857" i="3"/>
  <c r="T1857" i="3"/>
  <c r="S1858" i="3"/>
  <c r="T1858" i="3"/>
  <c r="S1859" i="3"/>
  <c r="T1859" i="3"/>
  <c r="S1860" i="3"/>
  <c r="T1860" i="3"/>
  <c r="S1861" i="3"/>
  <c r="T1861" i="3"/>
  <c r="S1862" i="3"/>
  <c r="T1862" i="3"/>
  <c r="S1863" i="3"/>
  <c r="T1863" i="3"/>
  <c r="S1864" i="3"/>
  <c r="T1864" i="3"/>
  <c r="S1865" i="3"/>
  <c r="T1865" i="3"/>
  <c r="S1866" i="3"/>
  <c r="T1866" i="3"/>
  <c r="S1867" i="3"/>
  <c r="T1867" i="3"/>
  <c r="S1868" i="3"/>
  <c r="T1868" i="3"/>
  <c r="S1869" i="3"/>
  <c r="T1869" i="3"/>
  <c r="S1870" i="3"/>
  <c r="T1870" i="3"/>
  <c r="S1871" i="3"/>
  <c r="T1871" i="3"/>
  <c r="S1872" i="3"/>
  <c r="T1872" i="3"/>
  <c r="S1873" i="3"/>
  <c r="T1873" i="3"/>
  <c r="S1874" i="3"/>
  <c r="T1874" i="3"/>
  <c r="S1875" i="3"/>
  <c r="T1875" i="3"/>
  <c r="S1876" i="3"/>
  <c r="T1876" i="3"/>
  <c r="S1877" i="3"/>
  <c r="T1877" i="3"/>
  <c r="S1878" i="3"/>
  <c r="T1878" i="3"/>
  <c r="S1879" i="3"/>
  <c r="T1879" i="3"/>
  <c r="S1880" i="3"/>
  <c r="T1880" i="3"/>
  <c r="S1881" i="3"/>
  <c r="T1881" i="3"/>
  <c r="S1882" i="3"/>
  <c r="T1882" i="3"/>
  <c r="S1883" i="3"/>
  <c r="T1883" i="3"/>
  <c r="S1884" i="3"/>
  <c r="T1884" i="3"/>
  <c r="S1885" i="3"/>
  <c r="T1885" i="3"/>
  <c r="S1886" i="3"/>
  <c r="T1886" i="3"/>
  <c r="S1887" i="3"/>
  <c r="T1887" i="3"/>
  <c r="S1888" i="3"/>
  <c r="T1888" i="3"/>
  <c r="S1889" i="3"/>
  <c r="T1889" i="3"/>
  <c r="S1890" i="3"/>
  <c r="T1890" i="3"/>
  <c r="S1891" i="3"/>
  <c r="T1891" i="3"/>
  <c r="S1892" i="3"/>
  <c r="T1892" i="3"/>
  <c r="S1893" i="3"/>
  <c r="T1893" i="3"/>
  <c r="S1894" i="3"/>
  <c r="T1894" i="3"/>
  <c r="S1895" i="3"/>
  <c r="T1895" i="3"/>
  <c r="S1896" i="3"/>
  <c r="T1896" i="3"/>
  <c r="S1897" i="3"/>
  <c r="T1897" i="3"/>
  <c r="S1898" i="3"/>
  <c r="T1898" i="3"/>
  <c r="S1899" i="3"/>
  <c r="T1899" i="3"/>
  <c r="S1900" i="3"/>
  <c r="T1900" i="3"/>
  <c r="S1901" i="3"/>
  <c r="T1901" i="3"/>
  <c r="S1902" i="3"/>
  <c r="T1902" i="3"/>
  <c r="S1903" i="3"/>
  <c r="T1903" i="3"/>
  <c r="S1904" i="3"/>
  <c r="T1904" i="3"/>
  <c r="S1905" i="3"/>
  <c r="T1905" i="3"/>
  <c r="S1906" i="3"/>
  <c r="T1906" i="3"/>
  <c r="S1907" i="3"/>
  <c r="T1907" i="3"/>
  <c r="S1908" i="3"/>
  <c r="T1908" i="3"/>
  <c r="S1909" i="3"/>
  <c r="T1909" i="3"/>
  <c r="S1910" i="3"/>
  <c r="T1910" i="3"/>
  <c r="S1911" i="3"/>
  <c r="T1911" i="3"/>
  <c r="S1912" i="3"/>
  <c r="T1912" i="3"/>
  <c r="S1913" i="3"/>
  <c r="T1913" i="3"/>
  <c r="S1914" i="3"/>
  <c r="T1914" i="3"/>
  <c r="S1915" i="3"/>
  <c r="T1915" i="3"/>
  <c r="S1916" i="3"/>
  <c r="T1916" i="3"/>
  <c r="S1917" i="3"/>
  <c r="T1917" i="3"/>
  <c r="S1918" i="3"/>
  <c r="T1918" i="3"/>
  <c r="S1919" i="3"/>
  <c r="T1919" i="3"/>
  <c r="S1920" i="3"/>
  <c r="T1920" i="3"/>
  <c r="S1921" i="3"/>
  <c r="T1921" i="3"/>
  <c r="S1922" i="3"/>
  <c r="T1922" i="3"/>
  <c r="S1923" i="3"/>
  <c r="T1923" i="3"/>
  <c r="S1924" i="3"/>
  <c r="T1924" i="3"/>
  <c r="S1925" i="3"/>
  <c r="T1925" i="3"/>
  <c r="S1926" i="3"/>
  <c r="T1926" i="3"/>
  <c r="S1927" i="3"/>
  <c r="T1927" i="3"/>
  <c r="S1928" i="3"/>
  <c r="T1928" i="3"/>
  <c r="S1929" i="3"/>
  <c r="T1929" i="3"/>
  <c r="S1930" i="3"/>
  <c r="T1930" i="3"/>
  <c r="S1931" i="3"/>
  <c r="T1931" i="3"/>
  <c r="S1932" i="3"/>
  <c r="T1932" i="3"/>
  <c r="S1933" i="3"/>
  <c r="T1933" i="3"/>
  <c r="S1934" i="3"/>
  <c r="T1934" i="3"/>
  <c r="S1935" i="3"/>
  <c r="T1935" i="3"/>
  <c r="S1936" i="3"/>
  <c r="T1936" i="3"/>
  <c r="S1937" i="3"/>
  <c r="T1937" i="3"/>
  <c r="S1938" i="3"/>
  <c r="T1938" i="3"/>
  <c r="S1939" i="3"/>
  <c r="T1939" i="3"/>
  <c r="S1940" i="3"/>
  <c r="T1940" i="3"/>
  <c r="S1941" i="3"/>
  <c r="T1941" i="3"/>
  <c r="S1942" i="3"/>
  <c r="T1942" i="3"/>
  <c r="S1943" i="3"/>
  <c r="T1943" i="3"/>
  <c r="S1944" i="3"/>
  <c r="T1944" i="3"/>
  <c r="S1945" i="3"/>
  <c r="T1945" i="3"/>
  <c r="S1946" i="3"/>
  <c r="T1946" i="3"/>
  <c r="S1947" i="3"/>
  <c r="T1947" i="3"/>
  <c r="S1948" i="3"/>
  <c r="T1948" i="3"/>
  <c r="S1949" i="3"/>
  <c r="T1949" i="3"/>
  <c r="S1950" i="3"/>
  <c r="T1950" i="3"/>
  <c r="S1951" i="3"/>
  <c r="T1951" i="3"/>
  <c r="S1952" i="3"/>
  <c r="T1952" i="3"/>
  <c r="S1953" i="3"/>
  <c r="T1953" i="3"/>
  <c r="S1954" i="3"/>
  <c r="T1954" i="3"/>
  <c r="S1955" i="3"/>
  <c r="T1955" i="3"/>
  <c r="S1956" i="3"/>
  <c r="T1956" i="3"/>
  <c r="S1957" i="3"/>
  <c r="T1957" i="3"/>
  <c r="S1958" i="3"/>
  <c r="T1958" i="3"/>
  <c r="S1959" i="3"/>
  <c r="T1959" i="3"/>
  <c r="S1960" i="3"/>
  <c r="T1960" i="3"/>
  <c r="S1961" i="3"/>
  <c r="T1961" i="3"/>
  <c r="S1962" i="3"/>
  <c r="T1962" i="3"/>
  <c r="S1963" i="3"/>
  <c r="T1963" i="3"/>
  <c r="S1964" i="3"/>
  <c r="T1964" i="3"/>
  <c r="S1965" i="3"/>
  <c r="T1965" i="3"/>
  <c r="S1966" i="3"/>
  <c r="T1966" i="3"/>
  <c r="S1967" i="3"/>
  <c r="T1967" i="3"/>
  <c r="S1968" i="3"/>
  <c r="T1968" i="3"/>
  <c r="S1969" i="3"/>
  <c r="T1969" i="3"/>
  <c r="S1970" i="3"/>
  <c r="T1970" i="3"/>
  <c r="S1971" i="3"/>
  <c r="T1971" i="3"/>
  <c r="S1972" i="3"/>
  <c r="T1972" i="3"/>
  <c r="S1973" i="3"/>
  <c r="T1973" i="3"/>
  <c r="S1974" i="3"/>
  <c r="T1974" i="3"/>
  <c r="S1975" i="3"/>
  <c r="T1975" i="3"/>
  <c r="S1976" i="3"/>
  <c r="T1976" i="3"/>
  <c r="S1977" i="3"/>
  <c r="T1977" i="3"/>
  <c r="S1978" i="3"/>
  <c r="T1978" i="3"/>
  <c r="S1979" i="3"/>
  <c r="T1979" i="3"/>
  <c r="S1980" i="3"/>
  <c r="T1980" i="3"/>
  <c r="S1981" i="3"/>
  <c r="T1981" i="3"/>
  <c r="S1982" i="3"/>
  <c r="T1982" i="3"/>
  <c r="S1983" i="3"/>
  <c r="T1983" i="3"/>
  <c r="S1984" i="3"/>
  <c r="T1984" i="3"/>
  <c r="S1985" i="3"/>
  <c r="T1985" i="3"/>
  <c r="S1986" i="3"/>
  <c r="T1986" i="3"/>
  <c r="S1987" i="3"/>
  <c r="T1987" i="3"/>
  <c r="S1988" i="3"/>
  <c r="T1988" i="3"/>
  <c r="S1989" i="3"/>
  <c r="T1989" i="3"/>
  <c r="S1990" i="3"/>
  <c r="T1990" i="3"/>
  <c r="S1991" i="3"/>
  <c r="T1991" i="3"/>
  <c r="S1992" i="3"/>
  <c r="T1992" i="3"/>
  <c r="S1993" i="3"/>
  <c r="T1993" i="3"/>
  <c r="S1994" i="3"/>
  <c r="T1994" i="3"/>
  <c r="S1995" i="3"/>
  <c r="T1995" i="3"/>
  <c r="S1996" i="3"/>
  <c r="T1996" i="3"/>
  <c r="S1997" i="3"/>
  <c r="T1997" i="3"/>
  <c r="S1998" i="3"/>
  <c r="T1998" i="3"/>
  <c r="S1999" i="3"/>
  <c r="T1999" i="3"/>
  <c r="S2000" i="3"/>
  <c r="T2000" i="3"/>
  <c r="S2001" i="3"/>
  <c r="T2001" i="3"/>
  <c r="S2002" i="3"/>
  <c r="T2002" i="3"/>
  <c r="S2003" i="3"/>
  <c r="T2003" i="3"/>
  <c r="S2004" i="3"/>
  <c r="T2004" i="3"/>
  <c r="S2005" i="3"/>
  <c r="T2005" i="3"/>
  <c r="S2006" i="3"/>
  <c r="T2006" i="3"/>
  <c r="S2007" i="3"/>
  <c r="T2007" i="3"/>
  <c r="S2008" i="3"/>
  <c r="T2008" i="3"/>
  <c r="S2009" i="3"/>
  <c r="T2009" i="3"/>
  <c r="S2010" i="3"/>
  <c r="T2010" i="3"/>
  <c r="S2011" i="3"/>
  <c r="T2011" i="3"/>
  <c r="S2012" i="3"/>
  <c r="T2012" i="3"/>
  <c r="S2013" i="3"/>
  <c r="T2013" i="3"/>
  <c r="S2014" i="3"/>
  <c r="T2014" i="3"/>
  <c r="S2015" i="3"/>
  <c r="T2015" i="3"/>
  <c r="S2016" i="3"/>
  <c r="T2016" i="3"/>
  <c r="S2017" i="3"/>
  <c r="T2017" i="3"/>
  <c r="S2018" i="3"/>
  <c r="T2018" i="3"/>
  <c r="S2019" i="3"/>
  <c r="T2019" i="3"/>
  <c r="S2020" i="3"/>
  <c r="T2020" i="3"/>
  <c r="S2021" i="3"/>
  <c r="T2021" i="3"/>
  <c r="S2022" i="3"/>
  <c r="T2022" i="3"/>
  <c r="S2023" i="3"/>
  <c r="T2023" i="3"/>
  <c r="S2024" i="3"/>
  <c r="T2024" i="3"/>
  <c r="S2025" i="3"/>
  <c r="T2025" i="3"/>
  <c r="S2026" i="3"/>
  <c r="T2026" i="3"/>
  <c r="S2027" i="3"/>
  <c r="T2027" i="3"/>
  <c r="S2028" i="3"/>
  <c r="T2028" i="3"/>
  <c r="S2029" i="3"/>
  <c r="T2029" i="3"/>
  <c r="S2030" i="3"/>
  <c r="T2030" i="3"/>
  <c r="S2031" i="3"/>
  <c r="T2031" i="3"/>
  <c r="S2032" i="3"/>
  <c r="T2032" i="3"/>
  <c r="S2033" i="3"/>
  <c r="T2033" i="3"/>
  <c r="S2034" i="3"/>
  <c r="T2034" i="3"/>
  <c r="S2035" i="3"/>
  <c r="T2035" i="3"/>
  <c r="S2036" i="3"/>
  <c r="T2036" i="3"/>
  <c r="S2037" i="3"/>
  <c r="T2037" i="3"/>
  <c r="S2038" i="3"/>
  <c r="T2038" i="3"/>
  <c r="S2039" i="3"/>
  <c r="T2039" i="3"/>
  <c r="S2040" i="3"/>
  <c r="T2040" i="3"/>
  <c r="S2041" i="3"/>
  <c r="T2041" i="3"/>
  <c r="S2042" i="3"/>
  <c r="T2042" i="3"/>
  <c r="S2043" i="3"/>
  <c r="T2043" i="3"/>
  <c r="S2044" i="3"/>
  <c r="T2044" i="3"/>
  <c r="S2045" i="3"/>
  <c r="T2045" i="3"/>
  <c r="S2046" i="3"/>
  <c r="T2046" i="3"/>
  <c r="S2047" i="3"/>
  <c r="T2047" i="3"/>
  <c r="S2048" i="3"/>
  <c r="T2048" i="3"/>
  <c r="S2049" i="3"/>
  <c r="T2049" i="3"/>
  <c r="S2050" i="3"/>
  <c r="T2050" i="3"/>
  <c r="S2051" i="3"/>
  <c r="T2051" i="3"/>
  <c r="S2052" i="3"/>
  <c r="T2052" i="3"/>
  <c r="S2053" i="3"/>
  <c r="T2053" i="3"/>
  <c r="S2054" i="3"/>
  <c r="T2054" i="3"/>
  <c r="S2055" i="3"/>
  <c r="T2055" i="3"/>
  <c r="S2056" i="3"/>
  <c r="T2056" i="3"/>
  <c r="S2057" i="3"/>
  <c r="T2057" i="3"/>
  <c r="S2058" i="3"/>
  <c r="T2058" i="3"/>
  <c r="S2059" i="3"/>
  <c r="T2059" i="3"/>
  <c r="S2060" i="3"/>
  <c r="T2060" i="3"/>
  <c r="S2061" i="3"/>
  <c r="T2061" i="3"/>
  <c r="S2062" i="3"/>
  <c r="T2062" i="3"/>
  <c r="S2063" i="3"/>
  <c r="T2063" i="3"/>
  <c r="S2064" i="3"/>
  <c r="T2064" i="3"/>
  <c r="S2065" i="3"/>
  <c r="T2065" i="3"/>
  <c r="S2066" i="3"/>
  <c r="T2066" i="3"/>
  <c r="S2067" i="3"/>
  <c r="T2067" i="3"/>
  <c r="S2068" i="3"/>
  <c r="T2068" i="3"/>
  <c r="S2069" i="3"/>
  <c r="T2069" i="3"/>
  <c r="S2070" i="3"/>
  <c r="T2070" i="3"/>
  <c r="S2071" i="3"/>
  <c r="T2071" i="3"/>
  <c r="S2072" i="3"/>
  <c r="T2072" i="3"/>
  <c r="S2073" i="3"/>
  <c r="T2073" i="3"/>
  <c r="S2074" i="3"/>
  <c r="T2074" i="3"/>
  <c r="S2075" i="3"/>
  <c r="T2075" i="3"/>
  <c r="S2076" i="3"/>
  <c r="T2076" i="3"/>
  <c r="S2077" i="3"/>
  <c r="T2077" i="3"/>
  <c r="S2078" i="3"/>
  <c r="T2078" i="3"/>
  <c r="S2079" i="3"/>
  <c r="T2079" i="3"/>
  <c r="S2080" i="3"/>
  <c r="T2080" i="3"/>
  <c r="S2081" i="3"/>
  <c r="T2081" i="3"/>
  <c r="S2082" i="3"/>
  <c r="T2082" i="3"/>
  <c r="S2083" i="3"/>
  <c r="T2083" i="3"/>
  <c r="S2084" i="3"/>
  <c r="T2084" i="3"/>
  <c r="S2085" i="3"/>
  <c r="T2085" i="3"/>
  <c r="S2086" i="3"/>
  <c r="T2086" i="3"/>
  <c r="S2087" i="3"/>
  <c r="T2087" i="3"/>
  <c r="S2088" i="3"/>
  <c r="T2088" i="3"/>
  <c r="S2089" i="3"/>
  <c r="T2089" i="3"/>
  <c r="S2090" i="3"/>
  <c r="T2090" i="3"/>
  <c r="S2091" i="3"/>
  <c r="T2091" i="3"/>
  <c r="S2092" i="3"/>
  <c r="T2092" i="3"/>
  <c r="S2093" i="3"/>
  <c r="T2093" i="3"/>
  <c r="S2094" i="3"/>
  <c r="T2094" i="3"/>
  <c r="S2095" i="3"/>
  <c r="T2095" i="3"/>
  <c r="S2096" i="3"/>
  <c r="T2096" i="3"/>
  <c r="S2097" i="3"/>
  <c r="T2097" i="3"/>
  <c r="S2098" i="3"/>
  <c r="T2098" i="3"/>
  <c r="S2099" i="3"/>
  <c r="T2099" i="3"/>
  <c r="S2100" i="3"/>
  <c r="T2100" i="3"/>
  <c r="S2101" i="3"/>
  <c r="T2101" i="3"/>
  <c r="S2102" i="3"/>
  <c r="T2102" i="3"/>
  <c r="S2103" i="3"/>
  <c r="T2103" i="3"/>
  <c r="S2104" i="3"/>
  <c r="T2104" i="3"/>
  <c r="S2105" i="3"/>
  <c r="T2105" i="3"/>
  <c r="S2106" i="3"/>
  <c r="T2106" i="3"/>
  <c r="S2107" i="3"/>
  <c r="T2107" i="3"/>
  <c r="S2108" i="3"/>
  <c r="T2108" i="3"/>
  <c r="S2109" i="3"/>
  <c r="T2109" i="3"/>
  <c r="S2110" i="3"/>
  <c r="T2110" i="3"/>
  <c r="S2111" i="3"/>
  <c r="T2111" i="3"/>
  <c r="S2112" i="3"/>
  <c r="T2112" i="3"/>
  <c r="S2113" i="3"/>
  <c r="T2113" i="3"/>
  <c r="S2114" i="3"/>
  <c r="T2114" i="3"/>
  <c r="S2115" i="3"/>
  <c r="T2115" i="3"/>
  <c r="S2116" i="3"/>
  <c r="T2116" i="3"/>
  <c r="S2117" i="3"/>
  <c r="T2117" i="3"/>
  <c r="S2118" i="3"/>
  <c r="T2118" i="3"/>
  <c r="S2119" i="3"/>
  <c r="T2119" i="3"/>
  <c r="S2120" i="3"/>
  <c r="T2120" i="3"/>
  <c r="S2121" i="3"/>
  <c r="T2121" i="3"/>
  <c r="S2122" i="3"/>
  <c r="T2122" i="3"/>
  <c r="S2123" i="3"/>
  <c r="T2123" i="3"/>
  <c r="S2124" i="3"/>
  <c r="T2124" i="3"/>
  <c r="S2125" i="3"/>
  <c r="T2125" i="3"/>
  <c r="S2126" i="3"/>
  <c r="T2126" i="3"/>
  <c r="S2127" i="3"/>
  <c r="T2127" i="3"/>
  <c r="S2128" i="3"/>
  <c r="T2128" i="3"/>
  <c r="S2129" i="3"/>
  <c r="T2129" i="3"/>
  <c r="S2130" i="3"/>
  <c r="T2130" i="3"/>
  <c r="S2131" i="3"/>
  <c r="T2131" i="3"/>
  <c r="S2132" i="3"/>
  <c r="T2132" i="3"/>
  <c r="S2133" i="3"/>
  <c r="T2133" i="3"/>
  <c r="S2134" i="3"/>
  <c r="T2134" i="3"/>
  <c r="S2135" i="3"/>
  <c r="T2135" i="3"/>
  <c r="S2136" i="3"/>
  <c r="T2136" i="3"/>
  <c r="S2137" i="3"/>
  <c r="T2137" i="3"/>
  <c r="S2138" i="3"/>
  <c r="T2138" i="3"/>
  <c r="S2139" i="3"/>
  <c r="T2139" i="3"/>
  <c r="S2140" i="3"/>
  <c r="T2140" i="3"/>
  <c r="S2141" i="3"/>
  <c r="T2141" i="3"/>
  <c r="S2142" i="3"/>
  <c r="T2142" i="3"/>
  <c r="S2143" i="3"/>
  <c r="T2143" i="3"/>
  <c r="S2144" i="3"/>
  <c r="T2144" i="3"/>
  <c r="S2145" i="3"/>
  <c r="T2145" i="3"/>
  <c r="S2146" i="3"/>
  <c r="T2146" i="3"/>
  <c r="S2147" i="3"/>
  <c r="T2147" i="3"/>
  <c r="S2148" i="3"/>
  <c r="T2148" i="3"/>
  <c r="S2149" i="3"/>
  <c r="T2149" i="3"/>
  <c r="S2150" i="3"/>
  <c r="T2150" i="3"/>
  <c r="S2151" i="3"/>
  <c r="T2151" i="3"/>
  <c r="S2152" i="3"/>
  <c r="T2152" i="3"/>
  <c r="S2153" i="3"/>
  <c r="T2153" i="3"/>
  <c r="S2154" i="3"/>
  <c r="T2154" i="3"/>
  <c r="S2155" i="3"/>
  <c r="T2155" i="3"/>
  <c r="S2156" i="3"/>
  <c r="T2156" i="3"/>
  <c r="S2157" i="3"/>
  <c r="T2157" i="3"/>
  <c r="S2158" i="3"/>
  <c r="T2158" i="3"/>
  <c r="S2159" i="3"/>
  <c r="T2159" i="3"/>
  <c r="S2160" i="3"/>
  <c r="T2160" i="3"/>
  <c r="S2161" i="3"/>
  <c r="T2161" i="3"/>
  <c r="S2162" i="3"/>
  <c r="T2162" i="3"/>
  <c r="S2163" i="3"/>
  <c r="T2163" i="3"/>
  <c r="S2164" i="3"/>
  <c r="T2164" i="3"/>
  <c r="S2165" i="3"/>
  <c r="T2165" i="3"/>
  <c r="S2166" i="3"/>
  <c r="T2166" i="3"/>
  <c r="S2167" i="3"/>
  <c r="T2167" i="3"/>
  <c r="S2168" i="3"/>
  <c r="T2168" i="3"/>
  <c r="S2169" i="3"/>
  <c r="T2169" i="3"/>
  <c r="S2170" i="3"/>
  <c r="T2170" i="3"/>
  <c r="S2171" i="3"/>
  <c r="T2171" i="3"/>
  <c r="S2172" i="3"/>
  <c r="T2172" i="3"/>
  <c r="S2173" i="3"/>
  <c r="T2173" i="3"/>
  <c r="S2174" i="3"/>
  <c r="T2174" i="3"/>
  <c r="S2175" i="3"/>
  <c r="T2175" i="3"/>
  <c r="S2176" i="3"/>
  <c r="T2176" i="3"/>
  <c r="S2177" i="3"/>
  <c r="T2177" i="3"/>
  <c r="S2178" i="3"/>
  <c r="T2178" i="3"/>
  <c r="S2179" i="3"/>
  <c r="T2179" i="3"/>
  <c r="S2180" i="3"/>
  <c r="T2180" i="3"/>
  <c r="S2181" i="3"/>
  <c r="T2181" i="3"/>
  <c r="S2182" i="3"/>
  <c r="T2182" i="3"/>
  <c r="S2183" i="3"/>
  <c r="T2183" i="3"/>
  <c r="S2184" i="3"/>
  <c r="T2184" i="3"/>
  <c r="S2185" i="3"/>
  <c r="T2185" i="3"/>
  <c r="S2186" i="3"/>
  <c r="T2186" i="3"/>
  <c r="S2187" i="3"/>
  <c r="T2187" i="3"/>
  <c r="S2188" i="3"/>
  <c r="T2188" i="3"/>
  <c r="S2189" i="3"/>
  <c r="T2189" i="3"/>
  <c r="S2190" i="3"/>
  <c r="T2190" i="3"/>
  <c r="S2191" i="3"/>
  <c r="T2191" i="3"/>
  <c r="S2192" i="3"/>
  <c r="T2192" i="3"/>
  <c r="S2193" i="3"/>
  <c r="T2193" i="3"/>
  <c r="S2194" i="3"/>
  <c r="T2194" i="3"/>
  <c r="S2195" i="3"/>
  <c r="T2195" i="3"/>
  <c r="S2196" i="3"/>
  <c r="T2196" i="3"/>
  <c r="S2197" i="3"/>
  <c r="T2197" i="3"/>
  <c r="S2198" i="3"/>
  <c r="T2198" i="3"/>
  <c r="S2199" i="3"/>
  <c r="T2199" i="3"/>
  <c r="S2200" i="3"/>
  <c r="T2200" i="3"/>
  <c r="S2201" i="3"/>
  <c r="T2201" i="3"/>
  <c r="S2202" i="3"/>
  <c r="T2202" i="3"/>
  <c r="S2203" i="3"/>
  <c r="T2203" i="3"/>
  <c r="S2204" i="3"/>
  <c r="T2204" i="3"/>
  <c r="S2205" i="3"/>
  <c r="T2205" i="3"/>
  <c r="S2206" i="3"/>
  <c r="T2206" i="3"/>
  <c r="S2207" i="3"/>
  <c r="T2207" i="3"/>
  <c r="S2208" i="3"/>
  <c r="T2208" i="3"/>
  <c r="S2209" i="3"/>
  <c r="T2209" i="3"/>
  <c r="S2210" i="3"/>
  <c r="T2210" i="3"/>
  <c r="S2211" i="3"/>
  <c r="T2211" i="3"/>
  <c r="S2212" i="3"/>
  <c r="T2212" i="3"/>
  <c r="S2213" i="3"/>
  <c r="T2213" i="3"/>
  <c r="S2214" i="3"/>
  <c r="T2214" i="3"/>
  <c r="S2215" i="3"/>
  <c r="T2215" i="3"/>
  <c r="S2216" i="3"/>
  <c r="T2216" i="3"/>
  <c r="S2217" i="3"/>
  <c r="T2217" i="3"/>
  <c r="S2218" i="3"/>
  <c r="T2218" i="3"/>
  <c r="S2219" i="3"/>
  <c r="T2219" i="3"/>
  <c r="S2220" i="3"/>
  <c r="T2220" i="3"/>
  <c r="S2221" i="3"/>
  <c r="T2221" i="3"/>
  <c r="S2222" i="3"/>
  <c r="T2222" i="3"/>
  <c r="S2223" i="3"/>
  <c r="T2223" i="3"/>
  <c r="S2224" i="3"/>
  <c r="T2224" i="3"/>
  <c r="S2225" i="3"/>
  <c r="T2225" i="3"/>
  <c r="S2226" i="3"/>
  <c r="T2226" i="3"/>
  <c r="S2227" i="3"/>
  <c r="T2227" i="3"/>
  <c r="S2228" i="3"/>
  <c r="T2228" i="3"/>
  <c r="S2229" i="3"/>
  <c r="T2229" i="3"/>
  <c r="S2230" i="3"/>
  <c r="T2230" i="3"/>
  <c r="S2231" i="3"/>
  <c r="T2231" i="3"/>
  <c r="S2232" i="3"/>
  <c r="T2232" i="3"/>
  <c r="S2233" i="3"/>
  <c r="T2233" i="3"/>
  <c r="S2234" i="3"/>
  <c r="T2234" i="3"/>
  <c r="S2235" i="3"/>
  <c r="T2235" i="3"/>
  <c r="S2236" i="3"/>
  <c r="T2236" i="3"/>
  <c r="S2237" i="3"/>
  <c r="T2237" i="3"/>
  <c r="S2238" i="3"/>
  <c r="T2238" i="3"/>
  <c r="S2239" i="3"/>
  <c r="T2239" i="3"/>
  <c r="S2240" i="3"/>
  <c r="T2240" i="3"/>
  <c r="S2241" i="3"/>
  <c r="T2241" i="3"/>
  <c r="S2242" i="3"/>
  <c r="T2242" i="3"/>
  <c r="S2243" i="3"/>
  <c r="T2243" i="3"/>
  <c r="S2244" i="3"/>
  <c r="T2244" i="3"/>
  <c r="S2245" i="3"/>
  <c r="T2245" i="3"/>
  <c r="S2246" i="3"/>
  <c r="T2246" i="3"/>
  <c r="S2247" i="3"/>
  <c r="T2247" i="3"/>
  <c r="S2248" i="3"/>
  <c r="T2248" i="3"/>
  <c r="S2249" i="3"/>
  <c r="T2249" i="3"/>
  <c r="S2250" i="3"/>
  <c r="T2250" i="3"/>
  <c r="S2251" i="3"/>
  <c r="T2251" i="3"/>
  <c r="S2252" i="3"/>
  <c r="T2252" i="3"/>
  <c r="S2253" i="3"/>
  <c r="T2253" i="3"/>
  <c r="S2254" i="3"/>
  <c r="T2254" i="3"/>
  <c r="S2255" i="3"/>
  <c r="T2255" i="3"/>
  <c r="S2256" i="3"/>
  <c r="T2256" i="3"/>
  <c r="S2257" i="3"/>
  <c r="T2257" i="3"/>
  <c r="S2258" i="3"/>
  <c r="T2258" i="3"/>
  <c r="S2259" i="3"/>
  <c r="T2259" i="3"/>
  <c r="S2260" i="3"/>
  <c r="T2260" i="3"/>
  <c r="S2261" i="3"/>
  <c r="T2261" i="3"/>
  <c r="S2262" i="3"/>
  <c r="T2262" i="3"/>
  <c r="S2263" i="3"/>
  <c r="T2263" i="3"/>
  <c r="S2264" i="3"/>
  <c r="T2264" i="3"/>
  <c r="S2265" i="3"/>
  <c r="T2265" i="3"/>
  <c r="S2266" i="3"/>
  <c r="T2266" i="3"/>
  <c r="S2267" i="3"/>
  <c r="T2267" i="3"/>
  <c r="S2268" i="3"/>
  <c r="T2268" i="3"/>
  <c r="S2269" i="3"/>
  <c r="T2269" i="3"/>
  <c r="S2270" i="3"/>
  <c r="T2270" i="3"/>
  <c r="S2271" i="3"/>
  <c r="T2271" i="3"/>
  <c r="S2272" i="3"/>
  <c r="T2272" i="3"/>
  <c r="S2273" i="3"/>
  <c r="T2273" i="3"/>
  <c r="S2274" i="3"/>
  <c r="T2274" i="3"/>
  <c r="S2275" i="3"/>
  <c r="T2275" i="3"/>
  <c r="S2276" i="3"/>
  <c r="T2276" i="3"/>
  <c r="S2277" i="3"/>
  <c r="T2277" i="3"/>
  <c r="S2278" i="3"/>
  <c r="T2278" i="3"/>
  <c r="S2279" i="3"/>
  <c r="T2279" i="3"/>
  <c r="S2280" i="3"/>
  <c r="T2280" i="3"/>
  <c r="S2281" i="3"/>
  <c r="T2281" i="3"/>
  <c r="S2282" i="3"/>
  <c r="T2282" i="3"/>
  <c r="S2283" i="3"/>
  <c r="T2283" i="3"/>
  <c r="S2284" i="3"/>
  <c r="T2284" i="3"/>
  <c r="S2285" i="3"/>
  <c r="T2285" i="3"/>
  <c r="S2286" i="3"/>
  <c r="T2286" i="3"/>
  <c r="S2287" i="3"/>
  <c r="T2287" i="3"/>
  <c r="S2288" i="3"/>
  <c r="T2288" i="3"/>
  <c r="S2289" i="3"/>
  <c r="T2289" i="3"/>
  <c r="S2290" i="3"/>
  <c r="T2290" i="3"/>
  <c r="S2291" i="3"/>
  <c r="T2291" i="3"/>
  <c r="S2292" i="3"/>
  <c r="T2292" i="3"/>
  <c r="S2293" i="3"/>
  <c r="T2293" i="3"/>
  <c r="S2294" i="3"/>
  <c r="T2294" i="3"/>
  <c r="S2295" i="3"/>
  <c r="T2295" i="3"/>
  <c r="S2296" i="3"/>
  <c r="T2296" i="3"/>
  <c r="S2297" i="3"/>
  <c r="T2297" i="3"/>
  <c r="S2298" i="3"/>
  <c r="T2298" i="3"/>
  <c r="S2299" i="3"/>
  <c r="T2299" i="3"/>
  <c r="S2300" i="3"/>
  <c r="T2300" i="3"/>
  <c r="S2301" i="3"/>
  <c r="T2301" i="3"/>
  <c r="S2302" i="3"/>
  <c r="T2302" i="3"/>
  <c r="S2303" i="3"/>
  <c r="T2303" i="3"/>
  <c r="S2304" i="3"/>
  <c r="T2304" i="3"/>
  <c r="S2305" i="3"/>
  <c r="T2305" i="3"/>
  <c r="S2306" i="3"/>
  <c r="T2306" i="3"/>
  <c r="S2307" i="3"/>
  <c r="T2307" i="3"/>
  <c r="S2308" i="3"/>
  <c r="T2308" i="3"/>
  <c r="S2309" i="3"/>
  <c r="T2309" i="3"/>
  <c r="S2310" i="3"/>
  <c r="T2310" i="3"/>
  <c r="S2311" i="3"/>
  <c r="T2311" i="3"/>
  <c r="S2312" i="3"/>
  <c r="T2312" i="3"/>
  <c r="S2313" i="3"/>
  <c r="T2313" i="3"/>
  <c r="S2314" i="3"/>
  <c r="T2314" i="3"/>
  <c r="S2315" i="3"/>
  <c r="T2315" i="3"/>
  <c r="S2316" i="3"/>
  <c r="T2316" i="3"/>
  <c r="S2317" i="3"/>
  <c r="T2317" i="3"/>
  <c r="S2318" i="3"/>
  <c r="T2318" i="3"/>
  <c r="S2319" i="3"/>
  <c r="T2319" i="3"/>
  <c r="S2320" i="3"/>
  <c r="T2320" i="3"/>
  <c r="S2321" i="3"/>
  <c r="T2321" i="3"/>
  <c r="S2322" i="3"/>
  <c r="T2322" i="3"/>
  <c r="S2323" i="3"/>
  <c r="T2323" i="3"/>
  <c r="S2324" i="3"/>
  <c r="T2324" i="3"/>
  <c r="S2325" i="3"/>
  <c r="T2325" i="3"/>
  <c r="S2326" i="3"/>
  <c r="T2326" i="3"/>
  <c r="S2327" i="3"/>
  <c r="T2327" i="3"/>
  <c r="S2328" i="3"/>
  <c r="T2328" i="3"/>
  <c r="S2329" i="3"/>
  <c r="T2329" i="3"/>
  <c r="S2330" i="3"/>
  <c r="T2330" i="3"/>
  <c r="S2331" i="3"/>
  <c r="T2331" i="3"/>
  <c r="S2332" i="3"/>
  <c r="T2332" i="3"/>
  <c r="S2333" i="3"/>
  <c r="T2333" i="3"/>
  <c r="S2334" i="3"/>
  <c r="T2334" i="3"/>
  <c r="S2335" i="3"/>
  <c r="T2335" i="3"/>
  <c r="S2336" i="3"/>
  <c r="T2336" i="3"/>
  <c r="S2337" i="3"/>
  <c r="T2337" i="3"/>
  <c r="S2338" i="3"/>
  <c r="T2338" i="3"/>
  <c r="S2339" i="3"/>
  <c r="T2339" i="3"/>
  <c r="S2340" i="3"/>
  <c r="T2340" i="3"/>
  <c r="S2341" i="3"/>
  <c r="T2341" i="3"/>
  <c r="S2342" i="3"/>
  <c r="T2342" i="3"/>
  <c r="S2343" i="3"/>
  <c r="T2343" i="3"/>
  <c r="S2344" i="3"/>
  <c r="T2344" i="3"/>
  <c r="S2345" i="3"/>
  <c r="T2345" i="3"/>
  <c r="S2346" i="3"/>
  <c r="T2346" i="3"/>
  <c r="S2347" i="3"/>
  <c r="T2347" i="3"/>
  <c r="S2348" i="3"/>
  <c r="T2348" i="3"/>
  <c r="S2349" i="3"/>
  <c r="T2349" i="3"/>
  <c r="S2350" i="3"/>
  <c r="T2350" i="3"/>
  <c r="S2351" i="3"/>
  <c r="T2351" i="3"/>
  <c r="S2352" i="3"/>
  <c r="T2352" i="3"/>
  <c r="S2353" i="3"/>
  <c r="T2353" i="3"/>
  <c r="S2354" i="3"/>
  <c r="T2354" i="3"/>
  <c r="S2355" i="3"/>
  <c r="T2355" i="3"/>
  <c r="S2356" i="3"/>
  <c r="T2356" i="3"/>
  <c r="S2357" i="3"/>
  <c r="T2357" i="3"/>
  <c r="S2358" i="3"/>
  <c r="T2358" i="3"/>
  <c r="S2359" i="3"/>
  <c r="T2359" i="3"/>
  <c r="S2360" i="3"/>
  <c r="T2360" i="3"/>
  <c r="S2361" i="3"/>
  <c r="T2361" i="3"/>
  <c r="S2362" i="3"/>
  <c r="T2362" i="3"/>
  <c r="S2363" i="3"/>
  <c r="T2363" i="3"/>
  <c r="S2364" i="3"/>
  <c r="T2364" i="3"/>
  <c r="S2365" i="3"/>
  <c r="T2365" i="3"/>
  <c r="S2366" i="3"/>
  <c r="T2366" i="3"/>
  <c r="S2367" i="3"/>
  <c r="T2367" i="3"/>
  <c r="S2368" i="3"/>
  <c r="T2368" i="3"/>
  <c r="S2369" i="3"/>
  <c r="T2369" i="3"/>
  <c r="S2370" i="3"/>
  <c r="T2370" i="3"/>
  <c r="S2371" i="3"/>
  <c r="T2371" i="3"/>
  <c r="S2372" i="3"/>
  <c r="T2372" i="3"/>
  <c r="S2373" i="3"/>
  <c r="T2373" i="3"/>
  <c r="S2374" i="3"/>
  <c r="T2374" i="3"/>
  <c r="S2375" i="3"/>
  <c r="T2375" i="3"/>
  <c r="S2376" i="3"/>
  <c r="T2376" i="3"/>
  <c r="S2377" i="3"/>
  <c r="T2377" i="3"/>
  <c r="S2378" i="3"/>
  <c r="T2378" i="3"/>
  <c r="S2379" i="3"/>
  <c r="T2379" i="3"/>
  <c r="S2380" i="3"/>
  <c r="T2380" i="3"/>
  <c r="S2381" i="3"/>
  <c r="T2381" i="3"/>
  <c r="S2382" i="3"/>
  <c r="T2382" i="3"/>
  <c r="S2383" i="3"/>
  <c r="T2383" i="3"/>
  <c r="S2384" i="3"/>
  <c r="T2384" i="3"/>
  <c r="S2385" i="3"/>
  <c r="T2385" i="3"/>
  <c r="S2386" i="3"/>
  <c r="T2386" i="3"/>
  <c r="S2387" i="3"/>
  <c r="T2387" i="3"/>
  <c r="S2388" i="3"/>
  <c r="T2388" i="3"/>
  <c r="S2389" i="3"/>
  <c r="T2389" i="3"/>
  <c r="S2390" i="3"/>
  <c r="T2390" i="3"/>
  <c r="S2391" i="3"/>
  <c r="T2391" i="3"/>
  <c r="S2392" i="3"/>
  <c r="T2392" i="3"/>
  <c r="S2393" i="3"/>
  <c r="T2393" i="3"/>
  <c r="S2394" i="3"/>
  <c r="T2394" i="3"/>
  <c r="S2395" i="3"/>
  <c r="T2395" i="3"/>
  <c r="S2396" i="3"/>
  <c r="T2396" i="3"/>
  <c r="S2397" i="3"/>
  <c r="T2397" i="3"/>
  <c r="S2398" i="3"/>
  <c r="T2398" i="3"/>
  <c r="S2399" i="3"/>
  <c r="T2399" i="3"/>
  <c r="S2400" i="3"/>
  <c r="T2400" i="3"/>
  <c r="S2401" i="3"/>
  <c r="T2401" i="3"/>
  <c r="S2402" i="3"/>
  <c r="T2402" i="3"/>
  <c r="S2403" i="3"/>
  <c r="T2403" i="3"/>
  <c r="S2404" i="3"/>
  <c r="T2404" i="3"/>
  <c r="S2405" i="3"/>
  <c r="T2405" i="3"/>
  <c r="S2406" i="3"/>
  <c r="T2406" i="3"/>
  <c r="S2407" i="3"/>
  <c r="T2407" i="3"/>
  <c r="S2408" i="3"/>
  <c r="T2408" i="3"/>
  <c r="S2409" i="3"/>
  <c r="T2409" i="3"/>
  <c r="S2410" i="3"/>
  <c r="T2410" i="3"/>
  <c r="S2411" i="3"/>
  <c r="T2411" i="3"/>
  <c r="S2412" i="3"/>
  <c r="T2412" i="3"/>
  <c r="S2413" i="3"/>
  <c r="T2413" i="3"/>
  <c r="S2414" i="3"/>
  <c r="T2414" i="3"/>
  <c r="S2415" i="3"/>
  <c r="T2415" i="3"/>
  <c r="S2416" i="3"/>
  <c r="T2416" i="3"/>
  <c r="S2417" i="3"/>
  <c r="T2417" i="3"/>
  <c r="S2418" i="3"/>
  <c r="T2418" i="3"/>
  <c r="S2419" i="3"/>
  <c r="T2419" i="3"/>
  <c r="S2420" i="3"/>
  <c r="T2420" i="3"/>
  <c r="S2421" i="3"/>
  <c r="T2421" i="3"/>
  <c r="S2422" i="3"/>
  <c r="T2422" i="3"/>
  <c r="S2423" i="3"/>
  <c r="T2423" i="3"/>
  <c r="S2424" i="3"/>
  <c r="T2424" i="3"/>
  <c r="S2425" i="3"/>
  <c r="T2425" i="3"/>
  <c r="S2426" i="3"/>
  <c r="T2426" i="3"/>
  <c r="S2427" i="3"/>
  <c r="T2427" i="3"/>
  <c r="S2428" i="3"/>
  <c r="T2428" i="3"/>
  <c r="S2429" i="3"/>
  <c r="T2429" i="3"/>
  <c r="S2430" i="3"/>
  <c r="T2430" i="3"/>
  <c r="S2431" i="3"/>
  <c r="T2431" i="3"/>
  <c r="S2432" i="3"/>
  <c r="T2432" i="3"/>
  <c r="S2433" i="3"/>
  <c r="T2433" i="3"/>
  <c r="S2434" i="3"/>
  <c r="T2434" i="3"/>
  <c r="S2435" i="3"/>
  <c r="T2435" i="3"/>
  <c r="S2436" i="3"/>
  <c r="T2436" i="3"/>
  <c r="S2437" i="3"/>
  <c r="T2437" i="3"/>
  <c r="S2438" i="3"/>
  <c r="T2438" i="3"/>
  <c r="S2439" i="3"/>
  <c r="T2439" i="3"/>
  <c r="S2440" i="3"/>
  <c r="T2440" i="3"/>
  <c r="S2441" i="3"/>
  <c r="T2441" i="3"/>
  <c r="S2442" i="3"/>
  <c r="T2442" i="3"/>
  <c r="S2443" i="3"/>
  <c r="T2443" i="3"/>
  <c r="S2444" i="3"/>
  <c r="T2444" i="3"/>
  <c r="S2445" i="3"/>
  <c r="T2445" i="3"/>
  <c r="S2446" i="3"/>
  <c r="T2446" i="3"/>
  <c r="S2447" i="3"/>
  <c r="T2447" i="3"/>
  <c r="S2448" i="3"/>
  <c r="T2448" i="3"/>
  <c r="S2449" i="3"/>
  <c r="T2449" i="3"/>
  <c r="S2450" i="3"/>
  <c r="T2450" i="3"/>
  <c r="S2451" i="3"/>
  <c r="T2451" i="3"/>
  <c r="S2452" i="3"/>
  <c r="T2452" i="3"/>
  <c r="S2453" i="3"/>
  <c r="T2453" i="3"/>
  <c r="S2454" i="3"/>
  <c r="T2454" i="3"/>
  <c r="S2455" i="3"/>
  <c r="T2455" i="3"/>
  <c r="S2456" i="3"/>
  <c r="T2456" i="3"/>
  <c r="S2457" i="3"/>
  <c r="T2457" i="3"/>
  <c r="S2458" i="3"/>
  <c r="T2458" i="3"/>
  <c r="S2459" i="3"/>
  <c r="T2459" i="3"/>
  <c r="S2460" i="3"/>
  <c r="T2460" i="3"/>
  <c r="S2461" i="3"/>
  <c r="T2461" i="3"/>
  <c r="S2462" i="3"/>
  <c r="T2462" i="3"/>
  <c r="S2463" i="3"/>
  <c r="T2463" i="3"/>
  <c r="S2464" i="3"/>
  <c r="T2464" i="3"/>
  <c r="S2465" i="3"/>
  <c r="T2465" i="3"/>
  <c r="S2466" i="3"/>
  <c r="T2466" i="3"/>
  <c r="S2467" i="3"/>
  <c r="T2467" i="3"/>
  <c r="S2468" i="3"/>
  <c r="T2468" i="3"/>
  <c r="S2469" i="3"/>
  <c r="T2469" i="3"/>
  <c r="S2470" i="3"/>
  <c r="T2470" i="3"/>
  <c r="S2471" i="3"/>
  <c r="T2471" i="3"/>
  <c r="S2472" i="3"/>
  <c r="T2472" i="3"/>
  <c r="S2473" i="3"/>
  <c r="T2473" i="3"/>
  <c r="S2474" i="3"/>
  <c r="T2474" i="3"/>
  <c r="S2475" i="3"/>
  <c r="T2475" i="3"/>
  <c r="S2476" i="3"/>
  <c r="T2476" i="3"/>
  <c r="S2477" i="3"/>
  <c r="T2477" i="3"/>
  <c r="S2478" i="3"/>
  <c r="T2478" i="3"/>
  <c r="S2479" i="3"/>
  <c r="T2479" i="3"/>
  <c r="S2480" i="3"/>
  <c r="T2480" i="3"/>
  <c r="S2481" i="3"/>
  <c r="T2481" i="3"/>
  <c r="S2482" i="3"/>
  <c r="T2482" i="3"/>
  <c r="S2483" i="3"/>
  <c r="T2483" i="3"/>
  <c r="S2484" i="3"/>
  <c r="T2484" i="3"/>
  <c r="S2485" i="3"/>
  <c r="T2485" i="3"/>
  <c r="S2486" i="3"/>
  <c r="T2486" i="3"/>
  <c r="S2487" i="3"/>
  <c r="T2487" i="3"/>
  <c r="S2488" i="3"/>
  <c r="T2488" i="3"/>
  <c r="S2489" i="3"/>
  <c r="T2489" i="3"/>
  <c r="S2490" i="3"/>
  <c r="T2490" i="3"/>
  <c r="S2491" i="3"/>
  <c r="T2491" i="3"/>
  <c r="S2492" i="3"/>
  <c r="T2492" i="3"/>
  <c r="S2493" i="3"/>
  <c r="T2493" i="3"/>
  <c r="S2494" i="3"/>
  <c r="T2494" i="3"/>
  <c r="S2495" i="3"/>
  <c r="T2495" i="3"/>
  <c r="S2496" i="3"/>
  <c r="T2496" i="3"/>
  <c r="S2497" i="3"/>
  <c r="T2497" i="3"/>
  <c r="S2498" i="3"/>
  <c r="T2498" i="3"/>
  <c r="S2499" i="3"/>
  <c r="T2499" i="3"/>
  <c r="S2500" i="3"/>
  <c r="T2500" i="3"/>
  <c r="S2501" i="3"/>
  <c r="T2501" i="3"/>
  <c r="S2502" i="3"/>
  <c r="T2502" i="3"/>
  <c r="S2503" i="3"/>
  <c r="T2503" i="3"/>
  <c r="S2504" i="3"/>
  <c r="T2504" i="3"/>
  <c r="S2505" i="3"/>
  <c r="T2505" i="3"/>
  <c r="S2506" i="3"/>
  <c r="T2506" i="3"/>
  <c r="S2507" i="3"/>
  <c r="T2507" i="3"/>
  <c r="S2508" i="3"/>
  <c r="T2508" i="3"/>
  <c r="S2509" i="3"/>
  <c r="T2509" i="3"/>
  <c r="S2510" i="3"/>
  <c r="T2510" i="3"/>
  <c r="S2511" i="3"/>
  <c r="T2511" i="3"/>
  <c r="S2512" i="3"/>
  <c r="T2512" i="3"/>
  <c r="S2513" i="3"/>
  <c r="T2513" i="3"/>
  <c r="S2514" i="3"/>
  <c r="T2514" i="3"/>
  <c r="S2515" i="3"/>
  <c r="T2515" i="3"/>
  <c r="S2516" i="3"/>
  <c r="T2516" i="3"/>
  <c r="S2517" i="3"/>
  <c r="T2517" i="3"/>
  <c r="S2518" i="3"/>
  <c r="T2518" i="3"/>
  <c r="S2519" i="3"/>
  <c r="T2519" i="3"/>
  <c r="S2520" i="3"/>
  <c r="T2520" i="3"/>
  <c r="S2521" i="3"/>
  <c r="T2521" i="3"/>
  <c r="S2522" i="3"/>
  <c r="T2522" i="3"/>
  <c r="S2523" i="3"/>
  <c r="T2523" i="3"/>
  <c r="S2524" i="3"/>
  <c r="T2524" i="3"/>
  <c r="S2525" i="3"/>
  <c r="T2525" i="3"/>
  <c r="S2526" i="3"/>
  <c r="T2526" i="3"/>
  <c r="S2527" i="3"/>
  <c r="T2527" i="3"/>
  <c r="S2528" i="3"/>
  <c r="T2528" i="3"/>
  <c r="S2529" i="3"/>
  <c r="T2529" i="3"/>
  <c r="S2530" i="3"/>
  <c r="T2530" i="3"/>
  <c r="S2531" i="3"/>
  <c r="T2531" i="3"/>
  <c r="S2532" i="3"/>
  <c r="T2532" i="3"/>
  <c r="S2533" i="3"/>
  <c r="T2533" i="3"/>
  <c r="S2534" i="3"/>
  <c r="T2534" i="3"/>
  <c r="S2535" i="3"/>
  <c r="T2535" i="3"/>
  <c r="S2536" i="3"/>
  <c r="T2536" i="3"/>
  <c r="S2537" i="3"/>
  <c r="T2537" i="3"/>
  <c r="S2538" i="3"/>
  <c r="T2538" i="3"/>
  <c r="S2539" i="3"/>
  <c r="T2539" i="3"/>
  <c r="S2540" i="3"/>
  <c r="T2540" i="3"/>
  <c r="S2541" i="3"/>
  <c r="T2541" i="3"/>
  <c r="S2542" i="3"/>
  <c r="T2542" i="3"/>
  <c r="S2543" i="3"/>
  <c r="T2543" i="3"/>
  <c r="S2544" i="3"/>
  <c r="T2544" i="3"/>
  <c r="S2545" i="3"/>
  <c r="T2545" i="3"/>
  <c r="S2546" i="3"/>
  <c r="T2546" i="3"/>
  <c r="S2547" i="3"/>
  <c r="T2547" i="3"/>
  <c r="S2548" i="3"/>
  <c r="T2548" i="3"/>
  <c r="S2549" i="3"/>
  <c r="T2549" i="3"/>
  <c r="S2550" i="3"/>
  <c r="T2550" i="3"/>
  <c r="S2551" i="3"/>
  <c r="T2551" i="3"/>
  <c r="S2552" i="3"/>
  <c r="T2552" i="3"/>
  <c r="S2553" i="3"/>
  <c r="T2553" i="3"/>
  <c r="S2554" i="3"/>
  <c r="T2554" i="3"/>
  <c r="S2555" i="3"/>
  <c r="T2555" i="3"/>
  <c r="S2556" i="3"/>
  <c r="T2556" i="3"/>
  <c r="S2557" i="3"/>
  <c r="T2557" i="3"/>
  <c r="S2558" i="3"/>
  <c r="T2558" i="3"/>
  <c r="S2559" i="3"/>
  <c r="T2559" i="3"/>
  <c r="S2560" i="3"/>
  <c r="T2560" i="3"/>
  <c r="S2561" i="3"/>
  <c r="T2561" i="3"/>
  <c r="S2562" i="3"/>
  <c r="T2562" i="3"/>
  <c r="S2563" i="3"/>
  <c r="T2563" i="3"/>
  <c r="S2564" i="3"/>
  <c r="T2564" i="3"/>
  <c r="S2565" i="3"/>
  <c r="T2565" i="3"/>
  <c r="S2566" i="3"/>
  <c r="T2566" i="3"/>
  <c r="S2567" i="3"/>
  <c r="T2567" i="3"/>
  <c r="S2568" i="3"/>
  <c r="T2568" i="3"/>
  <c r="S2569" i="3"/>
  <c r="T2569" i="3"/>
  <c r="S2570" i="3"/>
  <c r="T2570" i="3"/>
  <c r="S2571" i="3"/>
  <c r="T2571" i="3"/>
  <c r="S2572" i="3"/>
  <c r="T2572" i="3"/>
  <c r="S2573" i="3"/>
  <c r="T2573" i="3"/>
  <c r="S2574" i="3"/>
  <c r="T2574" i="3"/>
  <c r="S2575" i="3"/>
  <c r="T2575" i="3"/>
  <c r="S2576" i="3"/>
  <c r="T2576" i="3"/>
  <c r="S2577" i="3"/>
  <c r="T2577" i="3"/>
  <c r="S2578" i="3"/>
  <c r="T2578" i="3"/>
  <c r="S2579" i="3"/>
  <c r="T2579" i="3"/>
  <c r="S2580" i="3"/>
  <c r="T2580" i="3"/>
  <c r="S2581" i="3"/>
  <c r="T2581" i="3"/>
  <c r="S2582" i="3"/>
  <c r="T2582" i="3"/>
  <c r="S2583" i="3"/>
  <c r="T2583" i="3"/>
  <c r="S2584" i="3"/>
  <c r="T2584" i="3"/>
  <c r="S2585" i="3"/>
  <c r="T2585" i="3"/>
  <c r="S2586" i="3"/>
  <c r="T2586" i="3"/>
  <c r="S2587" i="3"/>
  <c r="T2587" i="3"/>
  <c r="S2588" i="3"/>
  <c r="T2588" i="3"/>
  <c r="S2589" i="3"/>
  <c r="T2589" i="3"/>
  <c r="S2590" i="3"/>
  <c r="T2590" i="3"/>
  <c r="S2591" i="3"/>
  <c r="T2591" i="3"/>
  <c r="S2592" i="3"/>
  <c r="T2592" i="3"/>
  <c r="S2593" i="3"/>
  <c r="T2593" i="3"/>
  <c r="S2594" i="3"/>
  <c r="T2594" i="3"/>
  <c r="S2595" i="3"/>
  <c r="T2595" i="3"/>
  <c r="S2596" i="3"/>
  <c r="T2596" i="3"/>
  <c r="S2597" i="3"/>
  <c r="T2597" i="3"/>
  <c r="S2598" i="3"/>
  <c r="T2598" i="3"/>
  <c r="S2599" i="3"/>
  <c r="T2599" i="3"/>
  <c r="S2600" i="3"/>
  <c r="T2600" i="3"/>
  <c r="S2601" i="3"/>
  <c r="T2601" i="3"/>
  <c r="S2602" i="3"/>
  <c r="T2602" i="3"/>
  <c r="S2603" i="3"/>
  <c r="T2603" i="3"/>
  <c r="S2604" i="3"/>
  <c r="T2604" i="3"/>
  <c r="S2605" i="3"/>
  <c r="T2605" i="3"/>
  <c r="S2606" i="3"/>
  <c r="T2606" i="3"/>
  <c r="S2607" i="3"/>
  <c r="T2607" i="3"/>
  <c r="S2608" i="3"/>
  <c r="T2608" i="3"/>
  <c r="S2609" i="3"/>
  <c r="T2609" i="3"/>
  <c r="S2610" i="3"/>
  <c r="T2610" i="3"/>
  <c r="S2611" i="3"/>
  <c r="T2611" i="3"/>
  <c r="S2612" i="3"/>
  <c r="T2612" i="3"/>
  <c r="S2613" i="3"/>
  <c r="T2613" i="3"/>
  <c r="S2614" i="3"/>
  <c r="T2614" i="3"/>
  <c r="S2615" i="3"/>
  <c r="T2615" i="3"/>
  <c r="S2616" i="3"/>
  <c r="T2616" i="3"/>
  <c r="S2617" i="3"/>
  <c r="T2617" i="3"/>
  <c r="S2618" i="3"/>
  <c r="T2618" i="3"/>
  <c r="S2619" i="3"/>
  <c r="T2619" i="3"/>
  <c r="S2620" i="3"/>
  <c r="T2620" i="3"/>
  <c r="S2621" i="3"/>
  <c r="T2621" i="3"/>
  <c r="S2622" i="3"/>
  <c r="T2622" i="3"/>
  <c r="S2623" i="3"/>
  <c r="T2623" i="3"/>
  <c r="S2624" i="3"/>
  <c r="T2624" i="3"/>
  <c r="S2625" i="3"/>
  <c r="T2625" i="3"/>
  <c r="S2626" i="3"/>
  <c r="T2626" i="3"/>
  <c r="S2627" i="3"/>
  <c r="T2627" i="3"/>
  <c r="S2628" i="3"/>
  <c r="T2628" i="3"/>
  <c r="S2629" i="3"/>
  <c r="T2629" i="3"/>
  <c r="S2630" i="3"/>
  <c r="T2630" i="3"/>
  <c r="S2631" i="3"/>
  <c r="T2631" i="3"/>
  <c r="S2632" i="3"/>
  <c r="T2632" i="3"/>
  <c r="S2633" i="3"/>
  <c r="T2633" i="3"/>
  <c r="S2634" i="3"/>
  <c r="T2634" i="3"/>
  <c r="S2635" i="3"/>
  <c r="T2635" i="3"/>
  <c r="S2636" i="3"/>
  <c r="T2636" i="3"/>
  <c r="S2637" i="3"/>
  <c r="T2637" i="3"/>
  <c r="S2638" i="3"/>
  <c r="T2638" i="3"/>
  <c r="S2639" i="3"/>
  <c r="T2639" i="3"/>
  <c r="S2640" i="3"/>
  <c r="T2640" i="3"/>
  <c r="S2641" i="3"/>
  <c r="T2641" i="3"/>
  <c r="S2642" i="3"/>
  <c r="T2642" i="3"/>
  <c r="S2643" i="3"/>
  <c r="T2643" i="3"/>
  <c r="S2644" i="3"/>
  <c r="T2644" i="3"/>
  <c r="S2645" i="3"/>
  <c r="T2645" i="3"/>
  <c r="S2646" i="3"/>
  <c r="T2646" i="3"/>
  <c r="S2647" i="3"/>
  <c r="T2647" i="3"/>
  <c r="S2648" i="3"/>
  <c r="T2648" i="3"/>
  <c r="S2649" i="3"/>
  <c r="T2649" i="3"/>
  <c r="S2650" i="3"/>
  <c r="T2650" i="3"/>
  <c r="S2651" i="3"/>
  <c r="T2651" i="3"/>
  <c r="S2652" i="3"/>
  <c r="T2652" i="3"/>
  <c r="S2653" i="3"/>
  <c r="T2653" i="3"/>
  <c r="S2654" i="3"/>
  <c r="T2654" i="3"/>
  <c r="S2655" i="3"/>
  <c r="T2655" i="3"/>
  <c r="S2656" i="3"/>
  <c r="T2656" i="3"/>
  <c r="S2657" i="3"/>
  <c r="T2657" i="3"/>
  <c r="S2658" i="3"/>
  <c r="T2658" i="3"/>
  <c r="S2659" i="3"/>
  <c r="T2659" i="3"/>
  <c r="S2660" i="3"/>
  <c r="T2660" i="3"/>
  <c r="S2661" i="3"/>
  <c r="T2661" i="3"/>
  <c r="S2662" i="3"/>
  <c r="T2662" i="3"/>
  <c r="S2663" i="3"/>
  <c r="T2663" i="3"/>
  <c r="S2664" i="3"/>
  <c r="T2664" i="3"/>
  <c r="S2665" i="3"/>
  <c r="T2665" i="3"/>
  <c r="S2666" i="3"/>
  <c r="T2666" i="3"/>
  <c r="S2667" i="3"/>
  <c r="T2667" i="3"/>
  <c r="S2668" i="3"/>
  <c r="T2668" i="3"/>
  <c r="S2669" i="3"/>
  <c r="T2669" i="3"/>
  <c r="S2670" i="3"/>
  <c r="T2670" i="3"/>
  <c r="S2671" i="3"/>
  <c r="T2671" i="3"/>
  <c r="S2672" i="3"/>
  <c r="T2672" i="3"/>
  <c r="S2673" i="3"/>
  <c r="T2673" i="3"/>
  <c r="S2674" i="3"/>
  <c r="T2674" i="3"/>
  <c r="S2675" i="3"/>
  <c r="T2675" i="3"/>
  <c r="S2676" i="3"/>
  <c r="T2676" i="3"/>
  <c r="S2677" i="3"/>
  <c r="T2677" i="3"/>
  <c r="S2678" i="3"/>
  <c r="T2678" i="3"/>
  <c r="S2679" i="3"/>
  <c r="T2679" i="3"/>
  <c r="S2680" i="3"/>
  <c r="T2680" i="3"/>
  <c r="S2681" i="3"/>
  <c r="T2681" i="3"/>
  <c r="S2682" i="3"/>
  <c r="T2682" i="3"/>
  <c r="S2683" i="3"/>
  <c r="T2683" i="3"/>
  <c r="S2684" i="3"/>
  <c r="T2684" i="3"/>
  <c r="S2685" i="3"/>
  <c r="T2685" i="3"/>
  <c r="S2686" i="3"/>
  <c r="T2686" i="3"/>
  <c r="S2687" i="3"/>
  <c r="T2687" i="3"/>
  <c r="S2688" i="3"/>
  <c r="T2688" i="3"/>
  <c r="S2689" i="3"/>
  <c r="T2689" i="3"/>
  <c r="S2690" i="3"/>
  <c r="T2690" i="3"/>
  <c r="S2691" i="3"/>
  <c r="T2691" i="3"/>
  <c r="S2692" i="3"/>
  <c r="T2692" i="3"/>
  <c r="S2693" i="3"/>
  <c r="T2693" i="3"/>
  <c r="S2694" i="3"/>
  <c r="T2694" i="3"/>
  <c r="S2695" i="3"/>
  <c r="T2695" i="3"/>
  <c r="S2696" i="3"/>
  <c r="T2696" i="3"/>
  <c r="S2697" i="3"/>
  <c r="T2697" i="3"/>
  <c r="S2698" i="3"/>
  <c r="T2698" i="3"/>
  <c r="S2699" i="3"/>
  <c r="T2699" i="3"/>
  <c r="S2700" i="3"/>
  <c r="T2700" i="3"/>
  <c r="S2701" i="3"/>
  <c r="T2701" i="3"/>
  <c r="S2702" i="3"/>
  <c r="T2702" i="3"/>
  <c r="S2703" i="3"/>
  <c r="T2703" i="3"/>
  <c r="S2704" i="3"/>
  <c r="T2704" i="3"/>
  <c r="S2705" i="3"/>
  <c r="T2705" i="3"/>
  <c r="S2706" i="3"/>
  <c r="T2706" i="3"/>
  <c r="S2707" i="3"/>
  <c r="T2707" i="3"/>
  <c r="S2708" i="3"/>
  <c r="T2708" i="3"/>
  <c r="S2709" i="3"/>
  <c r="T2709" i="3"/>
  <c r="S2710" i="3"/>
  <c r="T2710" i="3"/>
  <c r="S2711" i="3"/>
  <c r="T2711" i="3"/>
  <c r="S2712" i="3"/>
  <c r="T2712" i="3"/>
  <c r="S2713" i="3"/>
  <c r="T2713" i="3"/>
  <c r="S2714" i="3"/>
  <c r="T2714" i="3"/>
  <c r="S2715" i="3"/>
  <c r="T2715" i="3"/>
  <c r="S2716" i="3"/>
  <c r="T2716" i="3"/>
  <c r="S2717" i="3"/>
  <c r="T2717" i="3"/>
  <c r="S2718" i="3"/>
  <c r="T2718" i="3"/>
  <c r="S2719" i="3"/>
  <c r="T2719" i="3"/>
  <c r="S2720" i="3"/>
  <c r="T2720" i="3"/>
  <c r="S2721" i="3"/>
  <c r="T2721" i="3"/>
  <c r="S2722" i="3"/>
  <c r="T2722" i="3"/>
  <c r="S2723" i="3"/>
  <c r="T2723" i="3"/>
  <c r="S2724" i="3"/>
  <c r="T2724" i="3"/>
  <c r="S2725" i="3"/>
  <c r="T2725" i="3"/>
  <c r="S2726" i="3"/>
  <c r="T2726" i="3"/>
  <c r="S2727" i="3"/>
  <c r="T2727" i="3"/>
  <c r="S2728" i="3"/>
  <c r="T2728" i="3"/>
  <c r="S2729" i="3"/>
  <c r="T2729" i="3"/>
  <c r="S2730" i="3"/>
  <c r="T2730" i="3"/>
  <c r="S2731" i="3"/>
  <c r="T2731" i="3"/>
  <c r="S2732" i="3"/>
  <c r="T2732" i="3"/>
  <c r="S2733" i="3"/>
  <c r="T2733" i="3"/>
  <c r="S2734" i="3"/>
  <c r="T2734" i="3"/>
  <c r="S2735" i="3"/>
  <c r="T2735" i="3"/>
  <c r="S2736" i="3"/>
  <c r="T2736" i="3"/>
  <c r="S2737" i="3"/>
  <c r="T2737" i="3"/>
  <c r="S2738" i="3"/>
  <c r="T2738" i="3"/>
  <c r="S2739" i="3"/>
  <c r="T2739" i="3"/>
  <c r="S2740" i="3"/>
  <c r="T2740" i="3"/>
  <c r="S2741" i="3"/>
  <c r="T2741" i="3"/>
  <c r="S2742" i="3"/>
  <c r="T2742" i="3"/>
  <c r="S2743" i="3"/>
  <c r="T2743" i="3"/>
  <c r="S2744" i="3"/>
  <c r="T2744" i="3"/>
  <c r="S2745" i="3"/>
  <c r="T2745" i="3"/>
  <c r="S2746" i="3"/>
  <c r="T2746" i="3"/>
  <c r="S2747" i="3"/>
  <c r="T2747" i="3"/>
  <c r="S2748" i="3"/>
  <c r="T2748" i="3"/>
  <c r="S2749" i="3"/>
  <c r="T2749" i="3"/>
  <c r="S2750" i="3"/>
  <c r="T2750" i="3"/>
  <c r="S2751" i="3"/>
  <c r="T2751" i="3"/>
  <c r="S2752" i="3"/>
  <c r="T2752" i="3"/>
  <c r="S2753" i="3"/>
  <c r="T2753" i="3"/>
  <c r="S2754" i="3"/>
  <c r="T2754" i="3"/>
  <c r="S2755" i="3"/>
  <c r="T2755" i="3"/>
  <c r="S2756" i="3"/>
  <c r="T2756" i="3"/>
  <c r="S2757" i="3"/>
  <c r="T2757" i="3"/>
  <c r="S2758" i="3"/>
  <c r="T2758" i="3"/>
  <c r="S2759" i="3"/>
  <c r="T2759" i="3"/>
  <c r="S2760" i="3"/>
  <c r="T2760" i="3"/>
  <c r="S2761" i="3"/>
  <c r="T2761" i="3"/>
  <c r="S2762" i="3"/>
  <c r="T2762" i="3"/>
  <c r="S2763" i="3"/>
  <c r="T2763" i="3"/>
  <c r="S2764" i="3"/>
  <c r="T2764" i="3"/>
  <c r="S2765" i="3"/>
  <c r="T2765" i="3"/>
  <c r="S2766" i="3"/>
  <c r="T2766" i="3"/>
  <c r="S2767" i="3"/>
  <c r="T2767" i="3"/>
  <c r="S2768" i="3"/>
  <c r="T2768" i="3"/>
  <c r="S2769" i="3"/>
  <c r="T2769" i="3"/>
  <c r="S2770" i="3"/>
  <c r="T2770" i="3"/>
  <c r="S2771" i="3"/>
  <c r="T2771" i="3"/>
  <c r="S2772" i="3"/>
  <c r="T2772" i="3"/>
  <c r="S2773" i="3"/>
  <c r="T2773" i="3"/>
  <c r="S2774" i="3"/>
  <c r="T2774" i="3"/>
  <c r="S2775" i="3"/>
  <c r="T2775" i="3"/>
  <c r="S2776" i="3"/>
  <c r="T2776" i="3"/>
  <c r="S2777" i="3"/>
  <c r="T2777" i="3"/>
  <c r="S2778" i="3"/>
  <c r="T2778" i="3"/>
  <c r="S2779" i="3"/>
  <c r="T2779" i="3"/>
  <c r="S2780" i="3"/>
  <c r="T2780" i="3"/>
  <c r="S2781" i="3"/>
  <c r="T2781" i="3"/>
  <c r="S2782" i="3"/>
  <c r="T2782" i="3"/>
  <c r="S2783" i="3"/>
  <c r="T2783" i="3"/>
  <c r="S2784" i="3"/>
  <c r="T2784" i="3"/>
  <c r="S2785" i="3"/>
  <c r="T2785" i="3"/>
  <c r="S2786" i="3"/>
  <c r="T2786" i="3"/>
  <c r="S2787" i="3"/>
  <c r="T2787" i="3"/>
  <c r="S2788" i="3"/>
  <c r="T2788" i="3"/>
  <c r="S2789" i="3"/>
  <c r="T2789" i="3"/>
  <c r="S2790" i="3"/>
  <c r="T2790" i="3"/>
  <c r="S2791" i="3"/>
  <c r="T2791" i="3"/>
  <c r="S2792" i="3"/>
  <c r="T2792" i="3"/>
  <c r="S2793" i="3"/>
  <c r="T2793" i="3"/>
  <c r="S2794" i="3"/>
  <c r="T2794" i="3"/>
  <c r="S2795" i="3"/>
  <c r="T2795" i="3"/>
  <c r="S2796" i="3"/>
  <c r="T2796" i="3"/>
  <c r="S2797" i="3"/>
  <c r="T2797" i="3"/>
  <c r="S2798" i="3"/>
  <c r="T2798" i="3"/>
  <c r="S2799" i="3"/>
  <c r="T2799" i="3"/>
  <c r="S2800" i="3"/>
  <c r="T2800" i="3"/>
  <c r="S2801" i="3"/>
  <c r="T2801" i="3"/>
  <c r="S2802" i="3"/>
  <c r="T2802" i="3"/>
  <c r="S2803" i="3"/>
  <c r="T2803" i="3"/>
  <c r="S2804" i="3"/>
  <c r="T2804" i="3"/>
  <c r="S2805" i="3"/>
  <c r="T2805" i="3"/>
  <c r="S2806" i="3"/>
  <c r="T2806" i="3"/>
  <c r="S2807" i="3"/>
  <c r="T2807" i="3"/>
  <c r="S2808" i="3"/>
  <c r="T2808" i="3"/>
  <c r="S2809" i="3"/>
  <c r="T2809" i="3"/>
  <c r="S2810" i="3"/>
  <c r="T2810" i="3"/>
  <c r="S2811" i="3"/>
  <c r="T2811" i="3"/>
  <c r="S2812" i="3"/>
  <c r="T2812" i="3"/>
  <c r="S2813" i="3"/>
  <c r="T2813" i="3"/>
  <c r="S2814" i="3"/>
  <c r="T2814" i="3"/>
  <c r="S2815" i="3"/>
  <c r="T2815" i="3"/>
  <c r="S2816" i="3"/>
  <c r="T2816" i="3"/>
  <c r="S2817" i="3"/>
  <c r="T2817" i="3"/>
  <c r="S2818" i="3"/>
  <c r="T2818" i="3"/>
  <c r="S2819" i="3"/>
  <c r="T2819" i="3"/>
  <c r="S2820" i="3"/>
  <c r="T2820" i="3"/>
  <c r="S2821" i="3"/>
  <c r="T2821" i="3"/>
  <c r="S2822" i="3"/>
  <c r="T2822" i="3"/>
  <c r="S2823" i="3"/>
  <c r="T2823" i="3"/>
  <c r="S2824" i="3"/>
  <c r="T2824" i="3"/>
  <c r="S2825" i="3"/>
  <c r="T2825" i="3"/>
  <c r="S2826" i="3"/>
  <c r="T2826" i="3"/>
  <c r="S2827" i="3"/>
  <c r="T2827" i="3"/>
  <c r="S2828" i="3"/>
  <c r="T2828" i="3"/>
  <c r="S2829" i="3"/>
  <c r="T2829" i="3"/>
  <c r="S2830" i="3"/>
  <c r="T2830" i="3"/>
  <c r="S2831" i="3"/>
  <c r="T2831" i="3"/>
  <c r="S2832" i="3"/>
  <c r="T2832" i="3"/>
  <c r="S2833" i="3"/>
  <c r="T2833" i="3"/>
  <c r="S2834" i="3"/>
  <c r="T2834" i="3"/>
  <c r="S2835" i="3"/>
  <c r="T2835" i="3"/>
  <c r="S2836" i="3"/>
  <c r="T2836" i="3"/>
  <c r="S2837" i="3"/>
  <c r="T2837" i="3"/>
  <c r="S2838" i="3"/>
  <c r="T2838" i="3"/>
  <c r="S2839" i="3"/>
  <c r="T2839" i="3"/>
  <c r="S2840" i="3"/>
  <c r="T2840" i="3"/>
  <c r="S2841" i="3"/>
  <c r="T2841" i="3"/>
  <c r="S2842" i="3"/>
  <c r="T2842" i="3"/>
  <c r="S2843" i="3"/>
  <c r="T2843" i="3"/>
  <c r="S2844" i="3"/>
  <c r="T2844" i="3"/>
  <c r="S2845" i="3"/>
  <c r="T2845" i="3"/>
  <c r="S2846" i="3"/>
  <c r="T2846" i="3"/>
  <c r="S2847" i="3"/>
  <c r="T2847" i="3"/>
  <c r="S2848" i="3"/>
  <c r="T2848" i="3"/>
  <c r="S2849" i="3"/>
  <c r="T2849" i="3"/>
  <c r="S2850" i="3"/>
  <c r="T2850" i="3"/>
  <c r="S2851" i="3"/>
  <c r="T2851" i="3"/>
  <c r="S2852" i="3"/>
  <c r="T2852" i="3"/>
  <c r="S2853" i="3"/>
  <c r="T2853" i="3"/>
  <c r="S2854" i="3"/>
  <c r="T2854" i="3"/>
  <c r="S2855" i="3"/>
  <c r="T2855" i="3"/>
  <c r="S2856" i="3"/>
  <c r="T2856" i="3"/>
  <c r="S2857" i="3"/>
  <c r="T2857" i="3"/>
  <c r="S2858" i="3"/>
  <c r="T2858" i="3"/>
  <c r="S2859" i="3"/>
  <c r="T2859" i="3"/>
  <c r="S2860" i="3"/>
  <c r="T2860" i="3"/>
  <c r="S2861" i="3"/>
  <c r="T2861" i="3"/>
  <c r="S2862" i="3"/>
  <c r="T2862" i="3"/>
  <c r="S2863" i="3"/>
  <c r="T2863" i="3"/>
  <c r="S2864" i="3"/>
  <c r="T2864" i="3"/>
  <c r="S2865" i="3"/>
  <c r="T2865" i="3"/>
  <c r="S2866" i="3"/>
  <c r="T2866" i="3"/>
  <c r="S2867" i="3"/>
  <c r="T2867" i="3"/>
  <c r="S2868" i="3"/>
  <c r="T2868" i="3"/>
  <c r="S2869" i="3"/>
  <c r="T2869" i="3"/>
  <c r="S2870" i="3"/>
  <c r="T2870" i="3"/>
  <c r="S2871" i="3"/>
  <c r="T2871" i="3"/>
  <c r="S2872" i="3"/>
  <c r="T2872" i="3"/>
  <c r="S2873" i="3"/>
  <c r="T2873" i="3"/>
  <c r="S2874" i="3"/>
  <c r="T2874" i="3"/>
  <c r="S2875" i="3"/>
  <c r="T2875" i="3"/>
  <c r="S2876" i="3"/>
  <c r="T2876" i="3"/>
  <c r="S2877" i="3"/>
  <c r="T2877" i="3"/>
  <c r="S2878" i="3"/>
  <c r="T2878" i="3"/>
  <c r="S2879" i="3"/>
  <c r="T2879" i="3"/>
  <c r="S2880" i="3"/>
  <c r="T2880" i="3"/>
  <c r="S2881" i="3"/>
  <c r="T2881" i="3"/>
  <c r="S2882" i="3"/>
  <c r="T2882" i="3"/>
  <c r="S2883" i="3"/>
  <c r="T2883" i="3"/>
  <c r="S2884" i="3"/>
  <c r="T2884" i="3"/>
  <c r="S2885" i="3"/>
  <c r="T2885" i="3"/>
  <c r="S2886" i="3"/>
  <c r="T2886" i="3"/>
  <c r="S2887" i="3"/>
  <c r="T2887" i="3"/>
  <c r="S2888" i="3"/>
  <c r="T2888" i="3"/>
  <c r="S2889" i="3"/>
  <c r="T2889" i="3"/>
  <c r="S2890" i="3"/>
  <c r="T2890" i="3"/>
  <c r="S2891" i="3"/>
  <c r="T2891" i="3"/>
  <c r="S2892" i="3"/>
  <c r="T2892" i="3"/>
  <c r="S2893" i="3"/>
  <c r="T2893" i="3"/>
  <c r="S2894" i="3"/>
  <c r="T2894" i="3"/>
  <c r="S2895" i="3"/>
  <c r="T2895" i="3"/>
  <c r="S2896" i="3"/>
  <c r="T2896" i="3"/>
  <c r="S2897" i="3"/>
  <c r="T2897" i="3"/>
  <c r="S2898" i="3"/>
  <c r="T2898" i="3"/>
  <c r="S2899" i="3"/>
  <c r="T2899" i="3"/>
  <c r="S2900" i="3"/>
  <c r="T2900" i="3"/>
  <c r="S2901" i="3"/>
  <c r="T2901" i="3"/>
  <c r="S2902" i="3"/>
  <c r="T2902" i="3"/>
  <c r="S2903" i="3"/>
  <c r="T2903" i="3"/>
  <c r="S2904" i="3"/>
  <c r="T2904" i="3"/>
  <c r="S2905" i="3"/>
  <c r="T2905" i="3"/>
  <c r="S2906" i="3"/>
  <c r="T2906" i="3"/>
  <c r="S2907" i="3"/>
  <c r="T2907" i="3"/>
  <c r="S2908" i="3"/>
  <c r="T2908" i="3"/>
  <c r="S2909" i="3"/>
  <c r="T2909" i="3"/>
  <c r="S2910" i="3"/>
  <c r="T2910" i="3"/>
  <c r="S2911" i="3"/>
  <c r="T2911" i="3"/>
  <c r="S2912" i="3"/>
  <c r="T2912" i="3"/>
  <c r="S2913" i="3"/>
  <c r="T2913" i="3"/>
  <c r="S2914" i="3"/>
  <c r="T2914" i="3"/>
  <c r="S2915" i="3"/>
  <c r="T2915" i="3"/>
  <c r="S2916" i="3"/>
  <c r="T2916" i="3"/>
  <c r="S2917" i="3"/>
  <c r="T2917" i="3"/>
  <c r="S2918" i="3"/>
  <c r="T2918" i="3"/>
  <c r="S2919" i="3"/>
  <c r="T2919" i="3"/>
  <c r="S2920" i="3"/>
  <c r="T2920" i="3"/>
  <c r="S2921" i="3"/>
  <c r="T2921" i="3"/>
  <c r="S2922" i="3"/>
  <c r="T2922" i="3"/>
  <c r="S2923" i="3"/>
  <c r="T2923" i="3"/>
  <c r="S2924" i="3"/>
  <c r="T2924" i="3"/>
  <c r="S2925" i="3"/>
  <c r="T2925" i="3"/>
  <c r="S2926" i="3"/>
  <c r="T2926" i="3"/>
  <c r="S2927" i="3"/>
  <c r="T2927" i="3"/>
  <c r="S2928" i="3"/>
  <c r="T2928" i="3"/>
  <c r="S2929" i="3"/>
  <c r="T2929" i="3"/>
  <c r="S2930" i="3"/>
  <c r="T2930" i="3"/>
  <c r="S2931" i="3"/>
  <c r="T2931" i="3"/>
  <c r="S2932" i="3"/>
  <c r="T2932" i="3"/>
  <c r="S2933" i="3"/>
  <c r="T2933" i="3"/>
  <c r="S2934" i="3"/>
  <c r="T2934" i="3"/>
  <c r="S2935" i="3"/>
  <c r="T2935" i="3"/>
  <c r="S2936" i="3"/>
  <c r="T2936" i="3"/>
  <c r="S2937" i="3"/>
  <c r="T2937" i="3"/>
  <c r="S2938" i="3"/>
  <c r="T2938" i="3"/>
  <c r="S2939" i="3"/>
  <c r="T2939" i="3"/>
  <c r="S2940" i="3"/>
  <c r="T2940" i="3"/>
  <c r="S2941" i="3"/>
  <c r="T2941" i="3"/>
  <c r="S2942" i="3"/>
  <c r="T2942" i="3"/>
  <c r="S2943" i="3"/>
  <c r="T2943" i="3"/>
  <c r="S2944" i="3"/>
  <c r="T2944" i="3"/>
  <c r="S2945" i="3"/>
  <c r="T2945" i="3"/>
  <c r="S2946" i="3"/>
  <c r="T2946" i="3"/>
  <c r="S2947" i="3"/>
  <c r="T2947" i="3"/>
  <c r="S2948" i="3"/>
  <c r="T2948" i="3"/>
  <c r="S2949" i="3"/>
  <c r="T2949" i="3"/>
  <c r="S2950" i="3"/>
  <c r="T2950" i="3"/>
  <c r="S2951" i="3"/>
  <c r="T2951" i="3"/>
  <c r="S2952" i="3"/>
  <c r="T2952" i="3"/>
  <c r="S2953" i="3"/>
  <c r="T2953" i="3"/>
  <c r="S2954" i="3"/>
  <c r="T2954" i="3"/>
  <c r="S2955" i="3"/>
  <c r="T2955" i="3"/>
  <c r="S2956" i="3"/>
  <c r="T2956" i="3"/>
  <c r="S2957" i="3"/>
  <c r="T2957" i="3"/>
  <c r="S2958" i="3"/>
  <c r="T2958" i="3"/>
  <c r="S2959" i="3"/>
  <c r="T2959" i="3"/>
  <c r="S2960" i="3"/>
  <c r="T2960" i="3"/>
  <c r="S2961" i="3"/>
  <c r="T2961" i="3"/>
  <c r="S2962" i="3"/>
  <c r="T2962" i="3"/>
  <c r="S2963" i="3"/>
  <c r="T2963" i="3"/>
  <c r="S2964" i="3"/>
  <c r="T2964" i="3"/>
  <c r="S2965" i="3"/>
  <c r="T2965" i="3"/>
  <c r="S2966" i="3"/>
  <c r="T2966" i="3"/>
  <c r="S2967" i="3"/>
  <c r="T2967" i="3"/>
  <c r="S2968" i="3"/>
  <c r="T2968" i="3"/>
  <c r="S2969" i="3"/>
  <c r="T2969" i="3"/>
  <c r="S2970" i="3"/>
  <c r="T2970" i="3"/>
  <c r="S2971" i="3"/>
  <c r="T2971" i="3"/>
  <c r="S2972" i="3"/>
  <c r="T2972" i="3"/>
  <c r="S2973" i="3"/>
  <c r="T2973" i="3"/>
  <c r="S2974" i="3"/>
  <c r="T2974" i="3"/>
  <c r="S2975" i="3"/>
  <c r="T2975" i="3"/>
  <c r="S2976" i="3"/>
  <c r="T2976" i="3"/>
  <c r="S2977" i="3"/>
  <c r="T2977" i="3"/>
  <c r="S2978" i="3"/>
  <c r="T2978" i="3"/>
  <c r="S2979" i="3"/>
  <c r="T2979" i="3"/>
  <c r="S2980" i="3"/>
  <c r="T2980" i="3"/>
  <c r="S2981" i="3"/>
  <c r="T2981" i="3"/>
  <c r="S2982" i="3"/>
  <c r="T2982" i="3"/>
  <c r="S2983" i="3"/>
  <c r="T2983" i="3"/>
  <c r="S2984" i="3"/>
  <c r="T2984" i="3"/>
  <c r="S2985" i="3"/>
  <c r="T2985" i="3"/>
  <c r="S2986" i="3"/>
  <c r="T2986" i="3"/>
  <c r="S2987" i="3"/>
  <c r="T2987" i="3"/>
  <c r="S2988" i="3"/>
  <c r="T2988" i="3"/>
  <c r="S2989" i="3"/>
  <c r="T2989" i="3"/>
  <c r="S2990" i="3"/>
  <c r="T2990" i="3"/>
  <c r="S2991" i="3"/>
  <c r="T2991" i="3"/>
  <c r="S2992" i="3"/>
  <c r="T2992" i="3"/>
  <c r="S2993" i="3"/>
  <c r="T2993" i="3"/>
  <c r="S2994" i="3"/>
  <c r="T2994" i="3"/>
  <c r="S2995" i="3"/>
  <c r="T2995" i="3"/>
  <c r="S2996" i="3"/>
  <c r="T2996" i="3"/>
  <c r="S2997" i="3"/>
  <c r="T2997" i="3"/>
  <c r="S2998" i="3"/>
  <c r="T2998" i="3"/>
  <c r="S2999" i="3"/>
  <c r="T2999" i="3"/>
  <c r="S3000" i="3"/>
  <c r="T3000" i="3"/>
  <c r="S3001" i="3"/>
  <c r="T3001" i="3"/>
  <c r="S3002" i="3"/>
  <c r="T3002" i="3"/>
  <c r="S3003" i="3"/>
  <c r="T3003" i="3"/>
  <c r="S3004" i="3"/>
  <c r="T3004" i="3"/>
  <c r="S3005" i="3"/>
  <c r="T3005" i="3"/>
  <c r="S3006" i="3"/>
  <c r="T3006" i="3"/>
  <c r="S3007" i="3"/>
  <c r="T3007" i="3"/>
  <c r="S3008" i="3"/>
  <c r="T3008" i="3"/>
  <c r="S3009" i="3"/>
  <c r="T3009" i="3"/>
  <c r="S3010" i="3"/>
  <c r="T3010" i="3"/>
  <c r="S3011" i="3"/>
  <c r="T3011" i="3"/>
  <c r="S3012" i="3"/>
  <c r="T3012" i="3"/>
  <c r="S3013" i="3"/>
  <c r="T3013" i="3"/>
  <c r="S3014" i="3"/>
  <c r="T3014" i="3"/>
  <c r="S3015" i="3"/>
  <c r="T3015" i="3"/>
  <c r="S3016" i="3"/>
  <c r="T3016" i="3"/>
  <c r="S3017" i="3"/>
  <c r="T3017" i="3"/>
  <c r="S3018" i="3"/>
  <c r="T3018" i="3"/>
  <c r="S3019" i="3"/>
  <c r="T3019" i="3"/>
  <c r="S3020" i="3"/>
  <c r="T3020" i="3"/>
  <c r="S3021" i="3"/>
  <c r="T3021" i="3"/>
  <c r="S3022" i="3"/>
  <c r="T3022" i="3"/>
  <c r="S3023" i="3"/>
  <c r="T3023" i="3"/>
  <c r="S3024" i="3"/>
  <c r="T3024" i="3"/>
  <c r="S3025" i="3"/>
  <c r="T3025" i="3"/>
  <c r="S3026" i="3"/>
  <c r="T3026" i="3"/>
  <c r="S3027" i="3"/>
  <c r="T3027" i="3"/>
  <c r="S3028" i="3"/>
  <c r="T3028" i="3"/>
  <c r="S3029" i="3"/>
  <c r="T3029" i="3"/>
  <c r="S3030" i="3"/>
  <c r="T3030" i="3"/>
  <c r="S3031" i="3"/>
  <c r="T3031" i="3"/>
  <c r="S3032" i="3"/>
  <c r="T3032" i="3"/>
  <c r="S3033" i="3"/>
  <c r="T3033" i="3"/>
  <c r="S3034" i="3"/>
  <c r="T3034" i="3"/>
  <c r="S3035" i="3"/>
  <c r="T3035" i="3"/>
  <c r="S3036" i="3"/>
  <c r="T3036" i="3"/>
  <c r="S3037" i="3"/>
  <c r="T3037" i="3"/>
  <c r="S3038" i="3"/>
  <c r="T3038" i="3"/>
  <c r="S3039" i="3"/>
  <c r="T3039" i="3"/>
  <c r="S3040" i="3"/>
  <c r="T3040" i="3"/>
  <c r="S3041" i="3"/>
  <c r="T3041" i="3"/>
  <c r="S3042" i="3"/>
  <c r="T3042" i="3"/>
  <c r="S3043" i="3"/>
  <c r="T3043" i="3"/>
  <c r="S3044" i="3"/>
  <c r="T3044" i="3"/>
  <c r="S3045" i="3"/>
  <c r="T3045" i="3"/>
  <c r="S3046" i="3"/>
  <c r="T3046" i="3"/>
  <c r="S3047" i="3"/>
  <c r="T3047" i="3"/>
  <c r="S3048" i="3"/>
  <c r="T3048" i="3"/>
  <c r="S3049" i="3"/>
  <c r="T3049" i="3"/>
  <c r="S3050" i="3"/>
  <c r="T3050" i="3"/>
  <c r="S3051" i="3"/>
  <c r="T3051" i="3"/>
  <c r="S3052" i="3"/>
  <c r="T3052" i="3"/>
  <c r="S3053" i="3"/>
  <c r="T3053" i="3"/>
  <c r="S3054" i="3"/>
  <c r="T3054" i="3"/>
  <c r="S3055" i="3"/>
  <c r="T3055" i="3"/>
  <c r="S3056" i="3"/>
  <c r="T3056" i="3"/>
  <c r="S3057" i="3"/>
  <c r="T3057" i="3"/>
  <c r="S3058" i="3"/>
  <c r="T3058" i="3"/>
  <c r="S3059" i="3"/>
  <c r="T3059" i="3"/>
  <c r="S3060" i="3"/>
  <c r="T3060" i="3"/>
  <c r="S3061" i="3"/>
  <c r="T3061" i="3"/>
  <c r="S3062" i="3"/>
  <c r="T3062" i="3"/>
  <c r="S3063" i="3"/>
  <c r="T3063" i="3"/>
  <c r="S3064" i="3"/>
  <c r="T3064" i="3"/>
  <c r="S3065" i="3"/>
  <c r="T3065" i="3"/>
  <c r="S3066" i="3"/>
  <c r="T3066" i="3"/>
  <c r="S3067" i="3"/>
  <c r="T3067" i="3"/>
  <c r="S3068" i="3"/>
  <c r="T3068" i="3"/>
  <c r="S3069" i="3"/>
  <c r="T3069" i="3"/>
  <c r="S3070" i="3"/>
  <c r="T3070" i="3"/>
  <c r="S3071" i="3"/>
  <c r="T3071" i="3"/>
  <c r="S3072" i="3"/>
  <c r="T3072" i="3"/>
  <c r="S3073" i="3"/>
  <c r="T3073" i="3"/>
  <c r="S3074" i="3"/>
  <c r="T3074" i="3"/>
  <c r="S3075" i="3"/>
  <c r="T3075" i="3"/>
  <c r="S3076" i="3"/>
  <c r="T3076" i="3"/>
  <c r="S3077" i="3"/>
  <c r="T3077" i="3"/>
  <c r="S3078" i="3"/>
  <c r="T3078" i="3"/>
  <c r="S3079" i="3"/>
  <c r="T3079" i="3"/>
  <c r="S3080" i="3"/>
  <c r="T3080" i="3"/>
  <c r="S3081" i="3"/>
  <c r="T3081" i="3"/>
  <c r="S3082" i="3"/>
  <c r="T3082" i="3"/>
  <c r="S3083" i="3"/>
  <c r="T3083" i="3"/>
  <c r="S3084" i="3"/>
  <c r="T3084" i="3"/>
  <c r="S3085" i="3"/>
  <c r="T3085" i="3"/>
  <c r="S3086" i="3"/>
  <c r="T3086" i="3"/>
  <c r="S3087" i="3"/>
  <c r="T3087" i="3"/>
  <c r="S3088" i="3"/>
  <c r="T3088" i="3"/>
  <c r="S3089" i="3"/>
  <c r="T3089" i="3"/>
  <c r="S3090" i="3"/>
  <c r="T3090" i="3"/>
  <c r="S3091" i="3"/>
  <c r="T3091" i="3"/>
  <c r="S3092" i="3"/>
  <c r="T3092" i="3"/>
  <c r="S3093" i="3"/>
  <c r="T3093" i="3"/>
  <c r="S3094" i="3"/>
  <c r="T3094" i="3"/>
  <c r="S3095" i="3"/>
  <c r="T3095" i="3"/>
  <c r="S3096" i="3"/>
  <c r="T3096" i="3"/>
  <c r="S3097" i="3"/>
  <c r="T3097" i="3"/>
  <c r="S3098" i="3"/>
  <c r="T3098" i="3"/>
  <c r="S3099" i="3"/>
  <c r="T3099" i="3"/>
  <c r="S3100" i="3"/>
  <c r="T3100" i="3"/>
  <c r="S3101" i="3"/>
  <c r="T3101" i="3"/>
  <c r="S3102" i="3"/>
  <c r="T3102" i="3"/>
  <c r="S3103" i="3"/>
  <c r="T3103" i="3"/>
  <c r="S3104" i="3"/>
  <c r="T3104" i="3"/>
  <c r="S3105" i="3"/>
  <c r="T3105" i="3"/>
  <c r="S3106" i="3"/>
  <c r="T3106" i="3"/>
  <c r="S3107" i="3"/>
  <c r="T3107" i="3"/>
  <c r="S3108" i="3"/>
  <c r="T3108" i="3"/>
  <c r="S3109" i="3"/>
  <c r="T3109" i="3"/>
  <c r="S3110" i="3"/>
  <c r="T3110" i="3"/>
  <c r="S3111" i="3"/>
  <c r="T3111" i="3"/>
  <c r="S3112" i="3"/>
  <c r="T3112" i="3"/>
  <c r="S3113" i="3"/>
  <c r="T3113" i="3"/>
  <c r="S3114" i="3"/>
  <c r="T3114" i="3"/>
  <c r="S3115" i="3"/>
  <c r="T3115" i="3"/>
  <c r="S3116" i="3"/>
  <c r="T3116" i="3"/>
  <c r="S3117" i="3"/>
  <c r="T3117" i="3"/>
  <c r="S3118" i="3"/>
  <c r="T3118" i="3"/>
  <c r="S3119" i="3"/>
  <c r="T3119" i="3"/>
  <c r="S3120" i="3"/>
  <c r="T3120" i="3"/>
  <c r="S3121" i="3"/>
  <c r="T3121" i="3"/>
  <c r="S3122" i="3"/>
  <c r="T3122" i="3"/>
  <c r="S3123" i="3"/>
  <c r="T3123" i="3"/>
  <c r="S3124" i="3"/>
  <c r="T3124" i="3"/>
  <c r="S3125" i="3"/>
  <c r="T3125" i="3"/>
  <c r="S3126" i="3"/>
  <c r="T3126" i="3"/>
  <c r="S3127" i="3"/>
  <c r="T3127" i="3"/>
  <c r="S3128" i="3"/>
  <c r="T3128" i="3"/>
  <c r="S3129" i="3"/>
  <c r="T3129" i="3"/>
  <c r="S3130" i="3"/>
  <c r="T3130" i="3"/>
  <c r="S3131" i="3"/>
  <c r="T3131" i="3"/>
  <c r="S3132" i="3"/>
  <c r="T3132" i="3"/>
  <c r="S3133" i="3"/>
  <c r="T3133" i="3"/>
  <c r="S3134" i="3"/>
  <c r="T3134" i="3"/>
  <c r="S3135" i="3"/>
  <c r="T3135" i="3"/>
  <c r="S3136" i="3"/>
  <c r="T3136" i="3"/>
  <c r="S3137" i="3"/>
  <c r="T3137" i="3"/>
  <c r="S3138" i="3"/>
  <c r="T3138" i="3"/>
  <c r="S3139" i="3"/>
  <c r="T3139" i="3"/>
  <c r="S3140" i="3"/>
  <c r="T3140" i="3"/>
  <c r="S3141" i="3"/>
  <c r="T3141" i="3"/>
  <c r="S3142" i="3"/>
  <c r="T3142" i="3"/>
  <c r="S3143" i="3"/>
  <c r="T3143" i="3"/>
  <c r="S3144" i="3"/>
  <c r="T3144" i="3"/>
  <c r="S3145" i="3"/>
  <c r="T3145" i="3"/>
  <c r="S3146" i="3"/>
  <c r="T3146" i="3"/>
  <c r="S3147" i="3"/>
  <c r="T3147" i="3"/>
  <c r="S3148" i="3"/>
  <c r="T3148" i="3"/>
  <c r="S3149" i="3"/>
  <c r="T3149" i="3"/>
  <c r="S3150" i="3"/>
  <c r="T3150" i="3"/>
  <c r="S3151" i="3"/>
  <c r="T3151" i="3"/>
  <c r="S3152" i="3"/>
  <c r="T3152" i="3"/>
  <c r="S3153" i="3"/>
  <c r="T3153" i="3"/>
  <c r="S3154" i="3"/>
  <c r="T3154" i="3"/>
  <c r="S3155" i="3"/>
  <c r="T3155" i="3"/>
  <c r="S3156" i="3"/>
  <c r="T3156" i="3"/>
  <c r="S3157" i="3"/>
  <c r="T3157" i="3"/>
  <c r="S3158" i="3"/>
  <c r="T3158" i="3"/>
  <c r="S3159" i="3"/>
  <c r="T3159" i="3"/>
  <c r="S3160" i="3"/>
  <c r="T3160" i="3"/>
  <c r="S3161" i="3"/>
  <c r="T3161" i="3"/>
  <c r="S3162" i="3"/>
  <c r="T3162" i="3"/>
  <c r="S3163" i="3"/>
  <c r="T3163" i="3"/>
  <c r="S3164" i="3"/>
  <c r="T3164" i="3"/>
  <c r="S3165" i="3"/>
  <c r="T3165" i="3"/>
  <c r="S3166" i="3"/>
  <c r="T3166" i="3"/>
  <c r="S3167" i="3"/>
  <c r="T3167" i="3"/>
  <c r="S3168" i="3"/>
  <c r="T3168" i="3"/>
  <c r="S3169" i="3"/>
  <c r="T3169" i="3"/>
  <c r="S3170" i="3"/>
  <c r="T3170" i="3"/>
  <c r="S3171" i="3"/>
  <c r="T3171" i="3"/>
  <c r="S3172" i="3"/>
  <c r="T3172" i="3"/>
  <c r="S3173" i="3"/>
  <c r="T3173" i="3"/>
  <c r="S3174" i="3"/>
  <c r="T3174" i="3"/>
  <c r="S3175" i="3"/>
  <c r="T3175" i="3"/>
  <c r="S3176" i="3"/>
  <c r="T3176" i="3"/>
  <c r="S3177" i="3"/>
  <c r="T3177" i="3"/>
  <c r="S3178" i="3"/>
  <c r="T3178" i="3"/>
  <c r="S3179" i="3"/>
  <c r="T3179" i="3"/>
  <c r="S3180" i="3"/>
  <c r="T3180" i="3"/>
  <c r="S3181" i="3"/>
  <c r="T3181" i="3"/>
  <c r="S3182" i="3"/>
  <c r="T3182" i="3"/>
  <c r="S3183" i="3"/>
  <c r="T3183" i="3"/>
  <c r="S3184" i="3"/>
  <c r="T3184" i="3"/>
  <c r="S3185" i="3"/>
  <c r="T3185" i="3"/>
  <c r="S3186" i="3"/>
  <c r="T3186" i="3"/>
  <c r="S3187" i="3"/>
  <c r="T3187" i="3"/>
  <c r="S3188" i="3"/>
  <c r="T3188" i="3"/>
  <c r="S3189" i="3"/>
  <c r="T3189" i="3"/>
  <c r="S3190" i="3"/>
  <c r="T3190" i="3"/>
  <c r="S3191" i="3"/>
  <c r="T3191" i="3"/>
  <c r="S3192" i="3"/>
  <c r="T3192" i="3"/>
  <c r="S3193" i="3"/>
  <c r="T3193" i="3"/>
  <c r="S3194" i="3"/>
  <c r="T3194" i="3"/>
  <c r="S3195" i="3"/>
  <c r="T3195" i="3"/>
  <c r="S3196" i="3"/>
  <c r="T3196" i="3"/>
  <c r="S3197" i="3"/>
  <c r="T3197" i="3"/>
  <c r="S3198" i="3"/>
  <c r="T3198" i="3"/>
  <c r="S3199" i="3"/>
  <c r="T3199" i="3"/>
  <c r="S3200" i="3"/>
  <c r="T3200" i="3"/>
  <c r="S3201" i="3"/>
  <c r="T3201" i="3"/>
  <c r="S3202" i="3"/>
  <c r="T3202" i="3"/>
  <c r="S3203" i="3"/>
  <c r="T3203" i="3"/>
  <c r="S3204" i="3"/>
  <c r="T3204" i="3"/>
  <c r="S3205" i="3"/>
  <c r="T3205" i="3"/>
  <c r="S3206" i="3"/>
  <c r="T3206" i="3"/>
  <c r="S3207" i="3"/>
  <c r="T3207" i="3"/>
  <c r="S3208" i="3"/>
  <c r="T3208" i="3"/>
  <c r="S3209" i="3"/>
  <c r="T3209" i="3"/>
  <c r="S3210" i="3"/>
  <c r="T3210" i="3"/>
  <c r="S3211" i="3"/>
  <c r="T3211" i="3"/>
  <c r="S3212" i="3"/>
  <c r="T3212" i="3"/>
  <c r="S3213" i="3"/>
  <c r="T3213" i="3"/>
  <c r="S3214" i="3"/>
  <c r="T3214" i="3"/>
  <c r="S3215" i="3"/>
  <c r="T3215" i="3"/>
  <c r="S3216" i="3"/>
  <c r="T3216" i="3"/>
  <c r="S3217" i="3"/>
  <c r="T3217" i="3"/>
  <c r="S3218" i="3"/>
  <c r="T3218" i="3"/>
  <c r="S3219" i="3"/>
  <c r="T3219" i="3"/>
  <c r="S3220" i="3"/>
  <c r="T3220" i="3"/>
  <c r="S3221" i="3"/>
  <c r="T3221" i="3"/>
  <c r="S3222" i="3"/>
  <c r="T3222" i="3"/>
  <c r="S3223" i="3"/>
  <c r="T3223" i="3"/>
  <c r="S3224" i="3"/>
  <c r="T3224" i="3"/>
  <c r="S3225" i="3"/>
  <c r="T3225" i="3"/>
  <c r="S3226" i="3"/>
  <c r="T3226" i="3"/>
  <c r="S3227" i="3"/>
  <c r="T3227" i="3"/>
  <c r="S3228" i="3"/>
  <c r="T3228" i="3"/>
  <c r="S3229" i="3"/>
  <c r="T3229" i="3"/>
  <c r="S3230" i="3"/>
  <c r="T3230" i="3"/>
  <c r="S3231" i="3"/>
  <c r="T3231" i="3"/>
  <c r="S3232" i="3"/>
  <c r="T3232" i="3"/>
  <c r="S3233" i="3"/>
  <c r="T3233" i="3"/>
  <c r="S3234" i="3"/>
  <c r="T3234" i="3"/>
  <c r="S3235" i="3"/>
  <c r="T3235" i="3"/>
  <c r="S3236" i="3"/>
  <c r="T3236" i="3"/>
  <c r="S3237" i="3"/>
  <c r="T3237" i="3"/>
  <c r="S3238" i="3"/>
  <c r="T3238" i="3"/>
  <c r="S3239" i="3"/>
  <c r="T3239" i="3"/>
  <c r="S3240" i="3"/>
  <c r="T3240" i="3"/>
  <c r="S3241" i="3"/>
  <c r="T3241" i="3"/>
  <c r="S3242" i="3"/>
  <c r="T3242" i="3"/>
  <c r="S3243" i="3"/>
  <c r="T3243" i="3"/>
  <c r="S3244" i="3"/>
  <c r="T3244" i="3"/>
  <c r="S3245" i="3"/>
  <c r="T3245" i="3"/>
  <c r="S3246" i="3"/>
  <c r="T3246" i="3"/>
  <c r="S3247" i="3"/>
  <c r="T3247" i="3"/>
  <c r="S3248" i="3"/>
  <c r="T3248" i="3"/>
  <c r="S3249" i="3"/>
  <c r="T3249" i="3"/>
  <c r="S3250" i="3"/>
  <c r="T3250" i="3"/>
  <c r="S3251" i="3"/>
  <c r="T3251" i="3"/>
  <c r="S3252" i="3"/>
  <c r="T3252" i="3"/>
  <c r="S3253" i="3"/>
  <c r="T3253" i="3"/>
  <c r="S3254" i="3"/>
  <c r="T3254" i="3"/>
  <c r="S3255" i="3"/>
  <c r="T3255" i="3"/>
  <c r="S3256" i="3"/>
  <c r="T3256" i="3"/>
  <c r="S3257" i="3"/>
  <c r="T3257" i="3"/>
  <c r="S3258" i="3"/>
  <c r="T3258" i="3"/>
  <c r="S3259" i="3"/>
  <c r="T3259" i="3"/>
  <c r="S3260" i="3"/>
  <c r="T3260" i="3"/>
  <c r="S3261" i="3"/>
  <c r="T3261" i="3"/>
  <c r="S3262" i="3"/>
  <c r="T3262" i="3"/>
  <c r="S3263" i="3"/>
  <c r="T3263" i="3"/>
  <c r="S3264" i="3"/>
  <c r="T3264" i="3"/>
  <c r="S3265" i="3"/>
  <c r="T3265" i="3"/>
  <c r="S3266" i="3"/>
  <c r="T3266" i="3"/>
  <c r="S3267" i="3"/>
  <c r="T3267" i="3"/>
  <c r="S3268" i="3"/>
  <c r="T3268" i="3"/>
  <c r="S3269" i="3"/>
  <c r="T3269" i="3"/>
  <c r="S3270" i="3"/>
  <c r="T3270" i="3"/>
  <c r="S3271" i="3"/>
  <c r="T3271" i="3"/>
  <c r="S3272" i="3"/>
  <c r="T3272" i="3"/>
  <c r="S3273" i="3"/>
  <c r="T3273" i="3"/>
  <c r="S3274" i="3"/>
  <c r="T3274" i="3"/>
  <c r="S3275" i="3"/>
  <c r="T3275" i="3"/>
  <c r="S3276" i="3"/>
  <c r="T3276" i="3"/>
  <c r="S3277" i="3"/>
  <c r="T3277" i="3"/>
  <c r="S3278" i="3"/>
  <c r="T3278" i="3"/>
  <c r="S3279" i="3"/>
  <c r="T3279" i="3"/>
  <c r="S3280" i="3"/>
  <c r="T3280" i="3"/>
  <c r="S3281" i="3"/>
  <c r="T3281" i="3"/>
  <c r="S3282" i="3"/>
  <c r="T3282" i="3"/>
  <c r="S3283" i="3"/>
  <c r="T3283" i="3"/>
  <c r="S3284" i="3"/>
  <c r="T3284" i="3"/>
  <c r="S3285" i="3"/>
  <c r="T3285" i="3"/>
  <c r="S3286" i="3"/>
  <c r="T3286" i="3"/>
  <c r="S3287" i="3"/>
  <c r="T3287" i="3"/>
  <c r="S3288" i="3"/>
  <c r="T3288" i="3"/>
  <c r="S3289" i="3"/>
  <c r="T3289" i="3"/>
  <c r="S3290" i="3"/>
  <c r="T3290" i="3"/>
  <c r="S3291" i="3"/>
  <c r="T3291" i="3"/>
  <c r="S3292" i="3"/>
  <c r="T3292" i="3"/>
  <c r="S3293" i="3"/>
  <c r="T3293" i="3"/>
  <c r="S3294" i="3"/>
  <c r="T3294" i="3"/>
  <c r="S3295" i="3"/>
  <c r="T3295" i="3"/>
  <c r="S3296" i="3"/>
  <c r="T3296" i="3"/>
  <c r="S3297" i="3"/>
  <c r="T3297" i="3"/>
  <c r="S3298" i="3"/>
  <c r="T3298" i="3"/>
  <c r="S3299" i="3"/>
  <c r="T3299" i="3"/>
  <c r="S3300" i="3"/>
  <c r="T3300" i="3"/>
  <c r="S3301" i="3"/>
  <c r="T3301" i="3"/>
  <c r="S3302" i="3"/>
  <c r="T3302" i="3"/>
  <c r="S3303" i="3"/>
  <c r="T3303" i="3"/>
  <c r="S3304" i="3"/>
  <c r="T3304" i="3"/>
  <c r="S3305" i="3"/>
  <c r="T3305" i="3"/>
  <c r="S3306" i="3"/>
  <c r="T3306" i="3"/>
  <c r="S3307" i="3"/>
  <c r="T3307" i="3"/>
  <c r="S3308" i="3"/>
  <c r="T3308" i="3"/>
  <c r="S3309" i="3"/>
  <c r="T3309" i="3"/>
  <c r="S3310" i="3"/>
  <c r="T3310" i="3"/>
  <c r="S3311" i="3"/>
  <c r="T3311" i="3"/>
  <c r="S3312" i="3"/>
  <c r="T3312" i="3"/>
  <c r="S3313" i="3"/>
  <c r="T3313" i="3"/>
  <c r="S3314" i="3"/>
  <c r="T3314" i="3"/>
  <c r="S3315" i="3"/>
  <c r="T3315" i="3"/>
  <c r="S3316" i="3"/>
  <c r="T3316" i="3"/>
  <c r="S3317" i="3"/>
  <c r="T3317" i="3"/>
  <c r="S3318" i="3"/>
  <c r="T3318" i="3"/>
  <c r="S3319" i="3"/>
  <c r="T3319" i="3"/>
  <c r="S3320" i="3"/>
  <c r="T3320" i="3"/>
  <c r="S3321" i="3"/>
  <c r="T3321" i="3"/>
  <c r="S3322" i="3"/>
  <c r="T3322" i="3"/>
  <c r="S3323" i="3"/>
  <c r="T3323" i="3"/>
  <c r="S3324" i="3"/>
  <c r="T3324" i="3"/>
  <c r="S3325" i="3"/>
  <c r="T3325" i="3"/>
  <c r="S3326" i="3"/>
  <c r="T3326" i="3"/>
  <c r="S3327" i="3"/>
  <c r="T3327" i="3"/>
  <c r="S3328" i="3"/>
  <c r="T3328" i="3"/>
  <c r="S3329" i="3"/>
  <c r="T3329" i="3"/>
  <c r="S3330" i="3"/>
  <c r="T3330" i="3"/>
  <c r="S3331" i="3"/>
  <c r="T3331" i="3"/>
  <c r="S3332" i="3"/>
  <c r="T3332" i="3"/>
  <c r="S3333" i="3"/>
  <c r="T3333" i="3"/>
  <c r="S3334" i="3"/>
  <c r="T3334" i="3"/>
  <c r="S3335" i="3"/>
  <c r="T3335" i="3"/>
  <c r="S3336" i="3"/>
  <c r="T3336" i="3"/>
  <c r="S3337" i="3"/>
  <c r="T3337" i="3"/>
  <c r="S3338" i="3"/>
  <c r="T3338" i="3"/>
  <c r="S3339" i="3"/>
  <c r="T3339" i="3"/>
  <c r="S3340" i="3"/>
  <c r="T3340" i="3"/>
  <c r="S3341" i="3"/>
  <c r="T3341" i="3"/>
  <c r="S3342" i="3"/>
  <c r="T3342" i="3"/>
  <c r="S3343" i="3"/>
  <c r="T3343" i="3"/>
  <c r="S3344" i="3"/>
  <c r="T3344" i="3"/>
  <c r="S3345" i="3"/>
  <c r="T3345" i="3"/>
  <c r="S3346" i="3"/>
  <c r="T3346" i="3"/>
  <c r="S3347" i="3"/>
  <c r="T3347" i="3"/>
  <c r="S3348" i="3"/>
  <c r="T3348" i="3"/>
  <c r="S3349" i="3"/>
  <c r="T3349" i="3"/>
  <c r="S3350" i="3"/>
  <c r="T3350" i="3"/>
  <c r="S3351" i="3"/>
  <c r="T3351" i="3"/>
  <c r="S3352" i="3"/>
  <c r="T3352" i="3"/>
  <c r="S3353" i="3"/>
  <c r="T3353" i="3"/>
  <c r="S3354" i="3"/>
  <c r="T3354" i="3"/>
  <c r="S3355" i="3"/>
  <c r="T3355" i="3"/>
  <c r="S3356" i="3"/>
  <c r="T3356" i="3"/>
  <c r="S3357" i="3"/>
  <c r="T3357" i="3"/>
  <c r="S3358" i="3"/>
  <c r="T3358" i="3"/>
  <c r="S3359" i="3"/>
  <c r="T3359" i="3"/>
  <c r="S3360" i="3"/>
  <c r="T3360" i="3"/>
  <c r="S3361" i="3"/>
  <c r="T3361" i="3"/>
  <c r="S3362" i="3"/>
  <c r="T3362" i="3"/>
  <c r="S3363" i="3"/>
  <c r="T3363" i="3"/>
  <c r="S3364" i="3"/>
  <c r="T3364" i="3"/>
  <c r="S3365" i="3"/>
  <c r="T3365" i="3"/>
  <c r="S3366" i="3"/>
  <c r="T3366" i="3"/>
  <c r="S3367" i="3"/>
  <c r="T3367" i="3"/>
  <c r="S3368" i="3"/>
  <c r="T3368" i="3"/>
  <c r="S3369" i="3"/>
  <c r="T3369" i="3"/>
  <c r="S3370" i="3"/>
  <c r="T3370" i="3"/>
  <c r="S3371" i="3"/>
  <c r="T3371" i="3"/>
  <c r="S3372" i="3"/>
  <c r="T3372" i="3"/>
  <c r="S3373" i="3"/>
  <c r="T3373" i="3"/>
  <c r="S3374" i="3"/>
  <c r="T3374" i="3"/>
  <c r="S3375" i="3"/>
  <c r="T3375" i="3"/>
  <c r="S3376" i="3"/>
  <c r="T3376" i="3"/>
  <c r="S3377" i="3"/>
  <c r="T3377" i="3"/>
  <c r="S3378" i="3"/>
  <c r="T3378" i="3"/>
  <c r="S3379" i="3"/>
  <c r="T3379" i="3"/>
  <c r="S3380" i="3"/>
  <c r="T3380" i="3"/>
  <c r="S3381" i="3"/>
  <c r="T3381" i="3"/>
  <c r="S3382" i="3"/>
  <c r="T3382" i="3"/>
  <c r="S3383" i="3"/>
  <c r="T3383" i="3"/>
  <c r="S3384" i="3"/>
  <c r="T3384" i="3"/>
  <c r="S3385" i="3"/>
  <c r="T3385" i="3"/>
  <c r="S3386" i="3"/>
  <c r="T3386" i="3"/>
  <c r="S3387" i="3"/>
  <c r="T3387" i="3"/>
  <c r="S3388" i="3"/>
  <c r="T3388" i="3"/>
  <c r="S3389" i="3"/>
  <c r="T3389" i="3"/>
  <c r="S3390" i="3"/>
  <c r="T3390" i="3"/>
  <c r="S3391" i="3"/>
  <c r="T3391" i="3"/>
  <c r="S3392" i="3"/>
  <c r="T3392" i="3"/>
  <c r="S3393" i="3"/>
  <c r="T3393" i="3"/>
  <c r="S3394" i="3"/>
  <c r="T3394" i="3"/>
  <c r="S3395" i="3"/>
  <c r="T3395" i="3"/>
  <c r="S3396" i="3"/>
  <c r="T3396" i="3"/>
  <c r="S3397" i="3"/>
  <c r="T3397" i="3"/>
  <c r="S3398" i="3"/>
  <c r="T3398" i="3"/>
  <c r="S3399" i="3"/>
  <c r="T3399" i="3"/>
  <c r="S3400" i="3"/>
  <c r="T3400" i="3"/>
  <c r="S3401" i="3"/>
  <c r="T3401" i="3"/>
  <c r="S3402" i="3"/>
  <c r="T3402" i="3"/>
  <c r="S3403" i="3"/>
  <c r="T3403" i="3"/>
  <c r="S3404" i="3"/>
  <c r="T3404" i="3"/>
  <c r="S3405" i="3"/>
  <c r="T3405" i="3"/>
  <c r="S3406" i="3"/>
  <c r="T3406" i="3"/>
  <c r="S3407" i="3"/>
  <c r="T3407" i="3"/>
  <c r="S3408" i="3"/>
  <c r="T3408" i="3"/>
  <c r="S3409" i="3"/>
  <c r="T3409" i="3"/>
  <c r="S3410" i="3"/>
  <c r="T3410" i="3"/>
  <c r="S3411" i="3"/>
  <c r="T3411" i="3"/>
  <c r="S3412" i="3"/>
  <c r="T3412" i="3"/>
  <c r="S3413" i="3"/>
  <c r="T3413" i="3"/>
  <c r="S3414" i="3"/>
  <c r="T3414" i="3"/>
  <c r="S3415" i="3"/>
  <c r="T3415" i="3"/>
  <c r="S3416" i="3"/>
  <c r="T3416" i="3"/>
  <c r="S3417" i="3"/>
  <c r="T3417" i="3"/>
  <c r="S3418" i="3"/>
  <c r="T3418" i="3"/>
  <c r="S3419" i="3"/>
  <c r="T3419" i="3"/>
  <c r="S3420" i="3"/>
  <c r="T3420" i="3"/>
  <c r="S3421" i="3"/>
  <c r="T3421" i="3"/>
  <c r="S3422" i="3"/>
  <c r="T3422" i="3"/>
  <c r="S3423" i="3"/>
  <c r="T3423" i="3"/>
  <c r="S3424" i="3"/>
  <c r="T3424" i="3"/>
  <c r="S3425" i="3"/>
  <c r="T3425" i="3"/>
  <c r="S3426" i="3"/>
  <c r="T3426" i="3"/>
  <c r="S3427" i="3"/>
  <c r="T3427" i="3"/>
  <c r="S3428" i="3"/>
  <c r="T3428" i="3"/>
  <c r="S3429" i="3"/>
  <c r="T3429" i="3"/>
  <c r="S3430" i="3"/>
  <c r="T3430" i="3"/>
  <c r="S3431" i="3"/>
  <c r="T3431" i="3"/>
  <c r="S3432" i="3"/>
  <c r="T3432" i="3"/>
  <c r="S3433" i="3"/>
  <c r="T3433" i="3"/>
  <c r="S3434" i="3"/>
  <c r="T3434" i="3"/>
  <c r="S3435" i="3"/>
  <c r="T3435" i="3"/>
  <c r="S3436" i="3"/>
  <c r="T3436" i="3"/>
  <c r="S3437" i="3"/>
  <c r="T3437" i="3"/>
  <c r="S3438" i="3"/>
  <c r="T3438" i="3"/>
  <c r="S3439" i="3"/>
  <c r="T3439" i="3"/>
  <c r="S3440" i="3"/>
  <c r="T3440" i="3"/>
  <c r="S3441" i="3"/>
  <c r="T3441" i="3"/>
  <c r="S3442" i="3"/>
  <c r="T3442" i="3"/>
  <c r="S3443" i="3"/>
  <c r="T3443" i="3"/>
  <c r="S3444" i="3"/>
  <c r="T3444" i="3"/>
  <c r="S3445" i="3"/>
  <c r="T3445" i="3"/>
  <c r="S3446" i="3"/>
  <c r="T3446" i="3"/>
  <c r="S3447" i="3"/>
  <c r="T3447" i="3"/>
  <c r="S3448" i="3"/>
  <c r="T3448" i="3"/>
  <c r="S3449" i="3"/>
  <c r="T3449" i="3"/>
  <c r="S3450" i="3"/>
  <c r="T3450" i="3"/>
  <c r="S3451" i="3"/>
  <c r="T3451" i="3"/>
  <c r="S3452" i="3"/>
  <c r="T3452" i="3"/>
  <c r="S3453" i="3"/>
  <c r="T3453" i="3"/>
  <c r="S3454" i="3"/>
  <c r="T3454" i="3"/>
  <c r="S3455" i="3"/>
  <c r="T3455" i="3"/>
  <c r="S3456" i="3"/>
  <c r="T3456" i="3"/>
  <c r="S3457" i="3"/>
  <c r="T3457" i="3"/>
  <c r="S3458" i="3"/>
  <c r="T3458" i="3"/>
  <c r="S3459" i="3"/>
  <c r="T3459" i="3"/>
  <c r="S3460" i="3"/>
  <c r="T3460" i="3"/>
  <c r="S3461" i="3"/>
  <c r="T3461" i="3"/>
  <c r="S3462" i="3"/>
  <c r="T3462" i="3"/>
  <c r="S3463" i="3"/>
  <c r="T3463" i="3"/>
  <c r="S3464" i="3"/>
  <c r="T3464" i="3"/>
  <c r="S3465" i="3"/>
  <c r="T3465" i="3"/>
  <c r="S3466" i="3"/>
  <c r="T3466" i="3"/>
  <c r="S3467" i="3"/>
  <c r="T3467" i="3"/>
  <c r="S3468" i="3"/>
  <c r="T3468" i="3"/>
  <c r="S3469" i="3"/>
  <c r="T3469" i="3"/>
  <c r="S3470" i="3"/>
  <c r="T3470" i="3"/>
  <c r="S3471" i="3"/>
  <c r="T3471" i="3"/>
  <c r="S3472" i="3"/>
  <c r="T3472" i="3"/>
  <c r="S3473" i="3"/>
  <c r="T3473" i="3"/>
  <c r="S3474" i="3"/>
  <c r="T3474" i="3"/>
  <c r="S3475" i="3"/>
  <c r="T3475" i="3"/>
  <c r="S3476" i="3"/>
  <c r="T3476" i="3"/>
  <c r="S3477" i="3"/>
  <c r="T3477" i="3"/>
  <c r="S3478" i="3"/>
  <c r="T3478" i="3"/>
  <c r="S3479" i="3"/>
  <c r="T3479" i="3"/>
  <c r="S3480" i="3"/>
  <c r="T3480" i="3"/>
  <c r="S3481" i="3"/>
  <c r="T3481" i="3"/>
  <c r="S3482" i="3"/>
  <c r="T3482" i="3"/>
  <c r="S3483" i="3"/>
  <c r="T3483" i="3"/>
  <c r="S3484" i="3"/>
  <c r="T3484" i="3"/>
  <c r="S3485" i="3"/>
  <c r="T3485" i="3"/>
  <c r="S3486" i="3"/>
  <c r="T3486" i="3"/>
  <c r="S3487" i="3"/>
  <c r="T3487" i="3"/>
  <c r="S3488" i="3"/>
  <c r="T3488" i="3"/>
  <c r="S3489" i="3"/>
  <c r="T3489" i="3"/>
  <c r="S3490" i="3"/>
  <c r="T3490" i="3"/>
  <c r="S3491" i="3"/>
  <c r="T3491" i="3"/>
  <c r="S3492" i="3"/>
  <c r="T3492" i="3"/>
  <c r="S3493" i="3"/>
  <c r="T3493" i="3"/>
  <c r="S3494" i="3"/>
  <c r="T3494" i="3"/>
  <c r="S3495" i="3"/>
  <c r="T3495" i="3"/>
  <c r="S3496" i="3"/>
  <c r="T3496" i="3"/>
  <c r="S3497" i="3"/>
  <c r="T3497" i="3"/>
  <c r="S3498" i="3"/>
  <c r="T3498" i="3"/>
  <c r="S3499" i="3"/>
  <c r="T3499" i="3"/>
  <c r="S3500" i="3"/>
  <c r="T3500" i="3"/>
  <c r="S3501" i="3"/>
  <c r="T3501" i="3"/>
  <c r="S3502" i="3"/>
  <c r="T3502" i="3"/>
  <c r="S3503" i="3"/>
  <c r="T3503" i="3"/>
  <c r="S3504" i="3"/>
  <c r="T3504" i="3"/>
  <c r="S3505" i="3"/>
  <c r="T3505" i="3"/>
  <c r="S3506" i="3"/>
  <c r="T3506" i="3"/>
  <c r="S3507" i="3"/>
  <c r="T3507" i="3"/>
  <c r="S3508" i="3"/>
  <c r="T3508" i="3"/>
  <c r="S3509" i="3"/>
  <c r="T3509" i="3"/>
  <c r="S3510" i="3"/>
  <c r="T3510" i="3"/>
  <c r="S3511" i="3"/>
  <c r="T3511" i="3"/>
  <c r="S3512" i="3"/>
  <c r="T3512" i="3"/>
  <c r="S3513" i="3"/>
  <c r="T3513" i="3"/>
  <c r="S3514" i="3"/>
  <c r="T3514" i="3"/>
  <c r="S3515" i="3"/>
  <c r="T3515" i="3"/>
  <c r="S3516" i="3"/>
  <c r="T3516" i="3"/>
  <c r="S3517" i="3"/>
  <c r="T3517" i="3"/>
  <c r="S3518" i="3"/>
  <c r="T3518" i="3"/>
  <c r="S3519" i="3"/>
  <c r="T3519" i="3"/>
  <c r="S3520" i="3"/>
  <c r="T3520" i="3"/>
  <c r="S3521" i="3"/>
  <c r="T3521" i="3"/>
  <c r="S3522" i="3"/>
  <c r="T3522" i="3"/>
  <c r="S3523" i="3"/>
  <c r="T3523" i="3"/>
  <c r="S3524" i="3"/>
  <c r="T3524" i="3"/>
  <c r="S3525" i="3"/>
  <c r="T3525" i="3"/>
  <c r="S3526" i="3"/>
  <c r="T3526" i="3"/>
  <c r="S3527" i="3"/>
  <c r="T3527" i="3"/>
  <c r="S3528" i="3"/>
  <c r="T3528" i="3"/>
  <c r="S3529" i="3"/>
  <c r="T3529" i="3"/>
  <c r="S3530" i="3"/>
  <c r="T3530" i="3"/>
  <c r="S3531" i="3"/>
  <c r="T3531" i="3"/>
  <c r="S3532" i="3"/>
  <c r="T3532" i="3"/>
  <c r="S3533" i="3"/>
  <c r="T3533" i="3"/>
  <c r="S3534" i="3"/>
  <c r="T3534" i="3"/>
  <c r="S3535" i="3"/>
  <c r="T3535" i="3"/>
  <c r="S3536" i="3"/>
  <c r="T3536" i="3"/>
  <c r="S3537" i="3"/>
  <c r="T3537" i="3"/>
  <c r="S3538" i="3"/>
  <c r="T3538" i="3"/>
  <c r="S3539" i="3"/>
  <c r="T3539" i="3"/>
  <c r="S3540" i="3"/>
  <c r="T3540" i="3"/>
  <c r="S3541" i="3"/>
  <c r="T3541" i="3"/>
  <c r="S3542" i="3"/>
  <c r="T3542" i="3"/>
  <c r="S3543" i="3"/>
  <c r="T3543" i="3"/>
  <c r="S3544" i="3"/>
  <c r="T3544" i="3"/>
  <c r="S3545" i="3"/>
  <c r="T3545" i="3"/>
  <c r="S3546" i="3"/>
  <c r="T3546" i="3"/>
  <c r="S3547" i="3"/>
  <c r="T3547" i="3"/>
  <c r="S3548" i="3"/>
  <c r="T3548" i="3"/>
  <c r="S3549" i="3"/>
  <c r="T3549" i="3"/>
  <c r="S3550" i="3"/>
  <c r="T3550" i="3"/>
  <c r="S3551" i="3"/>
  <c r="T3551" i="3"/>
  <c r="S3552" i="3"/>
  <c r="T3552" i="3"/>
  <c r="S3553" i="3"/>
  <c r="T3553" i="3"/>
  <c r="S3554" i="3"/>
  <c r="T3554" i="3"/>
  <c r="S3555" i="3"/>
  <c r="T3555" i="3"/>
  <c r="S3556" i="3"/>
  <c r="T3556" i="3"/>
  <c r="S3557" i="3"/>
  <c r="T3557" i="3"/>
  <c r="S3558" i="3"/>
  <c r="T3558" i="3"/>
  <c r="S3559" i="3"/>
  <c r="T3559" i="3"/>
  <c r="S3560" i="3"/>
  <c r="T3560" i="3"/>
  <c r="S3561" i="3"/>
  <c r="T3561" i="3"/>
  <c r="S3562" i="3"/>
  <c r="T3562" i="3"/>
  <c r="S3563" i="3"/>
  <c r="T3563" i="3"/>
  <c r="S3564" i="3"/>
  <c r="T3564" i="3"/>
  <c r="S3565" i="3"/>
  <c r="T3565" i="3"/>
  <c r="S3566" i="3"/>
  <c r="T3566" i="3"/>
  <c r="S3567" i="3"/>
  <c r="T3567" i="3"/>
  <c r="S3568" i="3"/>
  <c r="T3568" i="3"/>
  <c r="S3569" i="3"/>
  <c r="T3569" i="3"/>
  <c r="S3570" i="3"/>
  <c r="T3570" i="3"/>
  <c r="S3571" i="3"/>
  <c r="T3571" i="3"/>
  <c r="S3572" i="3"/>
  <c r="T3572" i="3"/>
  <c r="S3573" i="3"/>
  <c r="T3573" i="3"/>
  <c r="S3574" i="3"/>
  <c r="T3574" i="3"/>
  <c r="S3575" i="3"/>
  <c r="T3575" i="3"/>
  <c r="S3576" i="3"/>
  <c r="T3576" i="3"/>
  <c r="S3577" i="3"/>
  <c r="T3577" i="3"/>
  <c r="S3578" i="3"/>
  <c r="T3578" i="3"/>
  <c r="S3579" i="3"/>
  <c r="T3579" i="3"/>
  <c r="S3580" i="3"/>
  <c r="T3580" i="3"/>
  <c r="S3581" i="3"/>
  <c r="T3581" i="3"/>
  <c r="S3582" i="3"/>
  <c r="T3582" i="3"/>
  <c r="S3583" i="3"/>
  <c r="T3583" i="3"/>
  <c r="S3584" i="3"/>
  <c r="T3584" i="3"/>
  <c r="S3585" i="3"/>
  <c r="T3585" i="3"/>
  <c r="S3586" i="3"/>
  <c r="T3586" i="3"/>
  <c r="S3587" i="3"/>
  <c r="T3587" i="3"/>
  <c r="S3588" i="3"/>
  <c r="T3588" i="3"/>
  <c r="S3589" i="3"/>
  <c r="T3589" i="3"/>
  <c r="S3590" i="3"/>
  <c r="T3590" i="3"/>
  <c r="S3591" i="3"/>
  <c r="T3591" i="3"/>
  <c r="S3592" i="3"/>
  <c r="T3592" i="3"/>
  <c r="S3593" i="3"/>
  <c r="T3593" i="3"/>
  <c r="S3594" i="3"/>
  <c r="T3594" i="3"/>
  <c r="S3595" i="3"/>
  <c r="T3595" i="3"/>
  <c r="S3596" i="3"/>
  <c r="T3596" i="3"/>
  <c r="S3597" i="3"/>
  <c r="T3597" i="3"/>
  <c r="S3598" i="3"/>
  <c r="T3598" i="3"/>
  <c r="S3599" i="3"/>
  <c r="T3599" i="3"/>
  <c r="S3600" i="3"/>
  <c r="T3600" i="3"/>
  <c r="S3601" i="3"/>
  <c r="T3601" i="3"/>
  <c r="S3602" i="3"/>
  <c r="T3602" i="3"/>
  <c r="S3603" i="3"/>
  <c r="T3603" i="3"/>
  <c r="S3604" i="3"/>
  <c r="T3604" i="3"/>
  <c r="S3605" i="3"/>
  <c r="T3605" i="3"/>
  <c r="S3606" i="3"/>
  <c r="T3606" i="3"/>
  <c r="S3607" i="3"/>
  <c r="T3607" i="3"/>
  <c r="S3608" i="3"/>
  <c r="T3608" i="3"/>
  <c r="S3609" i="3"/>
  <c r="T3609" i="3"/>
  <c r="S3610" i="3"/>
  <c r="T3610" i="3"/>
  <c r="S3611" i="3"/>
  <c r="T3611" i="3"/>
  <c r="S3612" i="3"/>
  <c r="T3612" i="3"/>
  <c r="S3613" i="3"/>
  <c r="T3613" i="3"/>
  <c r="S3614" i="3"/>
  <c r="T3614" i="3"/>
  <c r="S3615" i="3"/>
  <c r="T3615" i="3"/>
  <c r="S3616" i="3"/>
  <c r="T3616" i="3"/>
  <c r="S3617" i="3"/>
  <c r="T3617" i="3"/>
  <c r="S3618" i="3"/>
  <c r="T3618" i="3"/>
  <c r="S3619" i="3"/>
  <c r="T3619" i="3"/>
  <c r="S3620" i="3"/>
  <c r="T3620" i="3"/>
  <c r="S3621" i="3"/>
  <c r="T3621" i="3"/>
  <c r="S3622" i="3"/>
  <c r="T3622" i="3"/>
  <c r="S3623" i="3"/>
  <c r="T3623" i="3"/>
  <c r="S3624" i="3"/>
  <c r="T3624" i="3"/>
  <c r="S3625" i="3"/>
  <c r="T3625" i="3"/>
  <c r="S3626" i="3"/>
  <c r="T3626" i="3"/>
  <c r="S3627" i="3"/>
  <c r="T3627" i="3"/>
  <c r="S3628" i="3"/>
  <c r="T3628" i="3"/>
  <c r="S3629" i="3"/>
  <c r="T3629" i="3"/>
  <c r="S3630" i="3"/>
  <c r="T3630" i="3"/>
  <c r="S3631" i="3"/>
  <c r="T3631" i="3"/>
  <c r="S3632" i="3"/>
  <c r="T3632" i="3"/>
  <c r="S3633" i="3"/>
  <c r="T3633" i="3"/>
  <c r="S3634" i="3"/>
  <c r="T3634" i="3"/>
  <c r="S3635" i="3"/>
  <c r="T3635" i="3"/>
  <c r="S3636" i="3"/>
  <c r="T3636" i="3"/>
  <c r="S3637" i="3"/>
  <c r="T3637" i="3"/>
  <c r="S3638" i="3"/>
  <c r="T3638" i="3"/>
  <c r="S3639" i="3"/>
  <c r="T3639" i="3"/>
  <c r="S3640" i="3"/>
  <c r="T3640" i="3"/>
  <c r="S3641" i="3"/>
  <c r="T3641" i="3"/>
  <c r="S3642" i="3"/>
  <c r="T3642" i="3"/>
  <c r="S3643" i="3"/>
  <c r="T3643" i="3"/>
  <c r="S3644" i="3"/>
  <c r="T3644" i="3"/>
  <c r="S3645" i="3"/>
  <c r="T3645" i="3"/>
  <c r="S3646" i="3"/>
  <c r="T3646" i="3"/>
  <c r="S3647" i="3"/>
  <c r="T3647" i="3"/>
  <c r="S3648" i="3"/>
  <c r="T3648" i="3"/>
  <c r="S3649" i="3"/>
  <c r="T3649" i="3"/>
  <c r="S3650" i="3"/>
  <c r="T3650" i="3"/>
  <c r="S3651" i="3"/>
  <c r="T3651" i="3"/>
  <c r="S3652" i="3"/>
  <c r="T3652" i="3"/>
  <c r="S3653" i="3"/>
  <c r="T3653" i="3"/>
  <c r="S3654" i="3"/>
  <c r="T3654" i="3"/>
  <c r="S3655" i="3"/>
  <c r="T3655" i="3"/>
  <c r="S3656" i="3"/>
  <c r="T3656" i="3"/>
  <c r="S3657" i="3"/>
  <c r="T3657" i="3"/>
  <c r="S3658" i="3"/>
  <c r="T3658" i="3"/>
  <c r="S3659" i="3"/>
  <c r="T3659" i="3"/>
  <c r="S3660" i="3"/>
  <c r="T3660" i="3"/>
  <c r="S3661" i="3"/>
  <c r="T3661" i="3"/>
  <c r="S3662" i="3"/>
  <c r="T3662" i="3"/>
  <c r="S3663" i="3"/>
  <c r="T3663" i="3"/>
  <c r="S3664" i="3"/>
  <c r="T3664" i="3"/>
  <c r="S3665" i="3"/>
  <c r="T3665" i="3"/>
  <c r="S3666" i="3"/>
  <c r="T3666" i="3"/>
  <c r="S3667" i="3"/>
  <c r="T3667" i="3"/>
  <c r="S3668" i="3"/>
  <c r="T3668" i="3"/>
  <c r="S3669" i="3"/>
  <c r="T3669" i="3"/>
  <c r="S3670" i="3"/>
  <c r="T3670" i="3"/>
  <c r="S3671" i="3"/>
  <c r="T3671" i="3"/>
  <c r="S3672" i="3"/>
  <c r="T3672" i="3"/>
  <c r="S3673" i="3"/>
  <c r="T3673" i="3"/>
  <c r="S3674" i="3"/>
  <c r="T3674" i="3"/>
  <c r="S3675" i="3"/>
  <c r="T3675" i="3"/>
  <c r="S3676" i="3"/>
  <c r="T3676" i="3"/>
  <c r="S3677" i="3"/>
  <c r="T3677" i="3"/>
  <c r="S3678" i="3"/>
  <c r="T3678" i="3"/>
  <c r="S3679" i="3"/>
  <c r="T3679" i="3"/>
  <c r="S3680" i="3"/>
  <c r="T3680" i="3"/>
  <c r="S3681" i="3"/>
  <c r="T3681" i="3"/>
  <c r="S3682" i="3"/>
  <c r="T3682" i="3"/>
  <c r="S3683" i="3"/>
  <c r="T3683" i="3"/>
  <c r="S3684" i="3"/>
  <c r="T3684" i="3"/>
  <c r="S3685" i="3"/>
  <c r="T3685" i="3"/>
  <c r="S3686" i="3"/>
  <c r="T3686" i="3"/>
  <c r="S3687" i="3"/>
  <c r="T3687" i="3"/>
  <c r="S3688" i="3"/>
  <c r="T3688" i="3"/>
  <c r="S3689" i="3"/>
  <c r="T3689" i="3"/>
  <c r="S3690" i="3"/>
  <c r="T3690" i="3"/>
  <c r="S3691" i="3"/>
  <c r="T3691" i="3"/>
  <c r="S3692" i="3"/>
  <c r="T3692" i="3"/>
  <c r="S3693" i="3"/>
  <c r="T3693" i="3"/>
  <c r="S3694" i="3"/>
  <c r="T3694" i="3"/>
  <c r="S3695" i="3"/>
  <c r="T3695" i="3"/>
  <c r="S3696" i="3"/>
  <c r="T3696" i="3"/>
  <c r="S3697" i="3"/>
  <c r="T3697" i="3"/>
  <c r="S3698" i="3"/>
  <c r="T3698" i="3"/>
  <c r="S3699" i="3"/>
  <c r="T3699" i="3"/>
  <c r="S3700" i="3"/>
  <c r="T3700" i="3"/>
  <c r="S3701" i="3"/>
  <c r="T3701" i="3"/>
  <c r="S3702" i="3"/>
  <c r="T3702" i="3"/>
  <c r="S3703" i="3"/>
  <c r="T3703" i="3"/>
  <c r="S3704" i="3"/>
  <c r="T3704" i="3"/>
  <c r="S3705" i="3"/>
  <c r="T3705" i="3"/>
  <c r="S3706" i="3"/>
  <c r="T3706" i="3"/>
  <c r="S3707" i="3"/>
  <c r="T3707" i="3"/>
  <c r="S3708" i="3"/>
  <c r="T3708" i="3"/>
  <c r="S3709" i="3"/>
  <c r="T3709" i="3"/>
  <c r="S3710" i="3"/>
  <c r="T3710" i="3"/>
  <c r="S3711" i="3"/>
  <c r="T3711" i="3"/>
  <c r="S3712" i="3"/>
  <c r="T3712" i="3"/>
  <c r="S3713" i="3"/>
  <c r="T3713" i="3"/>
  <c r="S3714" i="3"/>
  <c r="T3714" i="3"/>
  <c r="S3715" i="3"/>
  <c r="T3715" i="3"/>
  <c r="S3716" i="3"/>
  <c r="T3716" i="3"/>
  <c r="S3717" i="3"/>
  <c r="T3717" i="3"/>
  <c r="S3718" i="3"/>
  <c r="T3718" i="3"/>
  <c r="S3719" i="3"/>
  <c r="T3719" i="3"/>
  <c r="S3720" i="3"/>
  <c r="T3720" i="3"/>
  <c r="S3721" i="3"/>
  <c r="T3721" i="3"/>
  <c r="S3722" i="3"/>
  <c r="T3722" i="3"/>
  <c r="S3723" i="3"/>
  <c r="T3723" i="3"/>
  <c r="S3724" i="3"/>
  <c r="T3724" i="3"/>
  <c r="S3725" i="3"/>
  <c r="T3725" i="3"/>
  <c r="S3726" i="3"/>
  <c r="T3726" i="3"/>
  <c r="S3727" i="3"/>
  <c r="T3727" i="3"/>
  <c r="S3728" i="3"/>
  <c r="T3728" i="3"/>
  <c r="S3729" i="3"/>
  <c r="T3729" i="3"/>
  <c r="S3730" i="3"/>
  <c r="T3730" i="3"/>
  <c r="S3731" i="3"/>
  <c r="T3731" i="3"/>
  <c r="S3732" i="3"/>
  <c r="T3732" i="3"/>
  <c r="S3733" i="3"/>
  <c r="T3733" i="3"/>
  <c r="S3734" i="3"/>
  <c r="T3734" i="3"/>
  <c r="S3735" i="3"/>
  <c r="T3735" i="3"/>
  <c r="S3736" i="3"/>
  <c r="T3736" i="3"/>
  <c r="S3737" i="3"/>
  <c r="T3737" i="3"/>
  <c r="S3738" i="3"/>
  <c r="T3738" i="3"/>
  <c r="S3739" i="3"/>
  <c r="T3739" i="3"/>
  <c r="S3740" i="3"/>
  <c r="T3740" i="3"/>
  <c r="S3741" i="3"/>
  <c r="T3741" i="3"/>
  <c r="S3742" i="3"/>
  <c r="T3742" i="3"/>
  <c r="S3743" i="3"/>
  <c r="T3743" i="3"/>
  <c r="S3744" i="3"/>
  <c r="T3744" i="3"/>
  <c r="S3745" i="3"/>
  <c r="T3745" i="3"/>
  <c r="S3746" i="3"/>
  <c r="T3746" i="3"/>
  <c r="S3747" i="3"/>
  <c r="T3747" i="3"/>
  <c r="S3748" i="3"/>
  <c r="T3748" i="3"/>
  <c r="S3749" i="3"/>
  <c r="T3749" i="3"/>
  <c r="S3750" i="3"/>
  <c r="T3750" i="3"/>
  <c r="S3751" i="3"/>
  <c r="T3751" i="3"/>
  <c r="S3752" i="3"/>
  <c r="T3752" i="3"/>
  <c r="S3753" i="3"/>
  <c r="T3753" i="3"/>
  <c r="S3754" i="3"/>
  <c r="T3754" i="3"/>
  <c r="S3755" i="3"/>
  <c r="T3755" i="3"/>
  <c r="S3756" i="3"/>
  <c r="T3756" i="3"/>
  <c r="S3757" i="3"/>
  <c r="T3757" i="3"/>
  <c r="S3758" i="3"/>
  <c r="T3758" i="3"/>
  <c r="S3759" i="3"/>
  <c r="T3759" i="3"/>
  <c r="S3760" i="3"/>
  <c r="T3760" i="3"/>
  <c r="S3761" i="3"/>
  <c r="T3761" i="3"/>
  <c r="S3762" i="3"/>
  <c r="T3762" i="3"/>
  <c r="S3763" i="3"/>
  <c r="T3763" i="3"/>
  <c r="S3764" i="3"/>
  <c r="T3764" i="3"/>
  <c r="S3765" i="3"/>
  <c r="T3765" i="3"/>
  <c r="S3766" i="3"/>
  <c r="T3766" i="3"/>
  <c r="S3767" i="3"/>
  <c r="T3767" i="3"/>
  <c r="S3768" i="3"/>
  <c r="T3768" i="3"/>
  <c r="S3769" i="3"/>
  <c r="T3769" i="3"/>
  <c r="S3770" i="3"/>
  <c r="T3770" i="3"/>
  <c r="S3771" i="3"/>
  <c r="T3771" i="3"/>
  <c r="S3772" i="3"/>
  <c r="T3772" i="3"/>
  <c r="S3773" i="3"/>
  <c r="T3773" i="3"/>
  <c r="S3774" i="3"/>
  <c r="T3774" i="3"/>
  <c r="S3775" i="3"/>
  <c r="T3775" i="3"/>
  <c r="S3776" i="3"/>
  <c r="T3776" i="3"/>
  <c r="S3777" i="3"/>
  <c r="T3777" i="3"/>
  <c r="S3778" i="3"/>
  <c r="T3778" i="3"/>
  <c r="S3779" i="3"/>
  <c r="T3779" i="3"/>
  <c r="S3780" i="3"/>
  <c r="T3780" i="3"/>
  <c r="S3781" i="3"/>
  <c r="T3781" i="3"/>
  <c r="S3782" i="3"/>
  <c r="T3782" i="3"/>
  <c r="S3783" i="3"/>
  <c r="T3783" i="3"/>
  <c r="S3784" i="3"/>
  <c r="T3784" i="3"/>
  <c r="S3785" i="3"/>
  <c r="T3785" i="3"/>
  <c r="S3786" i="3"/>
  <c r="T3786" i="3"/>
  <c r="S3787" i="3"/>
  <c r="T3787" i="3"/>
  <c r="S3788" i="3"/>
  <c r="T3788" i="3"/>
  <c r="S3789" i="3"/>
  <c r="T3789" i="3"/>
  <c r="S3790" i="3"/>
  <c r="T3790" i="3"/>
  <c r="S3791" i="3"/>
  <c r="T3791" i="3"/>
  <c r="S3792" i="3"/>
  <c r="T3792" i="3"/>
  <c r="S3793" i="3"/>
  <c r="T3793" i="3"/>
  <c r="S3794" i="3"/>
  <c r="T3794" i="3"/>
  <c r="S3795" i="3"/>
  <c r="T3795" i="3"/>
  <c r="S3796" i="3"/>
  <c r="T3796" i="3"/>
  <c r="S3797" i="3"/>
  <c r="T3797" i="3"/>
  <c r="S3798" i="3"/>
  <c r="T3798" i="3"/>
  <c r="S3799" i="3"/>
  <c r="T3799" i="3"/>
  <c r="S3800" i="3"/>
  <c r="T3800" i="3"/>
  <c r="S3801" i="3"/>
  <c r="T3801" i="3"/>
  <c r="S3802" i="3"/>
  <c r="T3802" i="3"/>
  <c r="S3803" i="3"/>
  <c r="T3803" i="3"/>
  <c r="S3804" i="3"/>
  <c r="T3804" i="3"/>
  <c r="S3805" i="3"/>
  <c r="T3805" i="3"/>
  <c r="S3806" i="3"/>
  <c r="T3806" i="3"/>
  <c r="S3807" i="3"/>
  <c r="T3807" i="3"/>
  <c r="S3808" i="3"/>
  <c r="T3808" i="3"/>
  <c r="S3809" i="3"/>
  <c r="T3809" i="3"/>
  <c r="S3810" i="3"/>
  <c r="T3810" i="3"/>
  <c r="S3811" i="3"/>
  <c r="T3811" i="3"/>
  <c r="S3812" i="3"/>
  <c r="T3812" i="3"/>
  <c r="S3813" i="3"/>
  <c r="T3813" i="3"/>
  <c r="S3814" i="3"/>
  <c r="T3814" i="3"/>
  <c r="S3815" i="3"/>
  <c r="T3815" i="3"/>
  <c r="S3816" i="3"/>
  <c r="T3816" i="3"/>
  <c r="S3817" i="3"/>
  <c r="T3817" i="3"/>
  <c r="S3818" i="3"/>
  <c r="T3818" i="3"/>
  <c r="S3819" i="3"/>
  <c r="T3819" i="3"/>
  <c r="S3820" i="3"/>
  <c r="T3820" i="3"/>
  <c r="S3821" i="3"/>
  <c r="T3821" i="3"/>
  <c r="S3822" i="3"/>
  <c r="T3822" i="3"/>
  <c r="S3823" i="3"/>
  <c r="T3823" i="3"/>
  <c r="S3824" i="3"/>
  <c r="T3824" i="3"/>
  <c r="S3825" i="3"/>
  <c r="T3825" i="3"/>
  <c r="S3826" i="3"/>
  <c r="T3826" i="3"/>
  <c r="S3827" i="3"/>
  <c r="T3827" i="3"/>
  <c r="S3828" i="3"/>
  <c r="T3828" i="3"/>
  <c r="S3829" i="3"/>
  <c r="T3829" i="3"/>
  <c r="S3830" i="3"/>
  <c r="T3830" i="3"/>
  <c r="S3831" i="3"/>
  <c r="T3831" i="3"/>
  <c r="S3832" i="3"/>
  <c r="T3832" i="3"/>
  <c r="S3833" i="3"/>
  <c r="T3833" i="3"/>
  <c r="S3834" i="3"/>
  <c r="T3834" i="3"/>
  <c r="S3835" i="3"/>
  <c r="T3835" i="3"/>
  <c r="S3836" i="3"/>
  <c r="T3836" i="3"/>
  <c r="S3837" i="3"/>
  <c r="T3837" i="3"/>
  <c r="S3838" i="3"/>
  <c r="T3838" i="3"/>
  <c r="S3839" i="3"/>
  <c r="T3839" i="3"/>
  <c r="S3840" i="3"/>
  <c r="T3840" i="3"/>
  <c r="S3841" i="3"/>
  <c r="T3841" i="3"/>
  <c r="S3842" i="3"/>
  <c r="T3842" i="3"/>
  <c r="S3843" i="3"/>
  <c r="T3843" i="3"/>
  <c r="S3844" i="3"/>
  <c r="T3844" i="3"/>
  <c r="S3845" i="3"/>
  <c r="T3845" i="3"/>
  <c r="S3846" i="3"/>
  <c r="T3846" i="3"/>
  <c r="S3847" i="3"/>
  <c r="T3847" i="3"/>
  <c r="S3848" i="3"/>
  <c r="T3848" i="3"/>
  <c r="S3849" i="3"/>
  <c r="T3849" i="3"/>
  <c r="S3850" i="3"/>
  <c r="T3850" i="3"/>
  <c r="S3851" i="3"/>
  <c r="T3851" i="3"/>
  <c r="S3852" i="3"/>
  <c r="T3852" i="3"/>
  <c r="S3853" i="3"/>
  <c r="T3853" i="3"/>
  <c r="S3854" i="3"/>
  <c r="T3854" i="3"/>
  <c r="S3855" i="3"/>
  <c r="T3855" i="3"/>
  <c r="S3856" i="3"/>
  <c r="T3856" i="3"/>
  <c r="S3857" i="3"/>
  <c r="T3857" i="3"/>
  <c r="S3858" i="3"/>
  <c r="T3858" i="3"/>
  <c r="S3859" i="3"/>
  <c r="T3859" i="3"/>
  <c r="S3860" i="3"/>
  <c r="T3860" i="3"/>
  <c r="S3861" i="3"/>
  <c r="T3861" i="3"/>
  <c r="S3862" i="3"/>
  <c r="T3862" i="3"/>
  <c r="S3863" i="3"/>
  <c r="T3863" i="3"/>
  <c r="S3864" i="3"/>
  <c r="T3864" i="3"/>
  <c r="S3865" i="3"/>
  <c r="T3865" i="3"/>
  <c r="S3866" i="3"/>
  <c r="T3866" i="3"/>
  <c r="S3867" i="3"/>
  <c r="T3867" i="3"/>
  <c r="S3868" i="3"/>
  <c r="T3868" i="3"/>
  <c r="S3869" i="3"/>
  <c r="T3869" i="3"/>
  <c r="S3870" i="3"/>
  <c r="T3870" i="3"/>
  <c r="S3871" i="3"/>
  <c r="T3871" i="3"/>
  <c r="S3872" i="3"/>
  <c r="T3872" i="3"/>
  <c r="S3873" i="3"/>
  <c r="T3873" i="3"/>
  <c r="S3874" i="3"/>
  <c r="T3874" i="3"/>
  <c r="S3875" i="3"/>
  <c r="T3875" i="3"/>
  <c r="S3876" i="3"/>
  <c r="T3876" i="3"/>
  <c r="S3877" i="3"/>
  <c r="T3877" i="3"/>
  <c r="S3878" i="3"/>
  <c r="T3878" i="3"/>
  <c r="S3879" i="3"/>
  <c r="T3879" i="3"/>
  <c r="S3880" i="3"/>
  <c r="T3880" i="3"/>
  <c r="S3881" i="3"/>
  <c r="T3881" i="3"/>
  <c r="S3882" i="3"/>
  <c r="T3882" i="3"/>
  <c r="S3883" i="3"/>
  <c r="T3883" i="3"/>
  <c r="S3884" i="3"/>
  <c r="T3884" i="3"/>
  <c r="S3885" i="3"/>
  <c r="T3885" i="3"/>
  <c r="S3886" i="3"/>
  <c r="T3886" i="3"/>
  <c r="S3887" i="3"/>
  <c r="T3887" i="3"/>
  <c r="S3888" i="3"/>
  <c r="T3888" i="3"/>
  <c r="S3889" i="3"/>
  <c r="T3889" i="3"/>
  <c r="S3890" i="3"/>
  <c r="T3890" i="3"/>
  <c r="S3891" i="3"/>
  <c r="T3891" i="3"/>
  <c r="S3892" i="3"/>
  <c r="T3892" i="3"/>
  <c r="S3893" i="3"/>
  <c r="T3893" i="3"/>
  <c r="S3894" i="3"/>
  <c r="T3894" i="3"/>
  <c r="S3895" i="3"/>
  <c r="T3895" i="3"/>
  <c r="S3896" i="3"/>
  <c r="T3896" i="3"/>
  <c r="S3897" i="3"/>
  <c r="T3897" i="3"/>
  <c r="S3898" i="3"/>
  <c r="T3898" i="3"/>
  <c r="S3899" i="3"/>
  <c r="T3899" i="3"/>
  <c r="S3900" i="3"/>
  <c r="T3900" i="3"/>
  <c r="S3901" i="3"/>
  <c r="T3901" i="3"/>
  <c r="S3902" i="3"/>
  <c r="T3902" i="3"/>
  <c r="S3903" i="3"/>
  <c r="T3903" i="3"/>
  <c r="S3904" i="3"/>
  <c r="T3904" i="3"/>
  <c r="S3905" i="3"/>
  <c r="T3905" i="3"/>
  <c r="S3906" i="3"/>
  <c r="T3906" i="3"/>
  <c r="S3907" i="3"/>
  <c r="T3907" i="3"/>
  <c r="S3908" i="3"/>
  <c r="T3908" i="3"/>
  <c r="S3909" i="3"/>
  <c r="T3909" i="3"/>
  <c r="S3910" i="3"/>
  <c r="T3910" i="3"/>
  <c r="S3911" i="3"/>
  <c r="T3911" i="3"/>
  <c r="S3912" i="3"/>
  <c r="T3912" i="3"/>
  <c r="S3913" i="3"/>
  <c r="T3913" i="3"/>
  <c r="S3914" i="3"/>
  <c r="T3914" i="3"/>
  <c r="S3915" i="3"/>
  <c r="T3915" i="3"/>
  <c r="S3916" i="3"/>
  <c r="T3916" i="3"/>
  <c r="S3917" i="3"/>
  <c r="T3917" i="3"/>
  <c r="S3918" i="3"/>
  <c r="T3918" i="3"/>
  <c r="S3919" i="3"/>
  <c r="T3919" i="3"/>
  <c r="S3920" i="3"/>
  <c r="T3920" i="3"/>
  <c r="S3921" i="3"/>
  <c r="T3921" i="3"/>
  <c r="S3922" i="3"/>
  <c r="T3922" i="3"/>
  <c r="S3923" i="3"/>
  <c r="T3923" i="3"/>
  <c r="S3924" i="3"/>
  <c r="T3924" i="3"/>
  <c r="S3925" i="3"/>
  <c r="T3925" i="3"/>
  <c r="S3926" i="3"/>
  <c r="T3926" i="3"/>
  <c r="S3927" i="3"/>
  <c r="T3927" i="3"/>
  <c r="S3928" i="3"/>
  <c r="T3928" i="3"/>
  <c r="S3929" i="3"/>
  <c r="T3929" i="3"/>
  <c r="S3930" i="3"/>
  <c r="T3930" i="3"/>
  <c r="S3931" i="3"/>
  <c r="T3931" i="3"/>
  <c r="S3932" i="3"/>
  <c r="T3932" i="3"/>
  <c r="S3933" i="3"/>
  <c r="T3933" i="3"/>
  <c r="S3934" i="3"/>
  <c r="T3934" i="3"/>
  <c r="S3935" i="3"/>
  <c r="T3935" i="3"/>
  <c r="S3936" i="3"/>
  <c r="T3936" i="3"/>
  <c r="S3937" i="3"/>
  <c r="T3937" i="3"/>
  <c r="S3938" i="3"/>
  <c r="T3938" i="3"/>
  <c r="S3939" i="3"/>
  <c r="T3939" i="3"/>
  <c r="S3940" i="3"/>
  <c r="T3940" i="3"/>
  <c r="S3941" i="3"/>
  <c r="T3941" i="3"/>
  <c r="S3942" i="3"/>
  <c r="T3942" i="3"/>
  <c r="S3943" i="3"/>
  <c r="T3943" i="3"/>
  <c r="S3944" i="3"/>
  <c r="T3944" i="3"/>
  <c r="S3945" i="3"/>
  <c r="T3945" i="3"/>
  <c r="S3946" i="3"/>
  <c r="T3946" i="3"/>
  <c r="S3947" i="3"/>
  <c r="T3947" i="3"/>
  <c r="S3948" i="3"/>
  <c r="T3948" i="3"/>
  <c r="S3949" i="3"/>
  <c r="T3949" i="3"/>
  <c r="S3950" i="3"/>
  <c r="T3950" i="3"/>
  <c r="S3951" i="3"/>
  <c r="T3951" i="3"/>
  <c r="S3952" i="3"/>
  <c r="T3952" i="3"/>
  <c r="S3953" i="3"/>
  <c r="T3953" i="3"/>
  <c r="S3954" i="3"/>
  <c r="T3954" i="3"/>
  <c r="S3955" i="3"/>
  <c r="T3955" i="3"/>
  <c r="S3956" i="3"/>
  <c r="T3956" i="3"/>
  <c r="S3957" i="3"/>
  <c r="T3957" i="3"/>
  <c r="S3958" i="3"/>
  <c r="T3958" i="3"/>
  <c r="S3959" i="3"/>
  <c r="T3959" i="3"/>
  <c r="S3960" i="3"/>
  <c r="T3960" i="3"/>
  <c r="S3961" i="3"/>
  <c r="T3961" i="3"/>
  <c r="S3962" i="3"/>
  <c r="T3962" i="3"/>
  <c r="S3963" i="3"/>
  <c r="T3963" i="3"/>
  <c r="S3964" i="3"/>
  <c r="T3964" i="3"/>
  <c r="S3965" i="3"/>
  <c r="T3965" i="3"/>
  <c r="S3966" i="3"/>
  <c r="T3966" i="3"/>
  <c r="S3967" i="3"/>
  <c r="T3967" i="3"/>
  <c r="S3968" i="3"/>
  <c r="T3968" i="3"/>
  <c r="S3969" i="3"/>
  <c r="T3969" i="3"/>
  <c r="S3970" i="3"/>
  <c r="T3970" i="3"/>
  <c r="S3971" i="3"/>
  <c r="T3971" i="3"/>
  <c r="S3972" i="3"/>
  <c r="T3972" i="3"/>
  <c r="S3973" i="3"/>
  <c r="T3973" i="3"/>
  <c r="S3974" i="3"/>
  <c r="T3974" i="3"/>
  <c r="S3975" i="3"/>
  <c r="T3975" i="3"/>
  <c r="S3976" i="3"/>
  <c r="T3976" i="3"/>
  <c r="S3977" i="3"/>
  <c r="T3977" i="3"/>
  <c r="S3978" i="3"/>
  <c r="T3978" i="3"/>
  <c r="S3979" i="3"/>
  <c r="T3979" i="3"/>
  <c r="S3980" i="3"/>
  <c r="T3980" i="3"/>
  <c r="S3981" i="3"/>
  <c r="T3981" i="3"/>
  <c r="S3982" i="3"/>
  <c r="T3982" i="3"/>
  <c r="S3983" i="3"/>
  <c r="T3983" i="3"/>
  <c r="S3984" i="3"/>
  <c r="T3984" i="3"/>
  <c r="S3985" i="3"/>
  <c r="T3985" i="3"/>
  <c r="S3986" i="3"/>
  <c r="T3986" i="3"/>
  <c r="S3987" i="3"/>
  <c r="T3987" i="3"/>
  <c r="S3988" i="3"/>
  <c r="T3988" i="3"/>
  <c r="S3989" i="3"/>
  <c r="T3989" i="3"/>
  <c r="S3990" i="3"/>
  <c r="T3990" i="3"/>
  <c r="S3991" i="3"/>
  <c r="T3991" i="3"/>
  <c r="S3992" i="3"/>
  <c r="T3992" i="3"/>
  <c r="S3993" i="3"/>
  <c r="T3993" i="3"/>
  <c r="S3994" i="3"/>
  <c r="T3994" i="3"/>
  <c r="S3995" i="3"/>
  <c r="T3995" i="3"/>
  <c r="S3996" i="3"/>
  <c r="T3996" i="3"/>
  <c r="S3997" i="3"/>
  <c r="T3997" i="3"/>
  <c r="S3998" i="3"/>
  <c r="T3998" i="3"/>
  <c r="S3999" i="3"/>
  <c r="T3999" i="3"/>
  <c r="S4000" i="3"/>
  <c r="T4000" i="3"/>
  <c r="S4001" i="3"/>
  <c r="T4001" i="3"/>
  <c r="S4002" i="3"/>
  <c r="T4002" i="3"/>
  <c r="S4003" i="3"/>
  <c r="T4003" i="3"/>
  <c r="S4004" i="3"/>
  <c r="T4004" i="3"/>
  <c r="S4005" i="3"/>
  <c r="T4005" i="3"/>
  <c r="S4006" i="3"/>
  <c r="T4006" i="3"/>
  <c r="S4007" i="3"/>
  <c r="T4007" i="3"/>
  <c r="S4008" i="3"/>
  <c r="T4008" i="3"/>
  <c r="S4009" i="3"/>
  <c r="T4009" i="3"/>
  <c r="S4010" i="3"/>
  <c r="T4010" i="3"/>
  <c r="S4011" i="3"/>
  <c r="T4011" i="3"/>
  <c r="S4012" i="3"/>
  <c r="T4012" i="3"/>
  <c r="S4013" i="3"/>
  <c r="T4013" i="3"/>
  <c r="S4014" i="3"/>
  <c r="T4014" i="3"/>
  <c r="S4015" i="3"/>
  <c r="T4015" i="3"/>
  <c r="S4016" i="3"/>
  <c r="T4016" i="3"/>
  <c r="S4017" i="3"/>
  <c r="T4017" i="3"/>
  <c r="S4018" i="3"/>
  <c r="T4018" i="3"/>
  <c r="S4019" i="3"/>
  <c r="T4019" i="3"/>
  <c r="S4020" i="3"/>
  <c r="T4020" i="3"/>
  <c r="S4021" i="3"/>
  <c r="T4021" i="3"/>
  <c r="S4022" i="3"/>
  <c r="T4022" i="3"/>
  <c r="S4023" i="3"/>
  <c r="T4023" i="3"/>
  <c r="S4024" i="3"/>
  <c r="T4024" i="3"/>
  <c r="S4025" i="3"/>
  <c r="T4025" i="3"/>
  <c r="S4026" i="3"/>
  <c r="T4026" i="3"/>
  <c r="S4027" i="3"/>
  <c r="T4027" i="3"/>
  <c r="S4028" i="3"/>
  <c r="T4028" i="3"/>
  <c r="S4029" i="3"/>
  <c r="T4029" i="3"/>
  <c r="S4030" i="3"/>
  <c r="T4030" i="3"/>
  <c r="S4031" i="3"/>
  <c r="T4031" i="3"/>
  <c r="S4032" i="3"/>
  <c r="T4032" i="3"/>
  <c r="S4033" i="3"/>
  <c r="T4033" i="3"/>
  <c r="S4034" i="3"/>
  <c r="T4034" i="3"/>
  <c r="S4035" i="3"/>
  <c r="T4035" i="3"/>
  <c r="S4036" i="3"/>
  <c r="T4036" i="3"/>
  <c r="S4037" i="3"/>
  <c r="T4037" i="3"/>
  <c r="S4038" i="3"/>
  <c r="T4038" i="3"/>
  <c r="S4039" i="3"/>
  <c r="T4039" i="3"/>
  <c r="S4040" i="3"/>
  <c r="T4040" i="3"/>
  <c r="S4041" i="3"/>
  <c r="T4041" i="3"/>
  <c r="S4042" i="3"/>
  <c r="T4042" i="3"/>
  <c r="S4043" i="3"/>
  <c r="T4043" i="3"/>
  <c r="S4044" i="3"/>
  <c r="T4044" i="3"/>
  <c r="S4045" i="3"/>
  <c r="T4045" i="3"/>
  <c r="S4046" i="3"/>
  <c r="T4046" i="3"/>
  <c r="S4047" i="3"/>
  <c r="T4047" i="3"/>
  <c r="S4048" i="3"/>
  <c r="T4048" i="3"/>
  <c r="S4049" i="3"/>
  <c r="T4049" i="3"/>
  <c r="S4050" i="3"/>
  <c r="T4050" i="3"/>
  <c r="S4051" i="3"/>
  <c r="T4051" i="3"/>
  <c r="S4052" i="3"/>
  <c r="T4052" i="3"/>
  <c r="S4053" i="3"/>
  <c r="T4053" i="3"/>
  <c r="S4054" i="3"/>
  <c r="T4054" i="3"/>
  <c r="S4055" i="3"/>
  <c r="T4055" i="3"/>
  <c r="S4056" i="3"/>
  <c r="T4056" i="3"/>
  <c r="S4057" i="3"/>
  <c r="T4057" i="3"/>
  <c r="S4058" i="3"/>
  <c r="T4058" i="3"/>
  <c r="S4059" i="3"/>
  <c r="T4059" i="3"/>
  <c r="S4060" i="3"/>
  <c r="T4060" i="3"/>
  <c r="S4061" i="3"/>
  <c r="T4061" i="3"/>
  <c r="S4062" i="3"/>
  <c r="T4062" i="3"/>
  <c r="S4063" i="3"/>
  <c r="T4063" i="3"/>
  <c r="S4064" i="3"/>
  <c r="T4064" i="3"/>
  <c r="S4065" i="3"/>
  <c r="T4065" i="3"/>
  <c r="S4066" i="3"/>
  <c r="T4066" i="3"/>
  <c r="S4067" i="3"/>
  <c r="T4067" i="3"/>
  <c r="S4068" i="3"/>
  <c r="T4068" i="3"/>
  <c r="S4069" i="3"/>
  <c r="T4069" i="3"/>
  <c r="S4070" i="3"/>
  <c r="T4070" i="3"/>
  <c r="S4071" i="3"/>
  <c r="T4071" i="3"/>
  <c r="S4072" i="3"/>
  <c r="T4072" i="3"/>
  <c r="S4073" i="3"/>
  <c r="T4073" i="3"/>
  <c r="S4074" i="3"/>
  <c r="T4074" i="3"/>
  <c r="S4075" i="3"/>
  <c r="T4075" i="3"/>
  <c r="S4076" i="3"/>
  <c r="T4076" i="3"/>
  <c r="S4077" i="3"/>
  <c r="T4077" i="3"/>
  <c r="S4078" i="3"/>
  <c r="T4078" i="3"/>
  <c r="S4079" i="3"/>
  <c r="T4079" i="3"/>
  <c r="S4080" i="3"/>
  <c r="T4080" i="3"/>
  <c r="S4081" i="3"/>
  <c r="T4081" i="3"/>
  <c r="S4082" i="3"/>
  <c r="T4082" i="3"/>
  <c r="S4083" i="3"/>
  <c r="T4083" i="3"/>
  <c r="S4084" i="3"/>
  <c r="T4084" i="3"/>
  <c r="S4085" i="3"/>
  <c r="T4085" i="3"/>
  <c r="S4086" i="3"/>
  <c r="T4086" i="3"/>
  <c r="S4087" i="3"/>
  <c r="T4087" i="3"/>
  <c r="S4088" i="3"/>
  <c r="T4088" i="3"/>
  <c r="S4089" i="3"/>
  <c r="T4089" i="3"/>
  <c r="S4090" i="3"/>
  <c r="T4090" i="3"/>
  <c r="S4091" i="3"/>
  <c r="T4091" i="3"/>
  <c r="S4092" i="3"/>
  <c r="T4092" i="3"/>
  <c r="S4093" i="3"/>
  <c r="T4093" i="3"/>
  <c r="S4094" i="3"/>
  <c r="T4094" i="3"/>
  <c r="S4095" i="3"/>
  <c r="T4095" i="3"/>
  <c r="S4096" i="3"/>
  <c r="T4096" i="3"/>
  <c r="S4097" i="3"/>
  <c r="T4097" i="3"/>
  <c r="S4098" i="3"/>
  <c r="T4098" i="3"/>
  <c r="S4099" i="3"/>
  <c r="T4099" i="3"/>
  <c r="S4100" i="3"/>
  <c r="T4100" i="3"/>
  <c r="S4101" i="3"/>
  <c r="T4101" i="3"/>
  <c r="S4102" i="3"/>
  <c r="T4102" i="3"/>
  <c r="S4103" i="3"/>
  <c r="T4103" i="3"/>
  <c r="S4104" i="3"/>
  <c r="T4104" i="3"/>
  <c r="S4105" i="3"/>
  <c r="T4105" i="3"/>
  <c r="S4106" i="3"/>
  <c r="T4106" i="3"/>
  <c r="S4107" i="3"/>
  <c r="T4107" i="3"/>
  <c r="S4108" i="3"/>
  <c r="T4108" i="3"/>
  <c r="S4109" i="3"/>
  <c r="T4109" i="3"/>
  <c r="S4110" i="3"/>
  <c r="T4110" i="3"/>
  <c r="S4111" i="3"/>
  <c r="T4111" i="3"/>
  <c r="S4112" i="3"/>
  <c r="T4112" i="3"/>
  <c r="S4113" i="3"/>
  <c r="T4113" i="3"/>
  <c r="S4114" i="3"/>
  <c r="T4114" i="3"/>
  <c r="S4115" i="3"/>
  <c r="T4115" i="3"/>
  <c r="E2" i="16" l="1"/>
  <c r="H2" i="16" s="1"/>
  <c r="C14" i="16"/>
  <c r="D14" i="16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B14" i="16"/>
  <c r="E5" i="16"/>
  <c r="H5" i="16" s="1"/>
  <c r="E4" i="16"/>
  <c r="F4" i="16" s="1"/>
  <c r="E3" i="16"/>
  <c r="F3" i="16" s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5" i="3"/>
  <c r="P127" i="3"/>
  <c r="P128" i="3"/>
  <c r="P129" i="3"/>
  <c r="P130" i="3"/>
  <c r="P134" i="3"/>
  <c r="P137" i="3"/>
  <c r="P140" i="3"/>
  <c r="P141" i="3"/>
  <c r="P143" i="3"/>
  <c r="P144" i="3"/>
  <c r="P146" i="3"/>
  <c r="P147" i="3"/>
  <c r="P148" i="3"/>
  <c r="P150" i="3"/>
  <c r="P151" i="3"/>
  <c r="P152" i="3"/>
  <c r="P153" i="3"/>
  <c r="P154" i="3"/>
  <c r="P155" i="3"/>
  <c r="P156" i="3"/>
  <c r="P157" i="3"/>
  <c r="P158" i="3"/>
  <c r="P159" i="3"/>
  <c r="P161" i="3"/>
  <c r="P163" i="3"/>
  <c r="P164" i="3"/>
  <c r="P166" i="3"/>
  <c r="P168" i="3"/>
  <c r="P169" i="3"/>
  <c r="P170" i="3"/>
  <c r="P171" i="3"/>
  <c r="P172" i="3"/>
  <c r="P173" i="3"/>
  <c r="P177" i="3"/>
  <c r="P179" i="3"/>
  <c r="P181" i="3"/>
  <c r="P182" i="3"/>
  <c r="P183" i="3"/>
  <c r="P185" i="3"/>
  <c r="P186" i="3"/>
  <c r="P187" i="3"/>
  <c r="P189" i="3"/>
  <c r="P191" i="3"/>
  <c r="P192" i="3"/>
  <c r="P193" i="3"/>
  <c r="P194" i="3"/>
  <c r="P196" i="3"/>
  <c r="P198" i="3"/>
  <c r="P199" i="3"/>
  <c r="P200" i="3"/>
  <c r="P202" i="3"/>
  <c r="P203" i="3"/>
  <c r="P205" i="3"/>
  <c r="P206" i="3"/>
  <c r="P207" i="3"/>
  <c r="P209" i="3"/>
  <c r="P212" i="3"/>
  <c r="P213" i="3"/>
  <c r="P214" i="3"/>
  <c r="P215" i="3"/>
  <c r="P216" i="3"/>
  <c r="P217" i="3"/>
  <c r="P218" i="3"/>
  <c r="P219" i="3"/>
  <c r="P220" i="3"/>
  <c r="P221" i="3"/>
  <c r="P222" i="3"/>
  <c r="P224" i="3"/>
  <c r="P228" i="3"/>
  <c r="P232" i="3"/>
  <c r="P234" i="3"/>
  <c r="P236" i="3"/>
  <c r="P239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30" i="3"/>
  <c r="P432" i="3"/>
  <c r="P433" i="3"/>
  <c r="P434" i="3"/>
  <c r="P436" i="3"/>
  <c r="P437" i="3"/>
  <c r="P440" i="3"/>
  <c r="P442" i="3"/>
  <c r="P444" i="3"/>
  <c r="P445" i="3"/>
  <c r="P446" i="3"/>
  <c r="P447" i="3"/>
  <c r="P448" i="3"/>
  <c r="P449" i="3"/>
  <c r="P450" i="3"/>
  <c r="P451" i="3"/>
  <c r="P452" i="3"/>
  <c r="P454" i="3"/>
  <c r="P455" i="3"/>
  <c r="P456" i="3"/>
  <c r="P457" i="3"/>
  <c r="P458" i="3"/>
  <c r="P460" i="3"/>
  <c r="P461" i="3"/>
  <c r="P462" i="3"/>
  <c r="P465" i="3"/>
  <c r="P466" i="3"/>
  <c r="P467" i="3"/>
  <c r="P468" i="3"/>
  <c r="P469" i="3"/>
  <c r="P472" i="3"/>
  <c r="P473" i="3"/>
  <c r="P474" i="3"/>
  <c r="P475" i="3"/>
  <c r="P476" i="3"/>
  <c r="P478" i="3"/>
  <c r="P481" i="3"/>
  <c r="P482" i="3"/>
  <c r="P483" i="3"/>
  <c r="P484" i="3"/>
  <c r="P485" i="3"/>
  <c r="P486" i="3"/>
  <c r="P487" i="3"/>
  <c r="P488" i="3"/>
  <c r="P491" i="3"/>
  <c r="P496" i="3"/>
  <c r="P498" i="3"/>
  <c r="P499" i="3"/>
  <c r="P500" i="3"/>
  <c r="P501" i="3"/>
  <c r="P502" i="3"/>
  <c r="P504" i="3"/>
  <c r="P505" i="3"/>
  <c r="P506" i="3"/>
  <c r="P507" i="3"/>
  <c r="P508" i="3"/>
  <c r="P509" i="3"/>
  <c r="P510" i="3"/>
  <c r="P511" i="3"/>
  <c r="P513" i="3"/>
  <c r="P514" i="3"/>
  <c r="P515" i="3"/>
  <c r="P516" i="3"/>
  <c r="P517" i="3"/>
  <c r="P519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50" i="3"/>
  <c r="P551" i="3"/>
  <c r="P552" i="3"/>
  <c r="P553" i="3"/>
  <c r="P555" i="3"/>
  <c r="P556" i="3"/>
  <c r="P558" i="3"/>
  <c r="P559" i="3"/>
  <c r="P561" i="3"/>
  <c r="P562" i="3"/>
  <c r="P563" i="3"/>
  <c r="P565" i="3"/>
  <c r="P566" i="3"/>
  <c r="P568" i="3"/>
  <c r="P570" i="3"/>
  <c r="P571" i="3"/>
  <c r="P572" i="3"/>
  <c r="P573" i="3"/>
  <c r="P575" i="3"/>
  <c r="P576" i="3"/>
  <c r="P577" i="3"/>
  <c r="P578" i="3"/>
  <c r="P579" i="3"/>
  <c r="P580" i="3"/>
  <c r="P581" i="3"/>
  <c r="P582" i="3"/>
  <c r="P585" i="3"/>
  <c r="P586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5" i="3"/>
  <c r="P607" i="3"/>
  <c r="P608" i="3"/>
  <c r="P610" i="3"/>
  <c r="P611" i="3"/>
  <c r="P615" i="3"/>
  <c r="P619" i="3"/>
  <c r="P621" i="3"/>
  <c r="P622" i="3"/>
  <c r="P623" i="3"/>
  <c r="P624" i="3"/>
  <c r="P628" i="3"/>
  <c r="P629" i="3"/>
  <c r="P631" i="3"/>
  <c r="P632" i="3"/>
  <c r="P633" i="3"/>
  <c r="P635" i="3"/>
  <c r="P636" i="3"/>
  <c r="P637" i="3"/>
  <c r="P638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9" i="3"/>
  <c r="P710" i="3"/>
  <c r="P711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3" i="3"/>
  <c r="P765" i="3"/>
  <c r="P767" i="3"/>
  <c r="P769" i="3"/>
  <c r="P771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8" i="3"/>
  <c r="P879" i="3"/>
  <c r="P880" i="3"/>
  <c r="P881" i="3"/>
  <c r="P882" i="3"/>
  <c r="P883" i="3"/>
  <c r="P884" i="3"/>
  <c r="P885" i="3"/>
  <c r="P886" i="3"/>
  <c r="P887" i="3"/>
  <c r="P888" i="3"/>
  <c r="P890" i="3"/>
  <c r="P891" i="3"/>
  <c r="P892" i="3"/>
  <c r="P893" i="3"/>
  <c r="P894" i="3"/>
  <c r="P895" i="3"/>
  <c r="P896" i="3"/>
  <c r="P897" i="3"/>
  <c r="P898" i="3"/>
  <c r="P900" i="3"/>
  <c r="P901" i="3"/>
  <c r="P902" i="3"/>
  <c r="P904" i="3"/>
  <c r="P905" i="3"/>
  <c r="P906" i="3"/>
  <c r="P907" i="3"/>
  <c r="P911" i="3"/>
  <c r="P912" i="3"/>
  <c r="P914" i="3"/>
  <c r="P915" i="3"/>
  <c r="P917" i="3"/>
  <c r="P919" i="3"/>
  <c r="P920" i="3"/>
  <c r="P921" i="3"/>
  <c r="P923" i="3"/>
  <c r="P924" i="3"/>
  <c r="P925" i="3"/>
  <c r="P926" i="3"/>
  <c r="P927" i="3"/>
  <c r="P930" i="3"/>
  <c r="P932" i="3"/>
  <c r="P933" i="3"/>
  <c r="P934" i="3"/>
  <c r="P935" i="3"/>
  <c r="P936" i="3"/>
  <c r="P937" i="3"/>
  <c r="P939" i="3"/>
  <c r="P940" i="3"/>
  <c r="P941" i="3"/>
  <c r="P942" i="3"/>
  <c r="P943" i="3"/>
  <c r="P944" i="3"/>
  <c r="P945" i="3"/>
  <c r="P946" i="3"/>
  <c r="P947" i="3"/>
  <c r="P948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4" i="3"/>
  <c r="P1045" i="3"/>
  <c r="P1046" i="3"/>
  <c r="P1047" i="3"/>
  <c r="P1049" i="3"/>
  <c r="P1050" i="3"/>
  <c r="P1055" i="3"/>
  <c r="P1062" i="3"/>
  <c r="P1064" i="3"/>
  <c r="P1066" i="3"/>
  <c r="P1067" i="3"/>
  <c r="P1068" i="3"/>
  <c r="P1069" i="3"/>
  <c r="P1070" i="3"/>
  <c r="P1071" i="3"/>
  <c r="P1072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7" i="3"/>
  <c r="P1088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3" i="3"/>
  <c r="P1125" i="3"/>
  <c r="P1126" i="3"/>
  <c r="P1128" i="3"/>
  <c r="P1129" i="3"/>
  <c r="P1130" i="3"/>
  <c r="P1131" i="3"/>
  <c r="P1132" i="3"/>
  <c r="P1134" i="3"/>
  <c r="P1135" i="3"/>
  <c r="P1136" i="3"/>
  <c r="P1137" i="3"/>
  <c r="P1138" i="3"/>
  <c r="P1139" i="3"/>
  <c r="P1140" i="3"/>
  <c r="P1141" i="3"/>
  <c r="P1145" i="3"/>
  <c r="P1147" i="3"/>
  <c r="P1148" i="3"/>
  <c r="P1150" i="3"/>
  <c r="P1151" i="3"/>
  <c r="P1152" i="3"/>
  <c r="P1154" i="3"/>
  <c r="P1155" i="3"/>
  <c r="P1156" i="3"/>
  <c r="P1157" i="3"/>
  <c r="P1159" i="3"/>
  <c r="P1160" i="3"/>
  <c r="P1162" i="3"/>
  <c r="P1164" i="3"/>
  <c r="P1167" i="3"/>
  <c r="P1168" i="3"/>
  <c r="P1169" i="3"/>
  <c r="P1170" i="3"/>
  <c r="P1171" i="3"/>
  <c r="P1172" i="3"/>
  <c r="P1173" i="3"/>
  <c r="P1175" i="3"/>
  <c r="P1176" i="3"/>
  <c r="P1177" i="3"/>
  <c r="P1178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30" i="3"/>
  <c r="P1231" i="3"/>
  <c r="P1234" i="3"/>
  <c r="P1235" i="3"/>
  <c r="P1237" i="3"/>
  <c r="P1240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6" i="3"/>
  <c r="P1337" i="3"/>
  <c r="P1338" i="3"/>
  <c r="P1339" i="3"/>
  <c r="P1340" i="3"/>
  <c r="P1341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2" i="3"/>
  <c r="P1413" i="3"/>
  <c r="P1414" i="3"/>
  <c r="P1415" i="3"/>
  <c r="P1416" i="3"/>
  <c r="P1417" i="3"/>
  <c r="P1419" i="3"/>
  <c r="P1420" i="3"/>
  <c r="P1421" i="3"/>
  <c r="P1422" i="3"/>
  <c r="P1423" i="3"/>
  <c r="P1424" i="3"/>
  <c r="P1425" i="3"/>
  <c r="P1426" i="3"/>
  <c r="P1429" i="3"/>
  <c r="P1430" i="3"/>
  <c r="P1432" i="3"/>
  <c r="P1433" i="3"/>
  <c r="P1435" i="3"/>
  <c r="P1436" i="3"/>
  <c r="P1437" i="3"/>
  <c r="P1438" i="3"/>
  <c r="P1439" i="3"/>
  <c r="P1440" i="3"/>
  <c r="P1441" i="3"/>
  <c r="P1442" i="3"/>
  <c r="P1443" i="3"/>
  <c r="P1449" i="3"/>
  <c r="P1452" i="3"/>
  <c r="P1453" i="3"/>
  <c r="P1456" i="3"/>
  <c r="P1457" i="3"/>
  <c r="P1458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7" i="3"/>
  <c r="P1488" i="3"/>
  <c r="P1490" i="3"/>
  <c r="P1492" i="3"/>
  <c r="P1493" i="3"/>
  <c r="P1494" i="3"/>
  <c r="P1496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P1541" i="3"/>
  <c r="P1542" i="3"/>
  <c r="P1543" i="3"/>
  <c r="P1544" i="3"/>
  <c r="P1545" i="3"/>
  <c r="P1547" i="3"/>
  <c r="P1548" i="3"/>
  <c r="P1550" i="3"/>
  <c r="P1551" i="3"/>
  <c r="P1552" i="3"/>
  <c r="P1554" i="3"/>
  <c r="P1558" i="3"/>
  <c r="P1559" i="3"/>
  <c r="P1560" i="3"/>
  <c r="P1561" i="3"/>
  <c r="P1562" i="3"/>
  <c r="P1563" i="3"/>
  <c r="P1565" i="3"/>
  <c r="P1566" i="3"/>
  <c r="P1567" i="3"/>
  <c r="P1568" i="3"/>
  <c r="P1569" i="3"/>
  <c r="P1570" i="3"/>
  <c r="P1572" i="3"/>
  <c r="P1573" i="3"/>
  <c r="P1574" i="3"/>
  <c r="P1575" i="3"/>
  <c r="P1576" i="3"/>
  <c r="P1577" i="3"/>
  <c r="P1578" i="3"/>
  <c r="P1579" i="3"/>
  <c r="P1580" i="3"/>
  <c r="P1581" i="3"/>
  <c r="P1583" i="3"/>
  <c r="P1584" i="3"/>
  <c r="P1585" i="3"/>
  <c r="P1587" i="3"/>
  <c r="P1589" i="3"/>
  <c r="P1592" i="3"/>
  <c r="P1593" i="3"/>
  <c r="P1595" i="3"/>
  <c r="P1596" i="3"/>
  <c r="P1597" i="3"/>
  <c r="P1598" i="3"/>
  <c r="P1600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P1674" i="3"/>
  <c r="P1675" i="3"/>
  <c r="P1676" i="3"/>
  <c r="P1677" i="3"/>
  <c r="P1678" i="3"/>
  <c r="P1679" i="3"/>
  <c r="P1680" i="3"/>
  <c r="P1681" i="3"/>
  <c r="P1682" i="3"/>
  <c r="P1683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9" i="3"/>
  <c r="P1701" i="3"/>
  <c r="P1702" i="3"/>
  <c r="P1703" i="3"/>
  <c r="P1704" i="3"/>
  <c r="P1705" i="3"/>
  <c r="P1706" i="3"/>
  <c r="P1709" i="3"/>
  <c r="P1711" i="3"/>
  <c r="P1712" i="3"/>
  <c r="P1713" i="3"/>
  <c r="P1715" i="3"/>
  <c r="P1716" i="3"/>
  <c r="P1717" i="3"/>
  <c r="P1718" i="3"/>
  <c r="P1719" i="3"/>
  <c r="P1720" i="3"/>
  <c r="P1721" i="3"/>
  <c r="P1722" i="3"/>
  <c r="P1724" i="3"/>
  <c r="P1725" i="3"/>
  <c r="P1726" i="3"/>
  <c r="P1727" i="3"/>
  <c r="P1728" i="3"/>
  <c r="P1729" i="3"/>
  <c r="P1730" i="3"/>
  <c r="P1736" i="3"/>
  <c r="P1737" i="3"/>
  <c r="P1738" i="3"/>
  <c r="P1739" i="3"/>
  <c r="P1740" i="3"/>
  <c r="P1741" i="3"/>
  <c r="P1743" i="3"/>
  <c r="P1744" i="3"/>
  <c r="P1745" i="3"/>
  <c r="P1746" i="3"/>
  <c r="P1747" i="3"/>
  <c r="P1748" i="3"/>
  <c r="P1749" i="3"/>
  <c r="P1750" i="3"/>
  <c r="P1751" i="3"/>
  <c r="P1752" i="3"/>
  <c r="P1753" i="3"/>
  <c r="P1754" i="3"/>
  <c r="P1755" i="3"/>
  <c r="P1756" i="3"/>
  <c r="P1757" i="3"/>
  <c r="P1758" i="3"/>
  <c r="P1759" i="3"/>
  <c r="P1760" i="3"/>
  <c r="P1761" i="3"/>
  <c r="P1762" i="3"/>
  <c r="P1763" i="3"/>
  <c r="P1764" i="3"/>
  <c r="P1765" i="3"/>
  <c r="P1766" i="3"/>
  <c r="P1767" i="3"/>
  <c r="P1769" i="3"/>
  <c r="P1770" i="3"/>
  <c r="P1771" i="3"/>
  <c r="P1772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6" i="3"/>
  <c r="P1818" i="3"/>
  <c r="P1819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4" i="3"/>
  <c r="P1865" i="3"/>
  <c r="P1866" i="3"/>
  <c r="P1867" i="3"/>
  <c r="P1868" i="3"/>
  <c r="P1869" i="3"/>
  <c r="P1870" i="3"/>
  <c r="P1872" i="3"/>
  <c r="P1873" i="3"/>
  <c r="P1874" i="3"/>
  <c r="P1875" i="3"/>
  <c r="P1876" i="3"/>
  <c r="P1877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P1902" i="3"/>
  <c r="P1903" i="3"/>
  <c r="P1904" i="3"/>
  <c r="P1905" i="3"/>
  <c r="P1906" i="3"/>
  <c r="P1907" i="3"/>
  <c r="P1908" i="3"/>
  <c r="P1909" i="3"/>
  <c r="P1910" i="3"/>
  <c r="P1911" i="3"/>
  <c r="P1912" i="3"/>
  <c r="P1913" i="3"/>
  <c r="P1914" i="3"/>
  <c r="P1915" i="3"/>
  <c r="P1916" i="3"/>
  <c r="P1917" i="3"/>
  <c r="P1918" i="3"/>
  <c r="P1919" i="3"/>
  <c r="P1920" i="3"/>
  <c r="P1921" i="3"/>
  <c r="P1922" i="3"/>
  <c r="P1923" i="3"/>
  <c r="P1924" i="3"/>
  <c r="P1925" i="3"/>
  <c r="P1926" i="3"/>
  <c r="P1927" i="3"/>
  <c r="P1928" i="3"/>
  <c r="P1929" i="3"/>
  <c r="P1930" i="3"/>
  <c r="P1931" i="3"/>
  <c r="P1932" i="3"/>
  <c r="P1933" i="3"/>
  <c r="P1934" i="3"/>
  <c r="P1935" i="3"/>
  <c r="P1936" i="3"/>
  <c r="P1937" i="3"/>
  <c r="P1938" i="3"/>
  <c r="P1939" i="3"/>
  <c r="P1940" i="3"/>
  <c r="P1941" i="3"/>
  <c r="P1942" i="3"/>
  <c r="P1943" i="3"/>
  <c r="P1944" i="3"/>
  <c r="P1945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5" i="3"/>
  <c r="P1986" i="3"/>
  <c r="P1987" i="3"/>
  <c r="P1988" i="3"/>
  <c r="P1989" i="3"/>
  <c r="P1990" i="3"/>
  <c r="P1991" i="3"/>
  <c r="P1992" i="3"/>
  <c r="P1993" i="3"/>
  <c r="P1994" i="3"/>
  <c r="P1997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P2042" i="3"/>
  <c r="P2043" i="3"/>
  <c r="P2044" i="3"/>
  <c r="P2045" i="3"/>
  <c r="P2046" i="3"/>
  <c r="P2047" i="3"/>
  <c r="P2048" i="3"/>
  <c r="P2049" i="3"/>
  <c r="P2050" i="3"/>
  <c r="P2051" i="3"/>
  <c r="P2052" i="3"/>
  <c r="P2053" i="3"/>
  <c r="P2054" i="3"/>
  <c r="P2055" i="3"/>
  <c r="P2056" i="3"/>
  <c r="P2057" i="3"/>
  <c r="P2058" i="3"/>
  <c r="P2059" i="3"/>
  <c r="P2060" i="3"/>
  <c r="P2061" i="3"/>
  <c r="P2062" i="3"/>
  <c r="P2063" i="3"/>
  <c r="P2064" i="3"/>
  <c r="P2065" i="3"/>
  <c r="P2066" i="3"/>
  <c r="P2067" i="3"/>
  <c r="P2068" i="3"/>
  <c r="P2069" i="3"/>
  <c r="P2070" i="3"/>
  <c r="P2071" i="3"/>
  <c r="P2072" i="3"/>
  <c r="P2073" i="3"/>
  <c r="P2074" i="3"/>
  <c r="P2075" i="3"/>
  <c r="P2076" i="3"/>
  <c r="P2077" i="3"/>
  <c r="P2078" i="3"/>
  <c r="P2079" i="3"/>
  <c r="P2080" i="3"/>
  <c r="P2081" i="3"/>
  <c r="P2082" i="3"/>
  <c r="P2083" i="3"/>
  <c r="P2084" i="3"/>
  <c r="P2085" i="3"/>
  <c r="P2086" i="3"/>
  <c r="P2087" i="3"/>
  <c r="P2088" i="3"/>
  <c r="P2089" i="3"/>
  <c r="P2090" i="3"/>
  <c r="P2091" i="3"/>
  <c r="P2092" i="3"/>
  <c r="P2093" i="3"/>
  <c r="P2094" i="3"/>
  <c r="P2095" i="3"/>
  <c r="P2096" i="3"/>
  <c r="P2097" i="3"/>
  <c r="P2098" i="3"/>
  <c r="P2099" i="3"/>
  <c r="P2100" i="3"/>
  <c r="P2101" i="3"/>
  <c r="P2102" i="3"/>
  <c r="P2103" i="3"/>
  <c r="P2104" i="3"/>
  <c r="P2105" i="3"/>
  <c r="P2106" i="3"/>
  <c r="P2107" i="3"/>
  <c r="P2108" i="3"/>
  <c r="P2109" i="3"/>
  <c r="P2110" i="3"/>
  <c r="P2111" i="3"/>
  <c r="P2112" i="3"/>
  <c r="P2113" i="3"/>
  <c r="P2114" i="3"/>
  <c r="P2115" i="3"/>
  <c r="P2116" i="3"/>
  <c r="P2117" i="3"/>
  <c r="P2118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4" i="3"/>
  <c r="P2145" i="3"/>
  <c r="P2146" i="3"/>
  <c r="P2147" i="3"/>
  <c r="P2148" i="3"/>
  <c r="P2149" i="3"/>
  <c r="P2150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P2247" i="3"/>
  <c r="P2248" i="3"/>
  <c r="P2249" i="3"/>
  <c r="P2250" i="3"/>
  <c r="P2251" i="3"/>
  <c r="P2252" i="3"/>
  <c r="P2253" i="3"/>
  <c r="P2254" i="3"/>
  <c r="P2255" i="3"/>
  <c r="P2256" i="3"/>
  <c r="P2257" i="3"/>
  <c r="P2258" i="3"/>
  <c r="P2259" i="3"/>
  <c r="P2260" i="3"/>
  <c r="P2261" i="3"/>
  <c r="P2262" i="3"/>
  <c r="P2263" i="3"/>
  <c r="P2264" i="3"/>
  <c r="P2265" i="3"/>
  <c r="P2266" i="3"/>
  <c r="P2267" i="3"/>
  <c r="P2268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P2338" i="3"/>
  <c r="P2339" i="3"/>
  <c r="P2340" i="3"/>
  <c r="P2341" i="3"/>
  <c r="P2342" i="3"/>
  <c r="P2345" i="3"/>
  <c r="P2346" i="3"/>
  <c r="P2348" i="3"/>
  <c r="P2349" i="3"/>
  <c r="P2350" i="3"/>
  <c r="P2353" i="3"/>
  <c r="P2356" i="3"/>
  <c r="P2357" i="3"/>
  <c r="P2361" i="3"/>
  <c r="P2362" i="3"/>
  <c r="P2364" i="3"/>
  <c r="P2368" i="3"/>
  <c r="P2369" i="3"/>
  <c r="P2370" i="3"/>
  <c r="P2372" i="3"/>
  <c r="P2374" i="3"/>
  <c r="P2375" i="3"/>
  <c r="P2376" i="3"/>
  <c r="P2378" i="3"/>
  <c r="P2382" i="3"/>
  <c r="P2383" i="3"/>
  <c r="P2384" i="3"/>
  <c r="P2385" i="3"/>
  <c r="P2386" i="3"/>
  <c r="P2387" i="3"/>
  <c r="P2389" i="3"/>
  <c r="P2390" i="3"/>
  <c r="P2391" i="3"/>
  <c r="P2393" i="3"/>
  <c r="P2395" i="3"/>
  <c r="P2396" i="3"/>
  <c r="P2398" i="3"/>
  <c r="P2403" i="3"/>
  <c r="P2404" i="3"/>
  <c r="P2405" i="3"/>
  <c r="P2407" i="3"/>
  <c r="P2408" i="3"/>
  <c r="P2409" i="3"/>
  <c r="P2410" i="3"/>
  <c r="P2411" i="3"/>
  <c r="P2413" i="3"/>
  <c r="P2415" i="3"/>
  <c r="P2416" i="3"/>
  <c r="P2417" i="3"/>
  <c r="P2418" i="3"/>
  <c r="P2420" i="3"/>
  <c r="P2422" i="3"/>
  <c r="P2423" i="3"/>
  <c r="P2424" i="3"/>
  <c r="P2425" i="3"/>
  <c r="P2426" i="3"/>
  <c r="P2427" i="3"/>
  <c r="P2429" i="3"/>
  <c r="P2430" i="3"/>
  <c r="P2431" i="3"/>
  <c r="P2432" i="3"/>
  <c r="P2433" i="3"/>
  <c r="P2434" i="3"/>
  <c r="P2436" i="3"/>
  <c r="P2437" i="3"/>
  <c r="P2438" i="3"/>
  <c r="P2440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8" i="3"/>
  <c r="P2511" i="3"/>
  <c r="P2512" i="3"/>
  <c r="P2516" i="3"/>
  <c r="P2517" i="3"/>
  <c r="P2519" i="3"/>
  <c r="P2521" i="3"/>
  <c r="P2523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P2548" i="3"/>
  <c r="P2549" i="3"/>
  <c r="P2550" i="3"/>
  <c r="P2551" i="3"/>
  <c r="P2552" i="3"/>
  <c r="P2553" i="3"/>
  <c r="P2554" i="3"/>
  <c r="P2555" i="3"/>
  <c r="P2556" i="3"/>
  <c r="P2557" i="3"/>
  <c r="P2558" i="3"/>
  <c r="P2559" i="3"/>
  <c r="P2560" i="3"/>
  <c r="P2561" i="3"/>
  <c r="P2562" i="3"/>
  <c r="P2564" i="3"/>
  <c r="P2567" i="3"/>
  <c r="P2569" i="3"/>
  <c r="P2570" i="3"/>
  <c r="P2571" i="3"/>
  <c r="P2572" i="3"/>
  <c r="P2573" i="3"/>
  <c r="P2581" i="3"/>
  <c r="P2582" i="3"/>
  <c r="P2583" i="3"/>
  <c r="P2584" i="3"/>
  <c r="P2585" i="3"/>
  <c r="P2587" i="3"/>
  <c r="P2588" i="3"/>
  <c r="P2589" i="3"/>
  <c r="P2590" i="3"/>
  <c r="P2591" i="3"/>
  <c r="P2593" i="3"/>
  <c r="P2594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P2616" i="3"/>
  <c r="P2617" i="3"/>
  <c r="P2618" i="3"/>
  <c r="P2619" i="3"/>
  <c r="P2620" i="3"/>
  <c r="P2621" i="3"/>
  <c r="P2622" i="3"/>
  <c r="P2623" i="3"/>
  <c r="P2624" i="3"/>
  <c r="P2625" i="3"/>
  <c r="P2626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5" i="3"/>
  <c r="P2646" i="3"/>
  <c r="P2647" i="3"/>
  <c r="P2648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90" i="3"/>
  <c r="P2691" i="3"/>
  <c r="P2692" i="3"/>
  <c r="P2693" i="3"/>
  <c r="P2694" i="3"/>
  <c r="P2695" i="3"/>
  <c r="P2696" i="3"/>
  <c r="P2697" i="3"/>
  <c r="P2698" i="3"/>
  <c r="P2699" i="3"/>
  <c r="P2700" i="3"/>
  <c r="P2702" i="3"/>
  <c r="P2703" i="3"/>
  <c r="P2704" i="3"/>
  <c r="P2705" i="3"/>
  <c r="P2706" i="3"/>
  <c r="P2707" i="3"/>
  <c r="P2708" i="3"/>
  <c r="P2709" i="3"/>
  <c r="P2710" i="3"/>
  <c r="P2711" i="3"/>
  <c r="P2712" i="3"/>
  <c r="P2713" i="3"/>
  <c r="P2714" i="3"/>
  <c r="P2715" i="3"/>
  <c r="P2716" i="3"/>
  <c r="P2717" i="3"/>
  <c r="P2718" i="3"/>
  <c r="P2719" i="3"/>
  <c r="P2720" i="3"/>
  <c r="P2721" i="3"/>
  <c r="P2722" i="3"/>
  <c r="P2723" i="3"/>
  <c r="P2724" i="3"/>
  <c r="P2725" i="3"/>
  <c r="P2726" i="3"/>
  <c r="P2727" i="3"/>
  <c r="P2728" i="3"/>
  <c r="P2729" i="3"/>
  <c r="P2730" i="3"/>
  <c r="P2731" i="3"/>
  <c r="P2732" i="3"/>
  <c r="P2733" i="3"/>
  <c r="P2734" i="3"/>
  <c r="P2735" i="3"/>
  <c r="P2736" i="3"/>
  <c r="P2737" i="3"/>
  <c r="P2738" i="3"/>
  <c r="P2739" i="3"/>
  <c r="P2740" i="3"/>
  <c r="P2741" i="3"/>
  <c r="P2742" i="3"/>
  <c r="P2743" i="3"/>
  <c r="P2744" i="3"/>
  <c r="P2746" i="3"/>
  <c r="P2747" i="3"/>
  <c r="P2748" i="3"/>
  <c r="P2749" i="3"/>
  <c r="P2750" i="3"/>
  <c r="P2751" i="3"/>
  <c r="P2754" i="3"/>
  <c r="P2755" i="3"/>
  <c r="P2757" i="3"/>
  <c r="P2758" i="3"/>
  <c r="P2759" i="3"/>
  <c r="P2760" i="3"/>
  <c r="P2761" i="3"/>
  <c r="P2763" i="3"/>
  <c r="P2764" i="3"/>
  <c r="P2765" i="3"/>
  <c r="P2766" i="3"/>
  <c r="P2768" i="3"/>
  <c r="P2769" i="3"/>
  <c r="P2770" i="3"/>
  <c r="P2771" i="3"/>
  <c r="P2772" i="3"/>
  <c r="P2775" i="3"/>
  <c r="P2776" i="3"/>
  <c r="P2777" i="3"/>
  <c r="P2778" i="3"/>
  <c r="P2779" i="3"/>
  <c r="P2780" i="3"/>
  <c r="P2781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6" i="3"/>
  <c r="P2847" i="3"/>
  <c r="P2850" i="3"/>
  <c r="P2851" i="3"/>
  <c r="P2852" i="3"/>
  <c r="P2854" i="3"/>
  <c r="P2856" i="3"/>
  <c r="P2857" i="3"/>
  <c r="P2858" i="3"/>
  <c r="P2859" i="3"/>
  <c r="P2861" i="3"/>
  <c r="P2862" i="3"/>
  <c r="P2863" i="3"/>
  <c r="P2864" i="3"/>
  <c r="P2865" i="3"/>
  <c r="P2866" i="3"/>
  <c r="P2868" i="3"/>
  <c r="P2869" i="3"/>
  <c r="P2870" i="3"/>
  <c r="P2871" i="3"/>
  <c r="P2872" i="3"/>
  <c r="P2873" i="3"/>
  <c r="P2875" i="3"/>
  <c r="P2876" i="3"/>
  <c r="P2877" i="3"/>
  <c r="P2879" i="3"/>
  <c r="P2880" i="3"/>
  <c r="P2881" i="3"/>
  <c r="P2882" i="3"/>
  <c r="P2884" i="3"/>
  <c r="P2885" i="3"/>
  <c r="P2886" i="3"/>
  <c r="P2887" i="3"/>
  <c r="P2888" i="3"/>
  <c r="P2889" i="3"/>
  <c r="P2891" i="3"/>
  <c r="P2892" i="3"/>
  <c r="P2893" i="3"/>
  <c r="P2894" i="3"/>
  <c r="P2895" i="3"/>
  <c r="P2897" i="3"/>
  <c r="P2898" i="3"/>
  <c r="P2899" i="3"/>
  <c r="P2900" i="3"/>
  <c r="P2902" i="3"/>
  <c r="P2903" i="3"/>
  <c r="P2904" i="3"/>
  <c r="P2905" i="3"/>
  <c r="P2906" i="3"/>
  <c r="P2907" i="3"/>
  <c r="P2908" i="3"/>
  <c r="P2909" i="3"/>
  <c r="P2910" i="3"/>
  <c r="P2911" i="3"/>
  <c r="P2912" i="3"/>
  <c r="P2913" i="3"/>
  <c r="P2914" i="3"/>
  <c r="P2915" i="3"/>
  <c r="P2916" i="3"/>
  <c r="P2917" i="3"/>
  <c r="P2918" i="3"/>
  <c r="P2919" i="3"/>
  <c r="P2920" i="3"/>
  <c r="P2921" i="3"/>
  <c r="P2922" i="3"/>
  <c r="P2923" i="3"/>
  <c r="P2924" i="3"/>
  <c r="P2925" i="3"/>
  <c r="P2926" i="3"/>
  <c r="P2927" i="3"/>
  <c r="P2928" i="3"/>
  <c r="P2929" i="3"/>
  <c r="P2930" i="3"/>
  <c r="P2931" i="3"/>
  <c r="P2932" i="3"/>
  <c r="P2933" i="3"/>
  <c r="P2934" i="3"/>
  <c r="P2935" i="3"/>
  <c r="P2936" i="3"/>
  <c r="P2937" i="3"/>
  <c r="P2938" i="3"/>
  <c r="P2939" i="3"/>
  <c r="P2940" i="3"/>
  <c r="P2941" i="3"/>
  <c r="P2942" i="3"/>
  <c r="P2943" i="3"/>
  <c r="P2944" i="3"/>
  <c r="P2946" i="3"/>
  <c r="P2948" i="3"/>
  <c r="P2949" i="3"/>
  <c r="P2950" i="3"/>
  <c r="P2951" i="3"/>
  <c r="P2953" i="3"/>
  <c r="P2954" i="3"/>
  <c r="P2955" i="3"/>
  <c r="P2957" i="3"/>
  <c r="P2958" i="3"/>
  <c r="P2959" i="3"/>
  <c r="P2963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P3016" i="3"/>
  <c r="P3017" i="3"/>
  <c r="P3018" i="3"/>
  <c r="P3019" i="3"/>
  <c r="P3020" i="3"/>
  <c r="P3021" i="3"/>
  <c r="P3022" i="3"/>
  <c r="P3023" i="3"/>
  <c r="P3024" i="3"/>
  <c r="P3025" i="3"/>
  <c r="P3026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P3049" i="3"/>
  <c r="P3050" i="3"/>
  <c r="P3051" i="3"/>
  <c r="P3052" i="3"/>
  <c r="P3053" i="3"/>
  <c r="P3054" i="3"/>
  <c r="P3055" i="3"/>
  <c r="P3057" i="3"/>
  <c r="P3060" i="3"/>
  <c r="P3061" i="3"/>
  <c r="P3062" i="3"/>
  <c r="P3064" i="3"/>
  <c r="P3065" i="3"/>
  <c r="P3066" i="3"/>
  <c r="P3067" i="3"/>
  <c r="P3068" i="3"/>
  <c r="P3069" i="3"/>
  <c r="P3070" i="3"/>
  <c r="P3071" i="3"/>
  <c r="P3072" i="3"/>
  <c r="P3073" i="3"/>
  <c r="P3074" i="3"/>
  <c r="P3075" i="3"/>
  <c r="P3076" i="3"/>
  <c r="P3077" i="3"/>
  <c r="P3078" i="3"/>
  <c r="P3079" i="3"/>
  <c r="P3080" i="3"/>
  <c r="P3081" i="3"/>
  <c r="P3082" i="3"/>
  <c r="P3083" i="3"/>
  <c r="P3085" i="3"/>
  <c r="P3086" i="3"/>
  <c r="P3087" i="3"/>
  <c r="P3088" i="3"/>
  <c r="P3089" i="3"/>
  <c r="P3090" i="3"/>
  <c r="P3091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P3114" i="3"/>
  <c r="P3115" i="3"/>
  <c r="P3117" i="3"/>
  <c r="P3118" i="3"/>
  <c r="P3119" i="3"/>
  <c r="P3120" i="3"/>
  <c r="P3121" i="3"/>
  <c r="P3122" i="3"/>
  <c r="P3123" i="3"/>
  <c r="P3124" i="3"/>
  <c r="P3125" i="3"/>
  <c r="P3126" i="3"/>
  <c r="P3128" i="3"/>
  <c r="P3130" i="3"/>
  <c r="P3131" i="3"/>
  <c r="P3132" i="3"/>
  <c r="P3133" i="3"/>
  <c r="P3134" i="3"/>
  <c r="P3135" i="3"/>
  <c r="P3136" i="3"/>
  <c r="P3137" i="3"/>
  <c r="P3138" i="3"/>
  <c r="P3139" i="3"/>
  <c r="P3141" i="3"/>
  <c r="P3142" i="3"/>
  <c r="P3143" i="3"/>
  <c r="P3144" i="3"/>
  <c r="P3146" i="3"/>
  <c r="P3148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3" i="3"/>
  <c r="P3194" i="3"/>
  <c r="P3195" i="3"/>
  <c r="P3197" i="3"/>
  <c r="P3198" i="3"/>
  <c r="P3199" i="3"/>
  <c r="P3200" i="3"/>
  <c r="P3201" i="3"/>
  <c r="P3202" i="3"/>
  <c r="P3203" i="3"/>
  <c r="P3204" i="3"/>
  <c r="P3205" i="3"/>
  <c r="P3207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P3222" i="3"/>
  <c r="P3223" i="3"/>
  <c r="P3224" i="3"/>
  <c r="P3225" i="3"/>
  <c r="P3226" i="3"/>
  <c r="P3227" i="3"/>
  <c r="P3228" i="3"/>
  <c r="P3229" i="3"/>
  <c r="P3230" i="3"/>
  <c r="P3231" i="3"/>
  <c r="P3232" i="3"/>
  <c r="P3233" i="3"/>
  <c r="P3234" i="3"/>
  <c r="P3235" i="3"/>
  <c r="P3236" i="3"/>
  <c r="P3237" i="3"/>
  <c r="P3238" i="3"/>
  <c r="P3239" i="3"/>
  <c r="P3240" i="3"/>
  <c r="P3241" i="3"/>
  <c r="P3242" i="3"/>
  <c r="P3243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P3374" i="3"/>
  <c r="P3375" i="3"/>
  <c r="P3376" i="3"/>
  <c r="P3377" i="3"/>
  <c r="P3378" i="3"/>
  <c r="P3379" i="3"/>
  <c r="P3380" i="3"/>
  <c r="P3381" i="3"/>
  <c r="P3382" i="3"/>
  <c r="P3383" i="3"/>
  <c r="P3384" i="3"/>
  <c r="P3385" i="3"/>
  <c r="P3386" i="3"/>
  <c r="P3387" i="3"/>
  <c r="P3388" i="3"/>
  <c r="P3389" i="3"/>
  <c r="P3390" i="3"/>
  <c r="P3391" i="3"/>
  <c r="P3392" i="3"/>
  <c r="P3393" i="3"/>
  <c r="P3394" i="3"/>
  <c r="P3395" i="3"/>
  <c r="P3396" i="3"/>
  <c r="P3397" i="3"/>
  <c r="P3398" i="3"/>
  <c r="P3399" i="3"/>
  <c r="P3400" i="3"/>
  <c r="P3401" i="3"/>
  <c r="P3402" i="3"/>
  <c r="P3403" i="3"/>
  <c r="P3404" i="3"/>
  <c r="P3405" i="3"/>
  <c r="P3406" i="3"/>
  <c r="P3407" i="3"/>
  <c r="P3408" i="3"/>
  <c r="P3409" i="3"/>
  <c r="P3410" i="3"/>
  <c r="P3411" i="3"/>
  <c r="P3412" i="3"/>
  <c r="P3413" i="3"/>
  <c r="P3414" i="3"/>
  <c r="P3415" i="3"/>
  <c r="P3416" i="3"/>
  <c r="P3417" i="3"/>
  <c r="P3418" i="3"/>
  <c r="P3419" i="3"/>
  <c r="P3420" i="3"/>
  <c r="P3421" i="3"/>
  <c r="P3422" i="3"/>
  <c r="P3423" i="3"/>
  <c r="P3424" i="3"/>
  <c r="P3425" i="3"/>
  <c r="P3426" i="3"/>
  <c r="P3427" i="3"/>
  <c r="P3428" i="3"/>
  <c r="P3429" i="3"/>
  <c r="P3430" i="3"/>
  <c r="P3431" i="3"/>
  <c r="P3432" i="3"/>
  <c r="P3433" i="3"/>
  <c r="P3434" i="3"/>
  <c r="P3435" i="3"/>
  <c r="P3436" i="3"/>
  <c r="P3437" i="3"/>
  <c r="P3438" i="3"/>
  <c r="P3439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P3511" i="3"/>
  <c r="P3512" i="3"/>
  <c r="P3513" i="3"/>
  <c r="P3514" i="3"/>
  <c r="P3515" i="3"/>
  <c r="P3516" i="3"/>
  <c r="P3517" i="3"/>
  <c r="P3518" i="3"/>
  <c r="P3519" i="3"/>
  <c r="P3520" i="3"/>
  <c r="P3521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P3570" i="3"/>
  <c r="P3571" i="3"/>
  <c r="P3572" i="3"/>
  <c r="P3573" i="3"/>
  <c r="P3574" i="3"/>
  <c r="P3575" i="3"/>
  <c r="P3576" i="3"/>
  <c r="P3577" i="3"/>
  <c r="P3578" i="3"/>
  <c r="P3579" i="3"/>
  <c r="P3580" i="3"/>
  <c r="P3581" i="3"/>
  <c r="P3582" i="3"/>
  <c r="P3583" i="3"/>
  <c r="P3584" i="3"/>
  <c r="P3585" i="3"/>
  <c r="P3586" i="3"/>
  <c r="P3587" i="3"/>
  <c r="P3588" i="3"/>
  <c r="P3589" i="3"/>
  <c r="P3590" i="3"/>
  <c r="P3591" i="3"/>
  <c r="P3592" i="3"/>
  <c r="P3593" i="3"/>
  <c r="P3594" i="3"/>
  <c r="P3595" i="3"/>
  <c r="P3596" i="3"/>
  <c r="P3597" i="3"/>
  <c r="P3598" i="3"/>
  <c r="P3599" i="3"/>
  <c r="P3600" i="3"/>
  <c r="P3601" i="3"/>
  <c r="P3602" i="3"/>
  <c r="P3603" i="3"/>
  <c r="P3604" i="3"/>
  <c r="P3605" i="3"/>
  <c r="P3606" i="3"/>
  <c r="P3607" i="3"/>
  <c r="P3608" i="3"/>
  <c r="P3609" i="3"/>
  <c r="P3610" i="3"/>
  <c r="P3611" i="3"/>
  <c r="P3612" i="3"/>
  <c r="P3613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P3627" i="3"/>
  <c r="P3628" i="3"/>
  <c r="P3629" i="3"/>
  <c r="P3631" i="3"/>
  <c r="P3632" i="3"/>
  <c r="P3633" i="3"/>
  <c r="P3634" i="3"/>
  <c r="P3635" i="3"/>
  <c r="P3636" i="3"/>
  <c r="P3637" i="3"/>
  <c r="P3639" i="3"/>
  <c r="P3640" i="3"/>
  <c r="P3641" i="3"/>
  <c r="P3642" i="3"/>
  <c r="P3644" i="3"/>
  <c r="P3646" i="3"/>
  <c r="P3647" i="3"/>
  <c r="P3648" i="3"/>
  <c r="P3649" i="3"/>
  <c r="P3650" i="3"/>
  <c r="P3651" i="3"/>
  <c r="P3652" i="3"/>
  <c r="P3653" i="3"/>
  <c r="P3654" i="3"/>
  <c r="P3655" i="3"/>
  <c r="P3656" i="3"/>
  <c r="P3657" i="3"/>
  <c r="P3658" i="3"/>
  <c r="P3659" i="3"/>
  <c r="P3660" i="3"/>
  <c r="P3661" i="3"/>
  <c r="P3662" i="3"/>
  <c r="P3663" i="3"/>
  <c r="P3664" i="3"/>
  <c r="P3665" i="3"/>
  <c r="P3666" i="3"/>
  <c r="P3667" i="3"/>
  <c r="P3668" i="3"/>
  <c r="P3669" i="3"/>
  <c r="P3670" i="3"/>
  <c r="P3671" i="3"/>
  <c r="P3672" i="3"/>
  <c r="P3673" i="3"/>
  <c r="P3674" i="3"/>
  <c r="P3675" i="3"/>
  <c r="P3676" i="3"/>
  <c r="P3677" i="3"/>
  <c r="P3678" i="3"/>
  <c r="P3679" i="3"/>
  <c r="P3680" i="3"/>
  <c r="P3681" i="3"/>
  <c r="P3682" i="3"/>
  <c r="P3683" i="3"/>
  <c r="P3684" i="3"/>
  <c r="P3685" i="3"/>
  <c r="P3686" i="3"/>
  <c r="P3687" i="3"/>
  <c r="P3688" i="3"/>
  <c r="P3689" i="3"/>
  <c r="P3690" i="3"/>
  <c r="P3691" i="3"/>
  <c r="P3692" i="3"/>
  <c r="P3693" i="3"/>
  <c r="P3694" i="3"/>
  <c r="P3695" i="3"/>
  <c r="P3696" i="3"/>
  <c r="P3697" i="3"/>
  <c r="P3698" i="3"/>
  <c r="P3699" i="3"/>
  <c r="P3700" i="3"/>
  <c r="P3701" i="3"/>
  <c r="P3702" i="3"/>
  <c r="P3703" i="3"/>
  <c r="P3704" i="3"/>
  <c r="P3705" i="3"/>
  <c r="P3706" i="3"/>
  <c r="P3707" i="3"/>
  <c r="P3708" i="3"/>
  <c r="P3709" i="3"/>
  <c r="P3710" i="3"/>
  <c r="P3711" i="3"/>
  <c r="P3712" i="3"/>
  <c r="P3713" i="3"/>
  <c r="P3714" i="3"/>
  <c r="P3715" i="3"/>
  <c r="P3716" i="3"/>
  <c r="P3717" i="3"/>
  <c r="P3718" i="3"/>
  <c r="P3719" i="3"/>
  <c r="P3720" i="3"/>
  <c r="P3721" i="3"/>
  <c r="P3722" i="3"/>
  <c r="P3723" i="3"/>
  <c r="P3724" i="3"/>
  <c r="P3725" i="3"/>
  <c r="P3726" i="3"/>
  <c r="P3727" i="3"/>
  <c r="P3728" i="3"/>
  <c r="P3729" i="3"/>
  <c r="P3730" i="3"/>
  <c r="P3731" i="3"/>
  <c r="P3732" i="3"/>
  <c r="P3733" i="3"/>
  <c r="P3734" i="3"/>
  <c r="P3736" i="3"/>
  <c r="P3737" i="3"/>
  <c r="P3738" i="3"/>
  <c r="P3739" i="3"/>
  <c r="P3740" i="3"/>
  <c r="P3741" i="3"/>
  <c r="P3742" i="3"/>
  <c r="P3744" i="3"/>
  <c r="P3747" i="3"/>
  <c r="P3748" i="3"/>
  <c r="P3749" i="3"/>
  <c r="P3750" i="3"/>
  <c r="P3751" i="3"/>
  <c r="P3752" i="3"/>
  <c r="P3753" i="3"/>
  <c r="P3754" i="3"/>
  <c r="P3755" i="3"/>
  <c r="P3756" i="3"/>
  <c r="P3757" i="3"/>
  <c r="P3758" i="3"/>
  <c r="P3759" i="3"/>
  <c r="P3760" i="3"/>
  <c r="P3761" i="3"/>
  <c r="P3762" i="3"/>
  <c r="P3763" i="3"/>
  <c r="P3764" i="3"/>
  <c r="P3765" i="3"/>
  <c r="P3766" i="3"/>
  <c r="P3767" i="3"/>
  <c r="P3768" i="3"/>
  <c r="P3769" i="3"/>
  <c r="P3770" i="3"/>
  <c r="P3771" i="3"/>
  <c r="P3772" i="3"/>
  <c r="P3773" i="3"/>
  <c r="P3774" i="3"/>
  <c r="P3775" i="3"/>
  <c r="P3776" i="3"/>
  <c r="P3777" i="3"/>
  <c r="P3778" i="3"/>
  <c r="P3779" i="3"/>
  <c r="P3780" i="3"/>
  <c r="P3781" i="3"/>
  <c r="P3782" i="3"/>
  <c r="P3783" i="3"/>
  <c r="P3784" i="3"/>
  <c r="P3785" i="3"/>
  <c r="P3786" i="3"/>
  <c r="P3787" i="3"/>
  <c r="P3788" i="3"/>
  <c r="P3789" i="3"/>
  <c r="P3790" i="3"/>
  <c r="P3791" i="3"/>
  <c r="P3794" i="3"/>
  <c r="P3795" i="3"/>
  <c r="P3796" i="3"/>
  <c r="P3797" i="3"/>
  <c r="P3798" i="3"/>
  <c r="P3799" i="3"/>
  <c r="P3800" i="3"/>
  <c r="P3801" i="3"/>
  <c r="P3802" i="3"/>
  <c r="P3803" i="3"/>
  <c r="P3805" i="3"/>
  <c r="P3807" i="3"/>
  <c r="P3808" i="3"/>
  <c r="P3809" i="3"/>
  <c r="P3810" i="3"/>
  <c r="P3811" i="3"/>
  <c r="P3812" i="3"/>
  <c r="P3813" i="3"/>
  <c r="P3814" i="3"/>
  <c r="P3815" i="3"/>
  <c r="P3816" i="3"/>
  <c r="P3817" i="3"/>
  <c r="P3818" i="3"/>
  <c r="P3819" i="3"/>
  <c r="P3820" i="3"/>
  <c r="P3821" i="3"/>
  <c r="P3822" i="3"/>
  <c r="P3823" i="3"/>
  <c r="P3824" i="3"/>
  <c r="P3825" i="3"/>
  <c r="P3826" i="3"/>
  <c r="P3827" i="3"/>
  <c r="P3828" i="3"/>
  <c r="P3829" i="3"/>
  <c r="P3830" i="3"/>
  <c r="P3831" i="3"/>
  <c r="P3832" i="3"/>
  <c r="P3833" i="3"/>
  <c r="P3834" i="3"/>
  <c r="P3835" i="3"/>
  <c r="P3836" i="3"/>
  <c r="P3837" i="3"/>
  <c r="P3838" i="3"/>
  <c r="P3839" i="3"/>
  <c r="P3840" i="3"/>
  <c r="P3841" i="3"/>
  <c r="P3842" i="3"/>
  <c r="P3843" i="3"/>
  <c r="P3844" i="3"/>
  <c r="P3845" i="3"/>
  <c r="P3846" i="3"/>
  <c r="P3847" i="3"/>
  <c r="P3848" i="3"/>
  <c r="P3849" i="3"/>
  <c r="P3850" i="3"/>
  <c r="P3851" i="3"/>
  <c r="P3852" i="3"/>
  <c r="P3853" i="3"/>
  <c r="P3854" i="3"/>
  <c r="P3855" i="3"/>
  <c r="P3856" i="3"/>
  <c r="P3857" i="3"/>
  <c r="P3858" i="3"/>
  <c r="P3859" i="3"/>
  <c r="P3860" i="3"/>
  <c r="P3861" i="3"/>
  <c r="P3862" i="3"/>
  <c r="P3863" i="3"/>
  <c r="P3864" i="3"/>
  <c r="P3866" i="3"/>
  <c r="P3867" i="3"/>
  <c r="P3868" i="3"/>
  <c r="P3869" i="3"/>
  <c r="P3870" i="3"/>
  <c r="P3871" i="3"/>
  <c r="P3872" i="3"/>
  <c r="P3873" i="3"/>
  <c r="P3878" i="3"/>
  <c r="P3879" i="3"/>
  <c r="P3880" i="3"/>
  <c r="P3882" i="3"/>
  <c r="P3883" i="3"/>
  <c r="P3889" i="3"/>
  <c r="P3890" i="3"/>
  <c r="P3891" i="3"/>
  <c r="P3892" i="3"/>
  <c r="P3893" i="3"/>
  <c r="P3895" i="3"/>
  <c r="P3896" i="3"/>
  <c r="P3897" i="3"/>
  <c r="P3898" i="3"/>
  <c r="P3899" i="3"/>
  <c r="P3900" i="3"/>
  <c r="P3901" i="3"/>
  <c r="P3902" i="3"/>
  <c r="P3903" i="3"/>
  <c r="P3904" i="3"/>
  <c r="P3906" i="3"/>
  <c r="P3907" i="3"/>
  <c r="P3908" i="3"/>
  <c r="P3909" i="3"/>
  <c r="P3910" i="3"/>
  <c r="P3911" i="3"/>
  <c r="P3912" i="3"/>
  <c r="P3913" i="3"/>
  <c r="P3914" i="3"/>
  <c r="P3915" i="3"/>
  <c r="P3916" i="3"/>
  <c r="P3917" i="3"/>
  <c r="P3919" i="3"/>
  <c r="P3920" i="3"/>
  <c r="P3921" i="3"/>
  <c r="P3922" i="3"/>
  <c r="P3924" i="3"/>
  <c r="P3925" i="3"/>
  <c r="P3926" i="3"/>
  <c r="P3927" i="3"/>
  <c r="P3928" i="3"/>
  <c r="P3929" i="3"/>
  <c r="P3930" i="3"/>
  <c r="P3931" i="3"/>
  <c r="P3934" i="3"/>
  <c r="P3935" i="3"/>
  <c r="P3936" i="3"/>
  <c r="P3937" i="3"/>
  <c r="P3939" i="3"/>
  <c r="P3940" i="3"/>
  <c r="P3941" i="3"/>
  <c r="P3942" i="3"/>
  <c r="P3943" i="3"/>
  <c r="P3945" i="3"/>
  <c r="P3947" i="3"/>
  <c r="P3948" i="3"/>
  <c r="P3949" i="3"/>
  <c r="P3951" i="3"/>
  <c r="P3952" i="3"/>
  <c r="P3953" i="3"/>
  <c r="P3954" i="3"/>
  <c r="P3957" i="3"/>
  <c r="P3959" i="3"/>
  <c r="P3960" i="3"/>
  <c r="P3961" i="3"/>
  <c r="P3962" i="3"/>
  <c r="P3963" i="3"/>
  <c r="P3964" i="3"/>
  <c r="P3966" i="3"/>
  <c r="P3967" i="3"/>
  <c r="P3968" i="3"/>
  <c r="P3969" i="3"/>
  <c r="P3970" i="3"/>
  <c r="P3971" i="3"/>
  <c r="P3972" i="3"/>
  <c r="P3973" i="3"/>
  <c r="P3974" i="3"/>
  <c r="P3975" i="3"/>
  <c r="P3976" i="3"/>
  <c r="P3978" i="3"/>
  <c r="P3979" i="3"/>
  <c r="P3980" i="3"/>
  <c r="P3981" i="3"/>
  <c r="P3982" i="3"/>
  <c r="P3983" i="3"/>
  <c r="P3984" i="3"/>
  <c r="P3985" i="3"/>
  <c r="P3986" i="3"/>
  <c r="P3987" i="3"/>
  <c r="P3988" i="3"/>
  <c r="P3989" i="3"/>
  <c r="P3990" i="3"/>
  <c r="P3992" i="3"/>
  <c r="P3993" i="3"/>
  <c r="P3994" i="3"/>
  <c r="P3995" i="3"/>
  <c r="P3996" i="3"/>
  <c r="P3997" i="3"/>
  <c r="P3998" i="3"/>
  <c r="P4000" i="3"/>
  <c r="P4001" i="3"/>
  <c r="P4002" i="3"/>
  <c r="P4003" i="3"/>
  <c r="P4004" i="3"/>
  <c r="P4005" i="3"/>
  <c r="P4006" i="3"/>
  <c r="P4007" i="3"/>
  <c r="P4008" i="3"/>
  <c r="P4009" i="3"/>
  <c r="P4010" i="3"/>
  <c r="P4011" i="3"/>
  <c r="P4012" i="3"/>
  <c r="P4013" i="3"/>
  <c r="P4015" i="3"/>
  <c r="P4017" i="3"/>
  <c r="P4018" i="3"/>
  <c r="P4019" i="3"/>
  <c r="P4020" i="3"/>
  <c r="P4021" i="3"/>
  <c r="P4022" i="3"/>
  <c r="P4023" i="3"/>
  <c r="P4024" i="3"/>
  <c r="P4026" i="3"/>
  <c r="P4027" i="3"/>
  <c r="P4029" i="3"/>
  <c r="P4030" i="3"/>
  <c r="P4032" i="3"/>
  <c r="P4034" i="3"/>
  <c r="P4035" i="3"/>
  <c r="P4036" i="3"/>
  <c r="P4037" i="3"/>
  <c r="P4038" i="3"/>
  <c r="P4039" i="3"/>
  <c r="P4040" i="3"/>
  <c r="P4041" i="3"/>
  <c r="P4042" i="3"/>
  <c r="P4043" i="3"/>
  <c r="P4044" i="3"/>
  <c r="P4046" i="3"/>
  <c r="P4047" i="3"/>
  <c r="P4048" i="3"/>
  <c r="P4049" i="3"/>
  <c r="P4050" i="3"/>
  <c r="P4051" i="3"/>
  <c r="P4052" i="3"/>
  <c r="P4054" i="3"/>
  <c r="P4055" i="3"/>
  <c r="P4057" i="3"/>
  <c r="P4058" i="3"/>
  <c r="P4059" i="3"/>
  <c r="P4060" i="3"/>
  <c r="P4061" i="3"/>
  <c r="P4062" i="3"/>
  <c r="P4064" i="3"/>
  <c r="P4065" i="3"/>
  <c r="P4066" i="3"/>
  <c r="P4067" i="3"/>
  <c r="P4068" i="3"/>
  <c r="P4069" i="3"/>
  <c r="P4070" i="3"/>
  <c r="P4071" i="3"/>
  <c r="P4072" i="3"/>
  <c r="P4074" i="3"/>
  <c r="P4075" i="3"/>
  <c r="P4076" i="3"/>
  <c r="P4077" i="3"/>
  <c r="P4079" i="3"/>
  <c r="P4081" i="3"/>
  <c r="P4083" i="3"/>
  <c r="P4084" i="3"/>
  <c r="P4085" i="3"/>
  <c r="P4086" i="3"/>
  <c r="P4087" i="3"/>
  <c r="P4088" i="3"/>
  <c r="P4090" i="3"/>
  <c r="P4091" i="3"/>
  <c r="P4092" i="3"/>
  <c r="P4093" i="3"/>
  <c r="P4094" i="3"/>
  <c r="P4095" i="3"/>
  <c r="P4096" i="3"/>
  <c r="P4097" i="3"/>
  <c r="P4098" i="3"/>
  <c r="P4101" i="3"/>
  <c r="P4104" i="3"/>
  <c r="P4105" i="3"/>
  <c r="P4106" i="3"/>
  <c r="P4107" i="3"/>
  <c r="P4108" i="3"/>
  <c r="P4109" i="3"/>
  <c r="P4110" i="3"/>
  <c r="P4112" i="3"/>
  <c r="P4113" i="3"/>
  <c r="P4114" i="3"/>
  <c r="P4115" i="3"/>
  <c r="P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2" i="3"/>
  <c r="G2" i="16" l="1"/>
  <c r="F2" i="16"/>
  <c r="D9" i="20"/>
  <c r="D8" i="20"/>
  <c r="D2" i="20"/>
  <c r="D7" i="20"/>
  <c r="D6" i="20"/>
  <c r="D5" i="20"/>
  <c r="D4" i="20"/>
  <c r="D3" i="20"/>
  <c r="D11" i="20"/>
  <c r="D12" i="20"/>
  <c r="D10" i="20"/>
  <c r="E9" i="20"/>
  <c r="E8" i="20"/>
  <c r="E5" i="20"/>
  <c r="E7" i="20"/>
  <c r="E6" i="20"/>
  <c r="E4" i="20"/>
  <c r="E3" i="20"/>
  <c r="E2" i="20"/>
  <c r="E10" i="20"/>
  <c r="E12" i="20"/>
  <c r="E11" i="20"/>
  <c r="C2" i="20"/>
  <c r="C12" i="20"/>
  <c r="C11" i="20"/>
  <c r="C10" i="20"/>
  <c r="C3" i="20"/>
  <c r="C9" i="20"/>
  <c r="C8" i="20"/>
  <c r="C6" i="20"/>
  <c r="C7" i="20"/>
  <c r="C4" i="20"/>
  <c r="F4" i="20" s="1"/>
  <c r="C5" i="20"/>
  <c r="L6" i="20"/>
  <c r="L5" i="20"/>
  <c r="L4" i="20"/>
  <c r="L7" i="20"/>
  <c r="G7" i="16"/>
  <c r="H10" i="16"/>
  <c r="G10" i="16"/>
  <c r="H9" i="16"/>
  <c r="G9" i="16"/>
  <c r="H7" i="16"/>
  <c r="H13" i="16"/>
  <c r="H6" i="16"/>
  <c r="G13" i="16"/>
  <c r="G5" i="16"/>
  <c r="H12" i="16"/>
  <c r="F5" i="16"/>
  <c r="H4" i="16"/>
  <c r="G6" i="16"/>
  <c r="E14" i="16"/>
  <c r="H8" i="16"/>
  <c r="G12" i="16"/>
  <c r="G8" i="16"/>
  <c r="G4" i="16"/>
  <c r="H11" i="16"/>
  <c r="H3" i="16"/>
  <c r="G11" i="16"/>
  <c r="G3" i="16"/>
  <c r="F11" i="20" l="1"/>
  <c r="G11" i="20" s="1"/>
  <c r="F12" i="20"/>
  <c r="I12" i="20" s="1"/>
  <c r="F10" i="20"/>
  <c r="I10" i="20" s="1"/>
  <c r="F9" i="20"/>
  <c r="G9" i="20" s="1"/>
  <c r="E13" i="20"/>
  <c r="D13" i="20"/>
  <c r="F7" i="20"/>
  <c r="G7" i="20" s="1"/>
  <c r="F8" i="20"/>
  <c r="G8" i="20" s="1"/>
  <c r="F6" i="20"/>
  <c r="G6" i="20" s="1"/>
  <c r="F5" i="20"/>
  <c r="G5" i="20" s="1"/>
  <c r="F2" i="20"/>
  <c r="C13" i="20"/>
  <c r="F3" i="20"/>
  <c r="G3" i="20" s="1"/>
  <c r="G4" i="20"/>
  <c r="H4" i="20"/>
  <c r="I4" i="20"/>
  <c r="I11" i="20" l="1"/>
  <c r="H11" i="20"/>
  <c r="G12" i="20"/>
  <c r="H12" i="20"/>
  <c r="H10" i="20"/>
  <c r="G10" i="20"/>
  <c r="I9" i="20"/>
  <c r="H9" i="20"/>
  <c r="H2" i="20"/>
  <c r="I2" i="20"/>
  <c r="F13" i="20"/>
  <c r="I8" i="20"/>
  <c r="H8" i="20"/>
  <c r="H5" i="20"/>
  <c r="I5" i="20"/>
  <c r="H6" i="20"/>
  <c r="I6" i="20"/>
  <c r="I3" i="20"/>
  <c r="H3" i="20"/>
  <c r="G2" i="20"/>
  <c r="H7" i="20"/>
  <c r="I7" i="20"/>
</calcChain>
</file>

<file path=xl/sharedStrings.xml><?xml version="1.0" encoding="utf-8"?>
<sst xmlns="http://schemas.openxmlformats.org/spreadsheetml/2006/main" count="86193" uniqueCount="8480">
  <si>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</si>
  <si>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</si>
  <si>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</si>
  <si>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</si>
  <si>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</si>
  <si>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</si>
  <si>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</si>
  <si>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</si>
  <si>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</si>
  <si>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</si>
  <si>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</si>
  <si>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</si>
  <si>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</si>
  <si>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</si>
  <si>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</si>
  <si>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</si>
  <si>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</si>
  <si>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</si>
  <si>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</si>
  <si>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</si>
  <si>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</si>
  <si>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</si>
  <si>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</si>
  <si>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</si>
  <si>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</si>
  <si>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</si>
  <si>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</si>
  <si>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</si>
  <si>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</si>
  <si>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</si>
  <si>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</si>
  <si>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</si>
  <si>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</si>
  <si>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</si>
  <si>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</si>
  <si>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</si>
  <si>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</si>
  <si>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</si>
  <si>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</si>
  <si>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</si>
  <si>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</si>
  <si>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</si>
  <si>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</si>
  <si>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</si>
  <si>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</si>
  <si>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</si>
  <si>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</si>
  <si>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</si>
  <si>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</si>
  <si>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</si>
  <si>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</si>
  <si>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</si>
  <si>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</si>
  <si>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</si>
  <si>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</si>
  <si>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</si>
  <si>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</si>
  <si>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</si>
  <si>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</si>
  <si>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</si>
  <si>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</si>
  <si>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</si>
  <si>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</si>
  <si>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</si>
  <si>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</si>
  <si>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</si>
  <si>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</si>
  <si>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</si>
  <si>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</si>
  <si>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</si>
  <si>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</si>
  <si>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</si>
  <si>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</si>
  <si>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</si>
  <si>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</si>
  <si>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</si>
  <si>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</si>
  <si>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</si>
  <si>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</si>
  <si>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</si>
  <si>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</si>
  <si>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</si>
  <si>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</si>
  <si>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</si>
  <si>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</si>
  <si>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</si>
  <si>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</si>
  <si>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</si>
  <si>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</si>
  <si>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</si>
  <si>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</si>
  <si>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</si>
  <si>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</si>
  <si>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</si>
  <si>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</si>
  <si>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</si>
  <si>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</si>
  <si>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</si>
  <si>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</si>
  <si>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</si>
  <si>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</si>
  <si>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</si>
  <si>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</si>
  <si>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</si>
  <si>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</si>
  <si>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</si>
  <si>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</si>
  <si>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</si>
  <si>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</si>
  <si>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</si>
  <si>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</si>
  <si>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</si>
  <si>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</si>
  <si>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</si>
  <si>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</si>
  <si>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</si>
  <si>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</si>
  <si>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</si>
  <si>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</si>
  <si>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</si>
  <si>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</si>
  <si>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</si>
  <si>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</si>
  <si>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</si>
  <si>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</si>
  <si>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</si>
  <si>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</si>
  <si>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</si>
  <si>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</si>
  <si>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</si>
  <si>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</si>
  <si>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</si>
  <si>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</si>
  <si>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</si>
  <si>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</si>
  <si>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</si>
  <si>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</si>
  <si>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</si>
  <si>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</si>
  <si>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</si>
  <si>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</si>
  <si>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</si>
  <si>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</si>
  <si>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</si>
  <si>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</si>
  <si>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</si>
  <si>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</si>
  <si>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</si>
  <si>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</si>
  <si>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</si>
  <si>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</si>
  <si>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</si>
  <si>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</si>
  <si>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</si>
  <si>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</si>
  <si>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</si>
  <si>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</si>
  <si>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</si>
  <si>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</si>
  <si>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</si>
  <si>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</si>
  <si>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</si>
  <si>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</si>
  <si>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</si>
  <si>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</si>
  <si>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</si>
  <si>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</si>
  <si>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</si>
  <si>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</si>
  <si>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</si>
  <si>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</si>
  <si>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</si>
  <si>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</si>
  <si>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</si>
  <si>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</si>
  <si>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</si>
  <si>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</si>
  <si>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</si>
  <si>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</si>
  <si>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</si>
  <si>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</si>
  <si>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</si>
  <si>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</si>
  <si>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</si>
  <si>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</si>
  <si>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</si>
  <si>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</si>
  <si>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</si>
  <si>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</si>
  <si>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</si>
  <si>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</si>
  <si>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</si>
  <si>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</si>
  <si>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</si>
  <si>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</si>
  <si>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</si>
  <si>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</si>
  <si>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</si>
  <si>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</si>
  <si>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</si>
  <si>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</si>
  <si>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</si>
  <si>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</si>
  <si>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</si>
  <si>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</si>
  <si>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</si>
  <si>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</si>
  <si>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</si>
  <si>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</si>
  <si>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</si>
  <si>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</si>
  <si>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</si>
  <si>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</si>
  <si>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</si>
  <si>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</si>
  <si>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</si>
  <si>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</si>
  <si>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</si>
  <si>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</si>
  <si>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</si>
  <si>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</si>
  <si>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</si>
  <si>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</si>
  <si>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</si>
  <si>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</si>
  <si>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</si>
  <si>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</si>
  <si>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</si>
  <si>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</si>
  <si>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</si>
  <si>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</si>
  <si>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</si>
  <si>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</si>
  <si>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</si>
  <si>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</si>
  <si>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</si>
  <si>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</si>
  <si>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</si>
  <si>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</si>
  <si>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</si>
  <si>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</si>
  <si>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</si>
  <si>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</si>
  <si>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</si>
  <si>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</si>
  <si>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</si>
  <si>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</si>
  <si>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</si>
  <si>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</si>
  <si>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</si>
  <si>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</si>
  <si>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</si>
  <si>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</si>
  <si>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</si>
  <si>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</si>
  <si>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</si>
  <si>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</si>
  <si>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</si>
  <si>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</si>
  <si>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</si>
  <si>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</si>
  <si>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</si>
  <si>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</si>
  <si>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</si>
  <si>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</si>
  <si>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</si>
  <si>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</si>
  <si>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</si>
  <si>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</si>
  <si>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</si>
  <si>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</si>
  <si>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</si>
  <si>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</si>
  <si>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</si>
  <si>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</si>
  <si>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</si>
  <si>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</si>
  <si>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</si>
  <si>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</si>
  <si>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</si>
  <si>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</si>
  <si>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</si>
  <si>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</si>
  <si>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</si>
  <si>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</si>
  <si>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</si>
  <si>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</si>
  <si>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</si>
  <si>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</si>
  <si>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</si>
  <si>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</si>
  <si>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</si>
  <si>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</si>
  <si>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</si>
  <si>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</si>
  <si>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</si>
  <si>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</si>
  <si>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</si>
  <si>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</si>
  <si>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</si>
  <si>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</si>
  <si>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</si>
  <si>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</si>
  <si>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</si>
  <si>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</si>
  <si>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</si>
  <si>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</si>
  <si>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</si>
  <si>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</si>
  <si>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</si>
  <si>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</si>
  <si>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</si>
  <si>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</si>
  <si>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</si>
  <si>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</si>
  <si>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</si>
  <si>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</si>
  <si>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</si>
  <si>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</si>
  <si>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</si>
  <si>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</si>
  <si>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</si>
  <si>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</si>
  <si>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</si>
  <si>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</si>
  <si>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</si>
  <si>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</si>
  <si>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</si>
  <si>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</si>
  <si>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</si>
  <si>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</si>
  <si>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</si>
  <si>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</si>
  <si>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</si>
  <si>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</si>
  <si>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</si>
  <si>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</si>
  <si>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</si>
  <si>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</si>
  <si>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</si>
  <si>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</si>
  <si>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</si>
  <si>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</si>
  <si>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</si>
  <si>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</si>
  <si>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</si>
  <si>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</si>
  <si>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</si>
  <si>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</si>
  <si>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</si>
  <si>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</si>
  <si>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</si>
  <si>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</si>
  <si>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</si>
  <si>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</si>
  <si>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</si>
  <si>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</si>
  <si>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</si>
  <si>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</si>
  <si>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</si>
  <si>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</si>
  <si>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</si>
  <si>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</si>
  <si>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</si>
  <si>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</si>
  <si>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</si>
  <si>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</si>
  <si>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</si>
  <si>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</si>
  <si>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</si>
  <si>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</si>
  <si>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</si>
  <si>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</si>
  <si>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</si>
  <si>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</si>
  <si>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</si>
  <si>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</si>
  <si>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</si>
  <si>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</si>
  <si>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</si>
  <si>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</si>
  <si>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</si>
  <si>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</si>
  <si>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</si>
  <si>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</si>
  <si>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</si>
  <si>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</si>
  <si>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</si>
  <si>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</si>
  <si>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</si>
  <si>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</si>
  <si>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</si>
  <si>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</si>
  <si>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</si>
  <si>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</si>
  <si>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</si>
  <si>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</si>
  <si>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</si>
  <si>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</si>
  <si>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</si>
  <si>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</si>
  <si>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</si>
  <si>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</si>
  <si>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</si>
  <si>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</si>
  <si>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</si>
  <si>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</si>
  <si>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</si>
  <si>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</si>
  <si>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</si>
  <si>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</si>
  <si>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</si>
  <si>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</si>
  <si>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</si>
  <si>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</si>
  <si>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</si>
  <si>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</si>
  <si>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</si>
  <si>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</si>
  <si>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</si>
  <si>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</si>
  <si>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</si>
  <si>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</si>
  <si>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</si>
  <si>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</si>
  <si>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</si>
  <si>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</si>
  <si>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</si>
  <si>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</si>
  <si>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</si>
  <si>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</si>
  <si>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</si>
  <si>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</si>
  <si>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</si>
  <si>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</si>
  <si>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</si>
  <si>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</si>
  <si>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</si>
  <si>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</si>
  <si>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</si>
  <si>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</si>
  <si>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</si>
  <si>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</si>
  <si>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</si>
  <si>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</si>
  <si>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</si>
  <si>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</si>
  <si>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</si>
  <si>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</si>
  <si>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</si>
  <si>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</si>
  <si>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</si>
  <si>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</si>
  <si>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</si>
  <si>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</si>
  <si>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</si>
  <si>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</si>
  <si>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</si>
  <si>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</si>
  <si>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</si>
  <si>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</si>
  <si>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</si>
  <si>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</si>
  <si>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</si>
  <si>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</si>
  <si>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</si>
  <si>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</si>
  <si>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</si>
  <si>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</si>
  <si>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</si>
  <si>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</si>
  <si>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</si>
  <si>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</si>
  <si>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</si>
  <si>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</si>
  <si>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</si>
  <si>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</si>
  <si>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</si>
  <si>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</si>
  <si>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</si>
  <si>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</si>
  <si>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</si>
  <si>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</si>
  <si>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</si>
  <si>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</si>
  <si>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</si>
  <si>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</si>
  <si>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</si>
  <si>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</si>
  <si>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</si>
  <si>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</si>
  <si>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</si>
  <si>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</si>
  <si>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</si>
  <si>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</si>
  <si>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</si>
  <si>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</si>
  <si>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</si>
  <si>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</si>
  <si>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</si>
  <si>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</si>
  <si>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</si>
  <si>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</si>
  <si>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</si>
  <si>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</si>
  <si>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</si>
  <si>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</si>
  <si>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</si>
  <si>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</si>
  <si>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</si>
  <si>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</si>
  <si>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</si>
  <si>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</si>
  <si>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</si>
  <si>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</si>
  <si>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</si>
  <si>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</si>
  <si>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</si>
  <si>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</si>
  <si>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</si>
  <si>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</si>
  <si>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</si>
  <si>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</si>
  <si>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</si>
  <si>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</si>
  <si>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</si>
  <si>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</si>
  <si>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</si>
  <si>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</si>
  <si>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</si>
  <si>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</si>
  <si>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</si>
  <si>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</si>
  <si>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</si>
  <si>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</si>
  <si>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</si>
  <si>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</si>
  <si>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</si>
  <si>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</si>
  <si>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</si>
  <si>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</si>
  <si>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</si>
  <si>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</si>
  <si>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</si>
  <si>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</si>
  <si>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</si>
  <si>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</si>
  <si>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</si>
  <si>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</si>
  <si>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</si>
  <si>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</si>
  <si>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</si>
  <si>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</si>
  <si>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</si>
  <si>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</si>
  <si>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</si>
  <si>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</si>
  <si>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</si>
  <si>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</si>
  <si>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</si>
  <si>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</si>
  <si>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</si>
  <si>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</si>
  <si>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</si>
  <si>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</si>
  <si>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</si>
  <si>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</si>
  <si>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</si>
  <si>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</si>
  <si>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</si>
  <si>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</si>
  <si>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</si>
  <si>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</si>
  <si>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</si>
  <si>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</si>
  <si>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</si>
  <si>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</si>
  <si>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</si>
  <si>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</si>
  <si>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</si>
  <si>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</si>
  <si>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</si>
  <si>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</si>
  <si>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</si>
  <si>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</si>
  <si>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</si>
  <si>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</si>
  <si>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</si>
  <si>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</si>
  <si>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</si>
  <si>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</si>
  <si>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</si>
  <si>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</si>
  <si>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</si>
  <si>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</si>
  <si>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</si>
  <si>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</si>
  <si>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</si>
  <si>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</si>
  <si>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</si>
  <si>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</si>
  <si>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</si>
  <si>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</si>
  <si>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</si>
  <si>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</si>
  <si>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</si>
  <si>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</si>
  <si>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</si>
  <si>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</si>
  <si>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</si>
  <si>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</si>
  <si>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</si>
  <si>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</si>
  <si>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</si>
  <si>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</si>
  <si>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</si>
  <si>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</si>
  <si>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</si>
  <si>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</si>
  <si>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</si>
  <si>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</si>
  <si>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</si>
  <si>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</si>
  <si>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</si>
  <si>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</si>
  <si>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</si>
  <si>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</si>
  <si>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</si>
  <si>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</si>
  <si>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</si>
  <si>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</si>
  <si>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</si>
  <si>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</si>
  <si>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</si>
  <si>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</si>
  <si>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</si>
  <si>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</si>
  <si>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</si>
  <si>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</si>
  <si>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</si>
  <si>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</si>
  <si>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</si>
  <si>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</si>
  <si>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</si>
  <si>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</si>
  <si>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</si>
  <si>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</si>
  <si>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</si>
  <si>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</si>
  <si>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</si>
  <si>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</si>
  <si>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</si>
  <si>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</si>
  <si>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</si>
  <si>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</si>
  <si>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</si>
  <si>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</si>
  <si>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</si>
  <si>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</si>
  <si>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</si>
  <si>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</si>
  <si>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</si>
  <si>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</si>
  <si>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</si>
  <si>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</si>
  <si>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</si>
  <si>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</si>
  <si>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</si>
  <si>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</si>
  <si>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</si>
  <si>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</si>
  <si>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</si>
  <si>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</si>
  <si>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</si>
  <si>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</si>
  <si>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</si>
  <si>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</si>
  <si>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</si>
  <si>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</si>
  <si>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</si>
  <si>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</si>
  <si>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</si>
  <si>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</si>
  <si>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</si>
  <si>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</si>
  <si>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</si>
  <si>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</si>
  <si>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</si>
  <si>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</si>
  <si>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</si>
  <si>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</si>
  <si>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</si>
  <si>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</si>
  <si>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</si>
  <si>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</si>
  <si>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</si>
  <si>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</si>
  <si>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</si>
  <si>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</si>
  <si>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</si>
  <si>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</si>
  <si>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</si>
  <si>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</si>
  <si>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</si>
  <si>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</si>
  <si>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</si>
  <si>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</si>
  <si>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</si>
  <si>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</si>
  <si>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</si>
  <si>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</si>
  <si>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</si>
  <si>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</si>
  <si>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</si>
  <si>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</si>
  <si>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</si>
  <si>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</si>
  <si>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</si>
  <si>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</si>
  <si>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</si>
  <si>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</si>
  <si>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</si>
  <si>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</si>
  <si>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</si>
  <si>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</si>
  <si>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</si>
  <si>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</si>
  <si>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</si>
  <si>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</si>
  <si>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</si>
  <si>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</si>
  <si>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</si>
  <si>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</si>
  <si>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</si>
  <si>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</si>
  <si>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</si>
  <si>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</si>
  <si>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</si>
  <si>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</si>
  <si>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</si>
  <si>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</si>
  <si>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</si>
  <si>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</si>
  <si>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</si>
  <si>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</si>
  <si>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</si>
  <si>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</si>
  <si>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</si>
  <si>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</si>
  <si>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</si>
  <si>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</si>
  <si>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</si>
  <si>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</si>
  <si>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</si>
  <si>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</si>
  <si>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</si>
  <si>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</si>
  <si>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</si>
  <si>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</si>
  <si>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</si>
  <si>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</si>
  <si>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</si>
  <si>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</si>
  <si>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</si>
  <si>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</si>
  <si>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</si>
  <si>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</si>
  <si>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</si>
  <si>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</si>
  <si>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</si>
  <si>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</si>
  <si>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</si>
  <si>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</si>
  <si>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</si>
  <si>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</si>
  <si>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</si>
  <si>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</si>
  <si>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</si>
  <si>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</si>
  <si>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</si>
  <si>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</si>
  <si>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</si>
  <si>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</si>
  <si>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</si>
  <si>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</si>
  <si>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</si>
  <si>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</si>
  <si>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</si>
  <si>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</si>
  <si>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</si>
  <si>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</si>
  <si>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</si>
  <si>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</si>
  <si>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</si>
  <si>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</si>
  <si>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</si>
  <si>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</si>
  <si>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</si>
  <si>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</si>
  <si>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</si>
  <si>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</si>
  <si>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</si>
  <si>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</si>
  <si>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</si>
  <si>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</si>
  <si>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</si>
  <si>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</si>
  <si>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</si>
  <si>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</si>
  <si>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</si>
  <si>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</si>
  <si>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</si>
  <si>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</si>
  <si>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</si>
  <si>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</si>
  <si>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</si>
  <si>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</si>
  <si>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</si>
  <si>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</si>
  <si>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</si>
  <si>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</si>
  <si>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</si>
  <si>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</si>
  <si>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</si>
  <si>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</si>
  <si>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</si>
  <si>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</si>
  <si>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</si>
  <si>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</si>
  <si>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</si>
  <si>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</si>
  <si>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</si>
  <si>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</si>
  <si>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</si>
  <si>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</si>
  <si>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</si>
  <si>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</si>
  <si>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</si>
  <si>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</si>
  <si>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</si>
  <si>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</si>
  <si>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</si>
  <si>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</si>
  <si>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</si>
  <si>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</si>
  <si>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</si>
  <si>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</si>
  <si>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</si>
  <si>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</si>
  <si>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</si>
  <si>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</si>
  <si>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</si>
  <si>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</si>
  <si>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</si>
  <si>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</si>
  <si>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</si>
  <si>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</si>
  <si>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</si>
  <si>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</si>
  <si>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</si>
  <si>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</si>
  <si>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</si>
  <si>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</si>
  <si>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</si>
  <si>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</si>
  <si>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</si>
  <si>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</si>
  <si>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</si>
  <si>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</si>
  <si>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</si>
  <si>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</si>
  <si>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</si>
  <si>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</si>
  <si>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</si>
  <si>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</si>
  <si>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</si>
  <si>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</si>
  <si>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</si>
  <si>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</si>
  <si>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</si>
  <si>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</si>
  <si>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</si>
  <si>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</si>
  <si>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</si>
  <si>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</si>
  <si>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</si>
  <si>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</si>
  <si>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</si>
  <si>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</si>
  <si>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</si>
  <si>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</si>
  <si>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</si>
  <si>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</si>
  <si>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</si>
  <si>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</si>
  <si>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</si>
  <si>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</si>
  <si>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</si>
  <si>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</si>
  <si>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</si>
  <si>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</si>
  <si>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</si>
  <si>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</si>
  <si>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</si>
  <si>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</si>
  <si>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</si>
  <si>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</si>
  <si>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</si>
  <si>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</si>
  <si>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</si>
  <si>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</si>
  <si>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</si>
  <si>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</si>
  <si>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</si>
  <si>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</si>
  <si>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</si>
  <si>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</si>
  <si>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</si>
  <si>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</si>
  <si>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</si>
  <si>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</si>
  <si>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</si>
  <si>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</si>
  <si>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</si>
  <si>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</si>
  <si>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</si>
  <si>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</si>
  <si>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</si>
  <si>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</si>
  <si>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</si>
  <si>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</si>
  <si>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</si>
  <si>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</si>
  <si>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</si>
  <si>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</si>
  <si>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</si>
  <si>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</si>
  <si>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</si>
  <si>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</si>
  <si>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</si>
  <si>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</si>
  <si>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</si>
  <si>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</si>
  <si>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</si>
  <si>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</si>
  <si>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</si>
  <si>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</si>
  <si>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</si>
  <si>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</si>
  <si>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</si>
  <si>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</si>
  <si>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</si>
  <si>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</si>
  <si>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</si>
  <si>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</si>
  <si>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</si>
  <si>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</si>
  <si>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</si>
  <si>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</si>
  <si>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</si>
  <si>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</si>
  <si>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</si>
  <si>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</si>
  <si>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</si>
  <si>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</si>
  <si>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</si>
  <si>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</si>
  <si>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</si>
  <si>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</si>
  <si>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</si>
  <si>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</si>
  <si>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</si>
  <si>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</si>
  <si>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</si>
  <si>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</si>
  <si>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</si>
  <si>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</si>
  <si>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</si>
  <si>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</si>
  <si>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</si>
  <si>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</si>
  <si>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</si>
  <si>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</si>
  <si>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</si>
  <si>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</si>
  <si>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</si>
  <si>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</si>
  <si>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</si>
  <si>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</si>
  <si>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</si>
  <si>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</si>
  <si>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</si>
  <si>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</si>
  <si>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</si>
  <si>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</si>
  <si>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</si>
  <si>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</si>
  <si>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</si>
  <si>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</si>
  <si>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</si>
  <si>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</si>
  <si>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</si>
  <si>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</si>
  <si>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</si>
  <si>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</si>
  <si>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</si>
  <si>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</si>
  <si>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</si>
  <si>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</si>
  <si>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</si>
  <si>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</si>
  <si>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</si>
  <si>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</si>
  <si>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</si>
  <si>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</si>
  <si>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</si>
  <si>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</si>
  <si>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</si>
  <si>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</si>
  <si>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</si>
  <si>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</si>
  <si>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</si>
  <si>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</si>
  <si>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</si>
  <si>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</si>
  <si>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</si>
  <si>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</si>
  <si>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</si>
  <si>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</si>
  <si>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</si>
  <si>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</si>
  <si>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</si>
  <si>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</si>
  <si>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</si>
  <si>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</si>
  <si>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</si>
  <si>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</si>
  <si>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</si>
  <si>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</si>
  <si>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</si>
  <si>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</si>
  <si>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</si>
  <si>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</si>
  <si>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</si>
  <si>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</si>
  <si>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</si>
  <si>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</si>
  <si>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</si>
  <si>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</si>
  <si>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</si>
  <si>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</si>
  <si>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</si>
  <si>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</si>
  <si>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</si>
  <si>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</si>
  <si>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</si>
  <si>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</si>
  <si>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</si>
  <si>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</si>
  <si>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</si>
  <si>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</si>
  <si>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</si>
  <si>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</si>
  <si>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</si>
  <si>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</si>
  <si>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</si>
  <si>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</si>
  <si>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</si>
  <si>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</si>
  <si>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</si>
  <si>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</si>
  <si>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</si>
  <si>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</si>
  <si>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</si>
  <si>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</si>
  <si>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</si>
  <si>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</si>
  <si>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</si>
  <si>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</si>
  <si>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</si>
  <si>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</si>
  <si>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</si>
  <si>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</si>
  <si>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</si>
  <si>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</si>
  <si>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</si>
  <si>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</si>
  <si>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</si>
  <si>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</si>
  <si>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</si>
  <si>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</si>
  <si>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</si>
  <si>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</si>
  <si>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</si>
  <si>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</si>
  <si>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</si>
  <si>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</si>
  <si>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</si>
  <si>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</si>
  <si>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</si>
  <si>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</si>
  <si>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</si>
  <si>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</si>
  <si>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</si>
  <si>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</si>
  <si>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</si>
  <si>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</si>
  <si>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</si>
  <si>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</si>
  <si>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</si>
  <si>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</si>
  <si>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</si>
  <si>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</si>
  <si>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</si>
  <si>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</si>
  <si>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</si>
  <si>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</si>
  <si>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</si>
  <si>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</si>
  <si>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</si>
  <si>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</si>
  <si>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</si>
  <si>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</si>
  <si>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</si>
  <si>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</si>
  <si>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</si>
  <si>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</si>
  <si>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</si>
  <si>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</si>
  <si>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</si>
  <si>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</si>
  <si>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</si>
  <si>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</si>
  <si>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</si>
  <si>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</si>
  <si>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</si>
  <si>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</si>
  <si>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</si>
  <si>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</si>
  <si>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</si>
  <si>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</si>
  <si>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</si>
  <si>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</si>
  <si>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</si>
  <si>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</si>
  <si>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</si>
  <si>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</si>
  <si>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</si>
  <si>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</si>
  <si>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</si>
  <si>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</si>
  <si>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</si>
  <si>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</si>
  <si>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</si>
  <si>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</si>
  <si>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</si>
  <si>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</si>
  <si>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</si>
  <si>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</si>
  <si>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</si>
  <si>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</si>
  <si>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</si>
  <si>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</si>
  <si>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</si>
  <si>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</si>
  <si>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</si>
  <si>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</si>
  <si>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</si>
  <si>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</si>
  <si>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</si>
  <si>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</si>
  <si>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</si>
  <si>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</si>
  <si>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</si>
  <si>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</si>
  <si>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</si>
  <si>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</si>
  <si>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</si>
  <si>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</si>
  <si>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</si>
  <si>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</si>
  <si>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</si>
  <si>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</si>
  <si>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</si>
  <si>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</si>
  <si>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</si>
  <si>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</si>
  <si>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</si>
  <si>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</si>
  <si>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</si>
  <si>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</si>
  <si>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</si>
  <si>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</si>
  <si>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</si>
  <si>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</si>
  <si>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</si>
  <si>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</si>
  <si>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</si>
  <si>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</si>
  <si>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</si>
  <si>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</si>
  <si>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</si>
  <si>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</si>
  <si>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</si>
  <si>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</si>
  <si>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</si>
  <si>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</si>
  <si>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</si>
  <si>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</si>
  <si>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</si>
  <si>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</si>
  <si>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</si>
  <si>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</si>
  <si>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</si>
  <si>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</si>
  <si>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</si>
  <si>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</si>
  <si>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</si>
  <si>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</si>
  <si>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</si>
  <si>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</si>
  <si>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</si>
  <si>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</si>
  <si>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</si>
  <si>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</si>
  <si>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</si>
  <si>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</si>
  <si>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</si>
  <si>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</si>
  <si>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</si>
  <si>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</si>
  <si>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</si>
  <si>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</si>
  <si>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</si>
  <si>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</si>
  <si>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</si>
  <si>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</si>
  <si>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</si>
  <si>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</si>
  <si>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</si>
  <si>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</si>
  <si>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</si>
  <si>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</si>
  <si>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</si>
  <si>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</si>
  <si>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</si>
  <si>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</si>
  <si>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</si>
  <si>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</si>
  <si>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</si>
  <si>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</si>
  <si>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</si>
  <si>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</si>
  <si>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</si>
  <si>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</si>
  <si>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</si>
  <si>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</si>
  <si>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</si>
  <si>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</si>
  <si>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</si>
  <si>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</si>
  <si>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</si>
  <si>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</si>
  <si>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</si>
  <si>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</si>
  <si>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</si>
  <si>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</si>
  <si>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</si>
  <si>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</si>
  <si>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</si>
  <si>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</si>
  <si>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</si>
  <si>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</si>
  <si>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</si>
  <si>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</si>
  <si>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</si>
  <si>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</si>
  <si>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</si>
  <si>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</si>
  <si>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</si>
  <si>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</si>
  <si>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</si>
  <si>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</si>
  <si>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</si>
  <si>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</si>
  <si>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</si>
  <si>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</si>
  <si>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</si>
  <si>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</si>
  <si>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</si>
  <si>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</si>
  <si>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</si>
  <si>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</si>
  <si>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</si>
  <si>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</si>
  <si>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</si>
  <si>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</si>
  <si>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</si>
  <si>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</si>
  <si>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</si>
  <si>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</si>
  <si>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</si>
  <si>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</si>
  <si>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</si>
  <si>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</si>
  <si>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</si>
  <si>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</si>
  <si>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</si>
  <si>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</si>
  <si>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</si>
  <si>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</si>
  <si>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</si>
  <si>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</si>
  <si>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</si>
  <si>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</si>
  <si>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</si>
  <si>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</si>
  <si>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</si>
  <si>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</si>
  <si>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</si>
  <si>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</si>
  <si>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</si>
  <si>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</si>
  <si>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</si>
  <si>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</si>
  <si>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</si>
  <si>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</si>
  <si>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</si>
  <si>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</si>
  <si>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</si>
  <si>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</si>
  <si>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</si>
  <si>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</si>
  <si>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</si>
  <si>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</si>
  <si>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</si>
  <si>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</si>
  <si>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</si>
  <si>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</si>
  <si>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</si>
  <si>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</si>
  <si>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</si>
  <si>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</si>
  <si>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</si>
  <si>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</si>
  <si>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</si>
  <si>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</si>
  <si>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</si>
  <si>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</si>
  <si>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</si>
  <si>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</si>
  <si>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</si>
  <si>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</si>
  <si>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</si>
  <si>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</si>
  <si>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</si>
  <si>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</si>
  <si>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</si>
  <si>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</si>
  <si>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</si>
  <si>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</si>
  <si>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</si>
  <si>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</si>
  <si>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</si>
  <si>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</si>
  <si>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</si>
  <si>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</si>
  <si>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</si>
  <si>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</si>
  <si>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</si>
  <si>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</si>
  <si>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</si>
  <si>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</si>
  <si>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</si>
  <si>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</si>
  <si>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</si>
  <si>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</si>
  <si>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</si>
  <si>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</si>
  <si>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</si>
  <si>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</si>
  <si>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</si>
  <si>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</si>
  <si>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</si>
  <si>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</si>
  <si>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</si>
  <si>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</si>
  <si>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</si>
  <si>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</si>
  <si>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</si>
  <si>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</si>
  <si>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</si>
  <si>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</si>
  <si>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</si>
  <si>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</si>
  <si>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</si>
  <si>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</si>
  <si>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</si>
  <si>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</si>
  <si>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</si>
  <si>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</si>
  <si>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</si>
  <si>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</si>
  <si>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</si>
  <si>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</si>
  <si>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</si>
  <si>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</si>
  <si>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</si>
  <si>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</si>
  <si>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</si>
  <si>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</si>
  <si>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</si>
  <si>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</si>
  <si>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</si>
  <si>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</si>
  <si>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</si>
  <si>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</si>
  <si>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</si>
  <si>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</si>
  <si>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</si>
  <si>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</si>
  <si>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</si>
  <si>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</si>
  <si>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</si>
  <si>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</si>
  <si>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</si>
  <si>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</si>
  <si>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</si>
  <si>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</si>
  <si>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</si>
  <si>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</si>
  <si>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</si>
  <si>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</si>
  <si>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</si>
  <si>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</si>
  <si>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</si>
  <si>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</si>
  <si>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</si>
  <si>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</si>
  <si>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</si>
  <si>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</si>
  <si>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</si>
  <si>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</si>
  <si>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</si>
  <si>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</si>
  <si>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</si>
  <si>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</si>
  <si>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</si>
  <si>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</si>
  <si>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</si>
  <si>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</si>
  <si>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</si>
  <si>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</si>
  <si>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</si>
  <si>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</si>
  <si>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</si>
  <si>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</si>
  <si>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</si>
  <si>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</si>
  <si>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</si>
  <si>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</si>
  <si>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</si>
  <si>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</si>
  <si>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</si>
  <si>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</si>
  <si>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</si>
  <si>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</si>
  <si>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</si>
  <si>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</si>
  <si>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</si>
  <si>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</si>
  <si>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</si>
  <si>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</si>
  <si>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</si>
  <si>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</si>
  <si>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</si>
  <si>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</si>
  <si>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</si>
  <si>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</si>
  <si>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</si>
  <si>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</si>
  <si>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</si>
  <si>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</si>
  <si>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</si>
  <si>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</si>
  <si>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</si>
  <si>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</si>
  <si>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</si>
  <si>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</si>
  <si>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</si>
  <si>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</si>
  <si>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</si>
  <si>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</si>
  <si>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</si>
  <si>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</si>
  <si>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</si>
  <si>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</si>
  <si>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</si>
  <si>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</si>
  <si>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</si>
  <si>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</si>
  <si>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</si>
  <si>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</si>
  <si>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</si>
  <si>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</si>
  <si>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</si>
  <si>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</si>
  <si>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</si>
  <si>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</si>
  <si>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</si>
  <si>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</si>
  <si>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</si>
  <si>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</si>
  <si>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</si>
  <si>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</si>
  <si>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</si>
  <si>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</si>
  <si>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</si>
  <si>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</si>
  <si>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</si>
  <si>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</si>
  <si>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</si>
  <si>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</si>
  <si>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</si>
  <si>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</si>
  <si>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</si>
  <si>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</si>
  <si>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</si>
  <si>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</si>
  <si>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</si>
  <si>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</si>
  <si>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</si>
  <si>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</si>
  <si>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</si>
  <si>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</si>
  <si>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</si>
  <si>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</si>
  <si>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</si>
  <si>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</si>
  <si>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</si>
  <si>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</si>
  <si>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</si>
  <si>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</si>
  <si>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</si>
  <si>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</si>
  <si>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</si>
  <si>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</si>
  <si>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</si>
  <si>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</si>
  <si>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</si>
  <si>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</si>
  <si>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</si>
  <si>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</si>
  <si>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</si>
  <si>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</si>
  <si>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</si>
  <si>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</si>
  <si>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</si>
  <si>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</si>
  <si>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</si>
  <si>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</si>
  <si>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</si>
  <si>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</si>
  <si>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</si>
  <si>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</si>
  <si>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</si>
  <si>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</si>
  <si>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</si>
  <si>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</si>
  <si>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</si>
  <si>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</si>
  <si>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</si>
  <si>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</si>
  <si>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</si>
  <si>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</si>
  <si>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</si>
  <si>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</si>
  <si>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</si>
  <si>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</si>
  <si>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</si>
  <si>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</si>
  <si>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</si>
  <si>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</si>
  <si>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</si>
  <si>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</si>
  <si>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</si>
  <si>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</si>
  <si>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</si>
  <si>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</si>
  <si>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</si>
  <si>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</si>
  <si>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</si>
  <si>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</si>
  <si>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</si>
  <si>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</si>
  <si>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</si>
  <si>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</si>
  <si>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</si>
  <si>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</si>
  <si>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</si>
  <si>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</si>
  <si>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</si>
  <si>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</si>
  <si>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</si>
  <si>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</si>
  <si>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</si>
  <si>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</si>
  <si>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</si>
  <si>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</si>
  <si>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</si>
  <si>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</si>
  <si>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</si>
  <si>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</si>
  <si>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</si>
  <si>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</si>
  <si>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</si>
  <si>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</si>
  <si>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</si>
  <si>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</si>
  <si>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</si>
  <si>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</si>
  <si>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</si>
  <si>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</si>
  <si>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</si>
  <si>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</si>
  <si>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</si>
  <si>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</si>
  <si>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</si>
  <si>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</si>
  <si>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</si>
  <si>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</si>
  <si>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</si>
  <si>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</si>
  <si>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</si>
  <si>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</si>
  <si>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</si>
  <si>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</si>
  <si>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</si>
  <si>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</si>
  <si>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</si>
  <si>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</si>
  <si>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</si>
  <si>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</si>
  <si>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</si>
  <si>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</si>
  <si>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</si>
  <si>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</si>
  <si>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</si>
  <si>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</si>
  <si>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</si>
  <si>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</si>
  <si>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</si>
  <si>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</si>
  <si>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</si>
  <si>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</si>
  <si>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</si>
  <si>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</si>
  <si>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</si>
  <si>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</si>
  <si>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</si>
  <si>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</si>
  <si>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</si>
  <si>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</si>
  <si>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</si>
  <si>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</si>
  <si>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</si>
  <si>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</si>
  <si>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</si>
  <si>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</si>
  <si>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</si>
  <si>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</si>
  <si>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</si>
  <si>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</si>
  <si>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</si>
  <si>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</si>
  <si>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</si>
  <si>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</si>
  <si>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</si>
  <si>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</si>
  <si>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</si>
  <si>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</si>
  <si>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</si>
  <si>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</si>
  <si>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</si>
  <si>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</si>
  <si>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</si>
  <si>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</si>
  <si>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</si>
  <si>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</si>
  <si>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</si>
  <si>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</si>
  <si>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</si>
  <si>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</si>
  <si>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</si>
  <si>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</si>
  <si>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</si>
  <si>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</si>
  <si>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</si>
  <si>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</si>
  <si>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</si>
  <si>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</si>
  <si>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</si>
  <si>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</si>
  <si>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</si>
  <si>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</si>
  <si>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</si>
  <si>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</si>
  <si>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</si>
  <si>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</si>
  <si>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</si>
  <si>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</si>
  <si>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</si>
  <si>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</si>
  <si>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</si>
  <si>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</si>
  <si>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</si>
  <si>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</si>
  <si>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</si>
  <si>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</si>
  <si>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</si>
  <si>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</si>
  <si>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</si>
  <si>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</si>
  <si>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</si>
  <si>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</si>
  <si>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</si>
  <si>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</si>
  <si>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</si>
  <si>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</si>
  <si>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</si>
  <si>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</si>
  <si>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</si>
  <si>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</si>
  <si>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</si>
  <si>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</si>
  <si>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</si>
  <si>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</si>
  <si>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</si>
  <si>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</si>
  <si>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</si>
  <si>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</si>
  <si>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</si>
  <si>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</si>
  <si>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</si>
  <si>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</si>
  <si>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</si>
  <si>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</si>
  <si>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</si>
  <si>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</si>
  <si>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</si>
  <si>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</si>
  <si>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</si>
  <si>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</si>
  <si>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</si>
  <si>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</si>
  <si>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</si>
  <si>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</si>
  <si>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</si>
  <si>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</si>
  <si>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</si>
  <si>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</si>
  <si>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</si>
  <si>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</si>
  <si>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</si>
  <si>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</si>
  <si>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</si>
  <si>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</si>
  <si>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</si>
  <si>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</si>
  <si>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</si>
  <si>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</si>
  <si>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</si>
  <si>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</si>
  <si>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</si>
  <si>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</si>
  <si>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</si>
  <si>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</si>
  <si>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</si>
  <si>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</si>
  <si>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</si>
  <si>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</si>
  <si>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</si>
  <si>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</si>
  <si>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</si>
  <si>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</si>
  <si>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</si>
  <si>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</si>
  <si>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</si>
  <si>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</si>
  <si>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</si>
  <si>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</si>
  <si>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</si>
  <si>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</si>
  <si>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</si>
  <si>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</si>
  <si>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</si>
  <si>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</si>
  <si>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</si>
  <si>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</si>
  <si>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</si>
  <si>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</si>
  <si>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</si>
  <si>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</si>
  <si>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</si>
  <si>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</si>
  <si>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</si>
  <si>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</si>
  <si>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</si>
  <si>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</si>
  <si>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</si>
  <si>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</si>
  <si>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</si>
  <si>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</si>
  <si>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</si>
  <si>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</si>
  <si>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</si>
  <si>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</si>
  <si>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</si>
  <si>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</si>
  <si>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</si>
  <si>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</si>
  <si>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</si>
  <si>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</si>
  <si>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</si>
  <si>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</si>
  <si>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</si>
  <si>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</si>
  <si>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</si>
  <si>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</si>
  <si>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</si>
  <si>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</si>
  <si>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</si>
  <si>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</si>
  <si>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</si>
  <si>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</si>
  <si>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</si>
  <si>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</si>
  <si>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</si>
  <si>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</si>
  <si>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</si>
  <si>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</si>
  <si>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</si>
  <si>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</si>
  <si>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</si>
  <si>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</si>
  <si>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</si>
  <si>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</si>
  <si>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</si>
  <si>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</si>
  <si>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</si>
  <si>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</si>
  <si>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</si>
  <si>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</si>
  <si>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</si>
  <si>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</si>
  <si>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</si>
  <si>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</si>
  <si>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</si>
  <si>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</si>
  <si>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</si>
  <si>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</si>
  <si>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</si>
  <si>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</si>
  <si>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</si>
  <si>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</si>
  <si>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</si>
  <si>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</si>
  <si>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</si>
  <si>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</si>
  <si>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</si>
  <si>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</si>
  <si>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</si>
  <si>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</si>
  <si>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</si>
  <si>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</si>
  <si>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</si>
  <si>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</si>
  <si>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</si>
  <si>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</si>
  <si>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</si>
  <si>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</si>
  <si>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</si>
  <si>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</si>
  <si>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</si>
  <si>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</si>
  <si>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</si>
  <si>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</si>
  <si>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</si>
  <si>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</si>
  <si>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</si>
  <si>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</si>
  <si>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</si>
  <si>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</si>
  <si>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</si>
  <si>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</si>
  <si>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</si>
  <si>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</si>
  <si>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</si>
  <si>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</si>
  <si>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</si>
  <si>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</si>
  <si>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</si>
  <si>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</si>
  <si>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</si>
  <si>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</si>
  <si>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</si>
  <si>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</si>
  <si>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</si>
  <si>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</si>
  <si>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</si>
  <si>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</si>
  <si>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</si>
  <si>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</si>
  <si>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</si>
  <si>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</si>
  <si>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</si>
  <si>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</si>
  <si>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</si>
  <si>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</si>
  <si>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</si>
  <si>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</si>
  <si>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</si>
  <si>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</si>
  <si>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</si>
  <si>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</si>
  <si>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</si>
  <si>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</si>
  <si>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</si>
  <si>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</si>
  <si>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</si>
  <si>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</si>
  <si>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</si>
  <si>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</si>
  <si>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</si>
  <si>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</si>
  <si>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</si>
  <si>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</si>
  <si>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</si>
  <si>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</si>
  <si>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</si>
  <si>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</si>
  <si>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</si>
  <si>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</si>
  <si>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</si>
  <si>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</si>
  <si>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</si>
  <si>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</si>
  <si>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</si>
  <si>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</si>
  <si>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</si>
  <si>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</si>
  <si>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</si>
  <si>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</si>
  <si>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</si>
  <si>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</si>
  <si>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</si>
  <si>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</si>
  <si>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</si>
  <si>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</si>
  <si>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</si>
  <si>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</si>
  <si>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</si>
  <si>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</si>
  <si>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</si>
  <si>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</si>
  <si>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</si>
  <si>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</si>
  <si>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</si>
  <si>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</si>
  <si>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</si>
  <si>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</si>
  <si>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</si>
  <si>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</si>
  <si>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</si>
  <si>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</si>
  <si>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</si>
  <si>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</si>
  <si>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</si>
  <si>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</si>
  <si>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</si>
  <si>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</si>
  <si>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</si>
  <si>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</si>
  <si>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</si>
  <si>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</si>
  <si>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</si>
  <si>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</si>
  <si>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</si>
  <si>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</si>
  <si>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</si>
  <si>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</si>
  <si>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</si>
  <si>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</si>
  <si>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</si>
  <si>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</si>
  <si>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</si>
  <si>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</si>
  <si>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</si>
  <si>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</si>
  <si>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</si>
  <si>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</si>
  <si>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</si>
  <si>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</si>
  <si>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</si>
  <si>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</si>
  <si>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</si>
  <si>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</si>
  <si>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</si>
  <si>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</si>
  <si>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</si>
  <si>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</si>
  <si>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</si>
  <si>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</si>
  <si>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</si>
  <si>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</si>
  <si>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</si>
  <si>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</si>
  <si>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</si>
  <si>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</si>
  <si>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</si>
  <si>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</si>
  <si>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</si>
  <si>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</si>
  <si>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</si>
  <si>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</si>
  <si>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</si>
  <si>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</si>
  <si>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</si>
  <si>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</si>
  <si>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</si>
  <si>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</si>
  <si>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</si>
  <si>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</si>
  <si>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</si>
  <si>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</si>
  <si>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</si>
  <si>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</si>
  <si>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</si>
  <si>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</si>
  <si>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</si>
  <si>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</si>
  <si>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</si>
  <si>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</si>
  <si>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</si>
  <si>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</si>
  <si>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</si>
  <si>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</si>
  <si>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</si>
  <si>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</si>
  <si>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</si>
  <si>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</si>
  <si>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</si>
  <si>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</si>
  <si>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</si>
  <si>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</si>
  <si>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</si>
  <si>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</si>
  <si>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</si>
  <si>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</si>
  <si>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</si>
  <si>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</si>
  <si>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</si>
  <si>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</si>
  <si>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</si>
  <si>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</si>
  <si>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</si>
  <si>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</si>
  <si>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</si>
  <si>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</si>
  <si>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</si>
  <si>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</si>
  <si>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</si>
  <si>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</si>
  <si>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</si>
  <si>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</si>
  <si>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</si>
  <si>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</si>
  <si>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</si>
  <si>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</si>
  <si>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</si>
  <si>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</si>
  <si>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</si>
  <si>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</si>
  <si>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</si>
  <si>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</si>
  <si>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</si>
  <si>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</si>
  <si>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</si>
  <si>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</si>
  <si>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</si>
  <si>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</si>
  <si>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</si>
  <si>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</si>
  <si>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</si>
  <si>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</si>
  <si>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</si>
  <si>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</si>
  <si>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</si>
  <si>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</si>
  <si>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</si>
  <si>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</si>
  <si>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</si>
  <si>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</si>
  <si>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</si>
  <si>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</si>
  <si>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</si>
  <si>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</si>
  <si>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</si>
  <si>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</si>
  <si>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</si>
  <si>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</si>
  <si>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</si>
  <si>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</si>
  <si>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</si>
  <si>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</si>
  <si>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</si>
  <si>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</si>
  <si>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</si>
  <si>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</si>
  <si>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</si>
  <si>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</si>
  <si>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</si>
  <si>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</si>
  <si>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</si>
  <si>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</si>
  <si>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</si>
  <si>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</si>
  <si>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</si>
  <si>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</si>
  <si>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</si>
  <si>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</si>
  <si>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</si>
  <si>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</si>
  <si>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</si>
  <si>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</si>
  <si>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</si>
  <si>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</si>
  <si>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</si>
  <si>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</si>
  <si>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</si>
  <si>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</si>
  <si>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</si>
  <si>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</si>
  <si>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</si>
  <si>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</si>
  <si>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</si>
  <si>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</si>
  <si>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</si>
  <si>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</si>
  <si>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</si>
  <si>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</si>
  <si>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</si>
  <si>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</si>
  <si>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</si>
  <si>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</si>
  <si>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</si>
  <si>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</si>
  <si>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</si>
  <si>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</si>
  <si>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</si>
  <si>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</si>
  <si>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</si>
  <si>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</si>
  <si>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</si>
  <si>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</si>
  <si>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</si>
  <si>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</si>
  <si>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</si>
  <si>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</si>
  <si>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</si>
  <si>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</si>
  <si>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</si>
  <si>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</si>
  <si>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</si>
  <si>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</si>
  <si>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</si>
  <si>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</si>
  <si>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</si>
  <si>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</si>
  <si>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</si>
  <si>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</si>
  <si>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</si>
  <si>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</si>
  <si>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</si>
  <si>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</si>
  <si>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</si>
  <si>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</si>
  <si>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</si>
  <si>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</si>
  <si>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</si>
  <si>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</si>
  <si>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</si>
  <si>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</si>
  <si>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</si>
  <si>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</si>
  <si>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</si>
  <si>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</si>
  <si>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</si>
  <si>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</si>
  <si>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</si>
  <si>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</si>
  <si>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</si>
  <si>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</si>
  <si>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</si>
  <si>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</si>
  <si>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</si>
  <si>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</si>
  <si>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</si>
  <si>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</si>
  <si>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</si>
  <si>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</si>
  <si>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</si>
  <si>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</si>
  <si>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</si>
  <si>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</si>
  <si>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</si>
  <si>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</si>
  <si>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</si>
  <si>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</si>
  <si>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</si>
  <si>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</si>
  <si>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</si>
  <si>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</si>
  <si>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</si>
  <si>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</si>
  <si>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</si>
  <si>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</si>
  <si>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</si>
  <si>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</si>
  <si>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</si>
  <si>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</si>
  <si>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</si>
  <si>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</si>
  <si>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</si>
  <si>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</si>
  <si>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</si>
  <si>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</si>
  <si>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</si>
  <si>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</si>
  <si>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</si>
  <si>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</si>
  <si>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</si>
  <si>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</si>
  <si>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</si>
  <si>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</si>
  <si>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</si>
  <si>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</si>
  <si>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</si>
  <si>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</si>
  <si>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</si>
  <si>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</si>
  <si>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</si>
  <si>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</si>
  <si>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</si>
  <si>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</si>
  <si>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</si>
  <si>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</si>
  <si>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</si>
  <si>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</si>
  <si>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</si>
  <si>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</si>
  <si>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</si>
  <si>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</si>
  <si>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</si>
  <si>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</si>
  <si>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</si>
  <si>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</si>
  <si>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</si>
  <si>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</si>
  <si>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</si>
  <si>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</si>
  <si>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</si>
  <si>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</si>
  <si>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</si>
  <si>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</si>
  <si>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</si>
  <si>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</si>
  <si>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</si>
  <si>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</si>
  <si>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</si>
  <si>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</si>
  <si>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</si>
  <si>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</si>
  <si>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</si>
  <si>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</si>
  <si>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</si>
  <si>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</si>
  <si>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</si>
  <si>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</si>
  <si>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</si>
  <si>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</si>
  <si>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</si>
  <si>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</si>
  <si>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</si>
  <si>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</si>
  <si>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</si>
  <si>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</si>
  <si>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</si>
  <si>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</si>
  <si>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</si>
  <si>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</si>
  <si>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</si>
  <si>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</si>
  <si>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</si>
  <si>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</si>
  <si>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</si>
  <si>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</si>
  <si>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</si>
  <si>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</si>
  <si>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</si>
  <si>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</si>
  <si>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</si>
  <si>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</si>
  <si>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</si>
  <si>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</si>
  <si>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</si>
  <si>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</si>
  <si>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</si>
  <si>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</si>
  <si>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</si>
  <si>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</si>
  <si>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</si>
  <si>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</si>
  <si>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</si>
  <si>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</si>
  <si>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</si>
  <si>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</si>
  <si>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</si>
  <si>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</si>
  <si>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</si>
  <si>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</si>
  <si>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</si>
  <si>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</si>
  <si>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</si>
  <si>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</si>
  <si>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</si>
  <si>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</si>
  <si>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</si>
  <si>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</si>
  <si>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</si>
  <si>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</si>
  <si>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</si>
  <si>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</si>
  <si>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</si>
  <si>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</si>
  <si>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</si>
  <si>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</si>
  <si>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</si>
  <si>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</si>
  <si>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</si>
  <si>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</si>
  <si>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</si>
  <si>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</si>
  <si>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</si>
  <si>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</si>
  <si>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</si>
  <si>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</si>
  <si>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</si>
  <si>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</si>
  <si>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</si>
  <si>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</si>
  <si>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</si>
  <si>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</si>
  <si>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</si>
  <si>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</si>
  <si>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</si>
  <si>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</si>
  <si>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</si>
  <si>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</si>
  <si>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</si>
  <si>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</si>
  <si>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</si>
  <si>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</si>
  <si>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</si>
  <si>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</si>
  <si>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</si>
  <si>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</si>
  <si>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</si>
  <si>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</si>
  <si>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</si>
  <si>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</si>
  <si>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</si>
  <si>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</si>
  <si>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</si>
  <si>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</si>
  <si>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</si>
  <si>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</si>
  <si>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</si>
  <si>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</si>
  <si>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</si>
  <si>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</si>
  <si>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</si>
  <si>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</si>
  <si>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</si>
  <si>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</si>
  <si>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</si>
  <si>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</si>
  <si>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</si>
  <si>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</si>
  <si>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</si>
  <si>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</si>
  <si>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</si>
  <si>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</si>
  <si>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</si>
  <si>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</si>
  <si>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</si>
  <si>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</si>
  <si>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</si>
  <si>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</si>
  <si>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</si>
  <si>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</si>
  <si>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</si>
  <si>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</si>
  <si>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</si>
  <si>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</si>
  <si>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</si>
  <si>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</si>
  <si>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</si>
  <si>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</si>
  <si>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</si>
  <si>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</si>
  <si>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</si>
  <si>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</si>
  <si>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</si>
  <si>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</si>
  <si>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</si>
  <si>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</si>
  <si>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</si>
  <si>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</si>
  <si>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</si>
  <si>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</si>
  <si>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</si>
  <si>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</si>
  <si>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</si>
  <si>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</si>
  <si>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</si>
  <si>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</si>
  <si>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</si>
  <si>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</si>
  <si>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</si>
  <si>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</si>
  <si>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</si>
  <si>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</si>
  <si>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</si>
  <si>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</si>
  <si>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</si>
  <si>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</si>
  <si>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</si>
  <si>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</si>
  <si>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</si>
  <si>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</si>
  <si>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</si>
  <si>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</si>
  <si>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</si>
  <si>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</si>
  <si>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</si>
  <si>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</si>
  <si>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</si>
  <si>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</si>
  <si>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</si>
  <si>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</si>
  <si>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</si>
  <si>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</si>
  <si>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</si>
  <si>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</si>
  <si>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</si>
  <si>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</si>
  <si>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</si>
  <si>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</si>
  <si>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</si>
  <si>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</si>
  <si>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</si>
  <si>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</si>
  <si>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</si>
  <si>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</si>
  <si>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</si>
  <si>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</si>
  <si>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</si>
  <si>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</si>
  <si>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</si>
  <si>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</si>
  <si>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</si>
  <si>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</si>
  <si>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</si>
  <si>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</si>
  <si>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</si>
  <si>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</si>
  <si>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</si>
  <si>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</si>
  <si>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</si>
  <si>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</si>
  <si>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</si>
  <si>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</si>
  <si>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</si>
  <si>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</si>
  <si>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</si>
  <si>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</si>
  <si>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</si>
  <si>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</si>
  <si>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</si>
  <si>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</si>
  <si>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</si>
  <si>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</si>
  <si>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</si>
  <si>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</si>
  <si>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</si>
  <si>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</si>
  <si>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</si>
  <si>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</si>
  <si>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</si>
  <si>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</si>
  <si>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</si>
  <si>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</si>
  <si>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</si>
  <si>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</si>
  <si>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</si>
  <si>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</si>
  <si>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</si>
  <si>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</si>
  <si>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</si>
  <si>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</si>
  <si>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</si>
  <si>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</si>
  <si>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</si>
  <si>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</si>
  <si>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</si>
  <si>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</si>
  <si>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</si>
  <si>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</si>
  <si>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</si>
  <si>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</si>
  <si>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</si>
  <si>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</si>
  <si>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</si>
  <si>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</si>
  <si>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</si>
  <si>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</si>
  <si>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</si>
  <si>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</si>
  <si>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</si>
  <si>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</si>
  <si>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</si>
  <si>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</si>
  <si>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</si>
  <si>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</si>
  <si>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</si>
  <si>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</si>
  <si>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</si>
  <si>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</si>
  <si>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</si>
  <si>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</si>
  <si>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</si>
  <si>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</si>
  <si>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</si>
  <si>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</si>
  <si>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</si>
  <si>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</si>
  <si>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</si>
  <si>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</si>
  <si>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</si>
  <si>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</si>
  <si>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</si>
  <si>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</si>
  <si>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</si>
  <si>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</si>
  <si>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</si>
  <si>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</si>
  <si>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</si>
  <si>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</si>
  <si>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</si>
  <si>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</si>
  <si>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</si>
  <si>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</si>
  <si>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</si>
  <si>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</si>
  <si>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</si>
  <si>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</si>
  <si>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</si>
  <si>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</si>
  <si>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</si>
  <si>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</si>
  <si>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</si>
  <si>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</si>
  <si>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</si>
  <si>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</si>
  <si>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</si>
  <si>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</si>
  <si>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</si>
  <si>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</si>
  <si>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</si>
  <si>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</si>
  <si>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</si>
  <si>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</si>
  <si>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</si>
  <si>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</si>
  <si>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</si>
  <si>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</si>
  <si>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</si>
  <si>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</si>
  <si>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</si>
  <si>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</si>
  <si>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</si>
  <si>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</si>
  <si>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</si>
  <si>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</si>
  <si>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</si>
  <si>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</si>
  <si>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</si>
  <si>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</si>
  <si>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</si>
  <si>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</si>
  <si>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</si>
  <si>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</si>
  <si>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</si>
  <si>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</si>
  <si>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</si>
  <si>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</si>
  <si>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</si>
  <si>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</si>
  <si>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</si>
  <si>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</si>
  <si>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</si>
  <si>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</si>
  <si>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</si>
  <si>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</si>
  <si>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</si>
  <si>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</si>
  <si>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</si>
  <si>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</si>
  <si>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</si>
  <si>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</si>
  <si>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</si>
  <si>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</si>
  <si>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</si>
  <si>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</si>
  <si>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</si>
  <si>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</si>
  <si>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</si>
  <si>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</si>
  <si>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</si>
  <si>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</si>
  <si>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</si>
  <si>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</si>
  <si>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</si>
  <si>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</si>
  <si>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</si>
  <si>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</si>
  <si>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</si>
  <si>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</si>
  <si>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</si>
  <si>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</si>
  <si>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</si>
  <si>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</si>
  <si>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</si>
  <si>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</si>
  <si>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</si>
  <si>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</si>
  <si>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</si>
  <si>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</si>
  <si>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</si>
  <si>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</si>
  <si>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</si>
  <si>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</si>
  <si>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</si>
  <si>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</si>
  <si>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</si>
  <si>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</si>
  <si>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</si>
  <si>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</si>
  <si>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</si>
  <si>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</si>
  <si>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</si>
  <si>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</si>
  <si>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</si>
  <si>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</si>
  <si>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</si>
  <si>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</si>
  <si>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</si>
  <si>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</si>
  <si>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</si>
  <si>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</si>
  <si>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</si>
  <si>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</si>
  <si>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</si>
  <si>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</si>
  <si>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</si>
  <si>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</si>
  <si>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</si>
  <si>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</si>
  <si>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</si>
  <si>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</si>
  <si>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</si>
  <si>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</si>
  <si>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</si>
  <si>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</si>
  <si>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</si>
  <si>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</si>
  <si>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</si>
  <si>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</si>
  <si>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</si>
  <si>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</si>
  <si>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</si>
  <si>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</si>
  <si>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</si>
  <si>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</si>
  <si>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</si>
  <si>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</si>
  <si>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</si>
  <si>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</si>
  <si>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</si>
  <si>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</si>
  <si>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</si>
  <si>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</si>
  <si>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</si>
  <si>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</si>
  <si>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</si>
  <si>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</si>
  <si>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</si>
  <si>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</si>
  <si>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</si>
  <si>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</si>
  <si>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</si>
  <si>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</si>
  <si>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</si>
  <si>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</si>
  <si>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</si>
  <si>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</si>
  <si>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</si>
  <si>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</si>
  <si>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</si>
  <si>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</si>
  <si>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</si>
  <si>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</si>
  <si>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</si>
  <si>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</si>
  <si>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</si>
  <si>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</si>
  <si>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</si>
  <si>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</si>
  <si>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</si>
  <si>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</si>
  <si>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</si>
  <si>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</si>
  <si>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</si>
  <si>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</si>
  <si>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</si>
  <si>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</si>
  <si>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</si>
  <si>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</si>
  <si>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</si>
  <si>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</si>
  <si>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</si>
  <si>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</si>
  <si>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</si>
  <si>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</si>
  <si>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</si>
  <si>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</si>
  <si>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</si>
  <si>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</si>
  <si>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</si>
  <si>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</si>
  <si>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</si>
  <si>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</si>
  <si>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</si>
  <si>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</si>
  <si>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</si>
  <si>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</si>
  <si>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</si>
  <si>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</si>
  <si>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</si>
  <si>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</si>
  <si>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</si>
  <si>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</si>
  <si>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</si>
  <si>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</si>
  <si>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</si>
  <si>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</si>
  <si>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</si>
  <si>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</si>
  <si>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</si>
  <si>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</si>
  <si>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</si>
  <si>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</si>
  <si>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</si>
  <si>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</si>
  <si>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</si>
  <si>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</si>
  <si>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</si>
  <si>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</si>
  <si>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</si>
  <si>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</si>
  <si>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</si>
  <si>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</si>
  <si>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</si>
  <si>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</si>
  <si>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</si>
  <si>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</si>
  <si>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</si>
  <si>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</si>
  <si>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</si>
  <si>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</si>
  <si>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</si>
  <si>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</si>
  <si>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</si>
  <si>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</si>
  <si>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</si>
  <si>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</si>
  <si>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</si>
  <si>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</si>
  <si>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</si>
  <si>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</si>
  <si>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</si>
  <si>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</si>
  <si>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</si>
  <si>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</si>
  <si>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</si>
  <si>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</si>
  <si>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</si>
  <si>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</si>
  <si>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</si>
  <si>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</si>
  <si>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</si>
  <si>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</si>
  <si>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</si>
  <si>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</si>
  <si>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</si>
  <si>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</si>
  <si>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</si>
  <si>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</si>
  <si>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</si>
  <si>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</si>
  <si>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</si>
  <si>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</si>
  <si>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</si>
  <si>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</si>
  <si>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</si>
  <si>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</si>
  <si>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</si>
  <si>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</si>
  <si>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</si>
  <si>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</si>
  <si>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</si>
  <si>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</si>
  <si>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</si>
  <si>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</si>
  <si>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</si>
  <si>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</si>
  <si>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</si>
  <si>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</si>
  <si>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</si>
  <si>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</si>
  <si>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</si>
  <si>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</si>
  <si>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</si>
  <si>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</si>
  <si>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</si>
  <si>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</si>
  <si>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</si>
  <si>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</si>
  <si>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</si>
  <si>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</si>
  <si>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</si>
  <si>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</si>
  <si>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</si>
  <si>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</si>
  <si>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</si>
  <si>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</si>
  <si>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</si>
  <si>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</si>
  <si>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</si>
  <si>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</si>
  <si>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</si>
  <si>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</si>
  <si>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</si>
  <si>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</si>
  <si>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</si>
  <si>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</si>
  <si>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</si>
  <si>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</si>
  <si>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</si>
  <si>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</si>
  <si>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</si>
  <si>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</si>
  <si>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</si>
  <si>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</si>
  <si>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</si>
  <si>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</si>
  <si>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</si>
  <si>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</si>
  <si>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</si>
  <si>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</si>
  <si>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</si>
  <si>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</si>
  <si>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</si>
  <si>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</si>
  <si>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</si>
  <si>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</si>
  <si>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</si>
  <si>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</si>
  <si>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</si>
  <si>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</si>
  <si>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</si>
  <si>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</si>
  <si>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</si>
  <si>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</si>
  <si>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</si>
  <si>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</si>
  <si>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</si>
  <si>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</si>
  <si>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</si>
  <si>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</si>
  <si>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</si>
  <si>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</si>
  <si>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</si>
  <si>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</si>
  <si>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</si>
  <si>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</si>
  <si>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</si>
  <si>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</si>
  <si>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</si>
  <si>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</si>
  <si>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</si>
  <si>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</si>
  <si>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</si>
  <si>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</si>
  <si>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</si>
  <si>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</si>
  <si>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</si>
  <si>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</si>
  <si>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</si>
  <si>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</si>
  <si>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</si>
  <si>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</si>
  <si>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</si>
  <si>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</si>
  <si>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</si>
  <si>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</si>
  <si>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</si>
  <si>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</si>
  <si>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</si>
  <si>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</si>
  <si>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</si>
  <si>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</si>
  <si>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</si>
  <si>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</si>
  <si>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</si>
  <si>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</si>
  <si>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</si>
  <si>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</si>
  <si>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</si>
  <si>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</si>
  <si>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</si>
  <si>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</si>
  <si>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</si>
  <si>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</si>
  <si>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</si>
  <si>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</si>
  <si>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</si>
  <si>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</si>
  <si>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</si>
  <si>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</si>
  <si>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</si>
  <si>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</si>
  <si>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</si>
  <si>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</si>
  <si>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</si>
  <si>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</si>
  <si>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</si>
  <si>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</si>
  <si>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</si>
  <si>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</si>
  <si>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</si>
  <si>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</si>
  <si>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</si>
  <si>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</si>
  <si>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</si>
  <si>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</si>
  <si>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</si>
  <si>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</si>
  <si>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</si>
  <si>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</si>
  <si>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</si>
  <si>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</si>
  <si>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</si>
  <si>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</si>
  <si>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</si>
  <si>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</si>
  <si>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</si>
  <si>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</si>
  <si>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</si>
  <si>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</si>
  <si>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</si>
  <si>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</si>
  <si>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</si>
  <si>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</si>
  <si>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</si>
  <si>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</si>
  <si>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</si>
  <si>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</si>
  <si>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</si>
  <si>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</si>
  <si>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</si>
  <si>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</si>
  <si>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</si>
  <si>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</si>
  <si>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</si>
  <si>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</si>
  <si>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</si>
  <si>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</si>
  <si>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</si>
  <si>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</si>
  <si>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</si>
  <si>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</si>
  <si>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</si>
  <si>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</si>
  <si>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</si>
  <si>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</si>
  <si>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</si>
  <si>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</si>
  <si>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</si>
  <si>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</si>
  <si>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</si>
  <si>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</si>
  <si>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</si>
  <si>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</si>
  <si>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</si>
  <si>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</si>
  <si>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</si>
  <si>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</si>
  <si>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</si>
  <si>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</si>
  <si>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</si>
  <si>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</si>
  <si>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</si>
  <si>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</si>
  <si>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</si>
  <si>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</si>
  <si>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</si>
  <si>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</si>
  <si>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</si>
  <si>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</si>
  <si>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</si>
  <si>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</si>
  <si>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</si>
  <si>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</si>
  <si>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</si>
  <si>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</si>
  <si>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</si>
  <si>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</si>
  <si>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</si>
  <si>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</si>
  <si>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</si>
  <si>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</si>
  <si>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</si>
  <si>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</si>
  <si>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</si>
  <si>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</si>
  <si>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</si>
  <si>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</si>
  <si>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</si>
  <si>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</si>
  <si>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</si>
  <si>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</si>
  <si>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</si>
  <si>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</si>
  <si>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</si>
  <si>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</si>
  <si>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</si>
  <si>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</si>
  <si>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</si>
  <si>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</si>
  <si>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</si>
  <si>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</si>
  <si>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</si>
  <si>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</si>
  <si>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</si>
  <si>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</si>
  <si>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</si>
  <si>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</si>
  <si>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</si>
  <si>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</si>
  <si>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</si>
  <si>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</si>
  <si>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</si>
  <si>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</si>
  <si>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</si>
  <si>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</si>
  <si>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</si>
  <si>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</si>
  <si>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</si>
  <si>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</si>
  <si>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</si>
  <si>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</si>
  <si>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</si>
  <si>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</si>
  <si>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</si>
  <si>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</si>
  <si>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</si>
  <si>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</si>
  <si>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</si>
  <si>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</si>
  <si>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</si>
  <si>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</si>
  <si>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</si>
  <si>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</si>
  <si>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</si>
  <si>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</si>
  <si>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</si>
  <si>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</si>
  <si>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</si>
  <si>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</si>
  <si>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</si>
  <si>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</si>
  <si>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</si>
  <si>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</si>
  <si>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</si>
  <si>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</si>
  <si>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</si>
  <si>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</si>
  <si>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</si>
  <si>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</si>
  <si>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</si>
  <si>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</si>
  <si>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</si>
  <si>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</si>
  <si>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</si>
  <si>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</si>
  <si>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</si>
  <si>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</si>
  <si>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</si>
  <si>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</si>
  <si>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</si>
  <si>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</si>
  <si>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</si>
  <si>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</si>
  <si>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</si>
  <si>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</si>
  <si>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</si>
  <si>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</si>
  <si>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</si>
  <si>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</si>
  <si>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</si>
  <si>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</si>
  <si>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</si>
  <si>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</si>
  <si>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</si>
  <si>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</si>
  <si>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</si>
  <si>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</si>
  <si>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</si>
  <si>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</si>
  <si>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</si>
  <si>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</si>
  <si>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</si>
  <si>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</si>
  <si>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</si>
  <si>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</si>
  <si>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</si>
  <si>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</si>
  <si>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</si>
  <si>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</si>
  <si>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</si>
  <si>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</si>
  <si>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</si>
  <si>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</si>
  <si>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</si>
  <si>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</si>
  <si>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</si>
  <si>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</si>
  <si>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</si>
  <si>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</si>
  <si>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</si>
  <si>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</si>
  <si>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</si>
  <si>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</si>
  <si>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</si>
  <si>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</si>
  <si>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</si>
  <si>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</si>
  <si>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</si>
  <si>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</si>
  <si>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</si>
  <si>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</si>
  <si>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</si>
  <si>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</si>
  <si>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</si>
  <si>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</si>
  <si>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</si>
  <si>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</si>
  <si>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</si>
  <si>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</si>
  <si>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</si>
  <si>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</si>
  <si>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</si>
  <si>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</si>
  <si>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</si>
  <si>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</si>
  <si>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</si>
  <si>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</si>
  <si>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</si>
  <si>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</si>
  <si>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</si>
  <si>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</si>
  <si>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</si>
  <si>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</si>
  <si>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</si>
  <si>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</si>
  <si>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</si>
  <si>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</si>
  <si>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</si>
  <si>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</si>
  <si>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</si>
  <si>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</si>
  <si>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</si>
  <si>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</si>
  <si>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</si>
  <si>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</si>
  <si>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</si>
  <si>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</si>
  <si>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</si>
  <si>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</si>
  <si>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</si>
  <si>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</si>
  <si>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</si>
  <si>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</si>
  <si>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</si>
  <si>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</si>
  <si>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</si>
  <si>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</si>
  <si>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</si>
  <si>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</si>
  <si>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</si>
  <si>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</si>
  <si>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</si>
  <si>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</si>
  <si>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</si>
  <si>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</si>
  <si>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</si>
  <si>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</si>
  <si>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</si>
  <si>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</si>
  <si>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</si>
  <si>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</si>
  <si>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</si>
  <si>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</si>
  <si>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</si>
  <si>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</si>
  <si>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</si>
  <si>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</si>
  <si>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</si>
  <si>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</si>
  <si>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</si>
  <si>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</si>
  <si>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</si>
  <si>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</si>
  <si>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</si>
  <si>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</si>
  <si>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</si>
  <si>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</si>
  <si>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</si>
  <si>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</si>
  <si>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</si>
  <si>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</si>
  <si>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</si>
  <si>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</si>
  <si>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</si>
  <si>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</si>
  <si>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</si>
  <si>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</si>
  <si>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</si>
  <si>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</si>
  <si>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</si>
  <si>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</si>
  <si>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</si>
  <si>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</si>
  <si>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</si>
  <si>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</si>
  <si>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</si>
  <si>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</si>
  <si>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</si>
  <si>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</si>
  <si>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</si>
  <si>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</si>
  <si>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</si>
  <si>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</si>
  <si>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</si>
  <si>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</si>
  <si>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</si>
  <si>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</si>
  <si>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</si>
  <si>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</si>
  <si>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</si>
  <si>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</si>
  <si>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</si>
  <si>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</si>
  <si>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</si>
  <si>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</si>
  <si>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</si>
  <si>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</si>
  <si>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</si>
  <si>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</si>
  <si>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</si>
  <si>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</si>
  <si>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</si>
  <si>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</si>
  <si>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</si>
  <si>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</si>
  <si>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</si>
  <si>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</si>
  <si>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</si>
  <si>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</si>
  <si>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</si>
  <si>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</si>
  <si>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</si>
  <si>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</si>
  <si>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</si>
  <si>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</si>
  <si>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</si>
  <si>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</si>
  <si>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</si>
  <si>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</si>
  <si>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</si>
  <si>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</si>
  <si>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</si>
  <si>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</si>
  <si>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</si>
  <si>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</si>
  <si>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</si>
  <si>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</si>
  <si>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</si>
  <si>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</si>
  <si>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</si>
  <si>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</si>
  <si>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</si>
  <si>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</si>
  <si>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</si>
  <si>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</si>
  <si>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</si>
  <si>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</si>
  <si>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</si>
  <si>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</si>
  <si>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</si>
  <si>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</si>
  <si>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</si>
  <si>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</si>
  <si>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</si>
  <si>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</si>
  <si>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</si>
  <si>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</si>
  <si>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</si>
  <si>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</si>
  <si>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</si>
  <si>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</si>
  <si>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</si>
  <si>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</si>
  <si>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</si>
  <si>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</si>
  <si>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</si>
  <si>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</si>
  <si>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</si>
  <si>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</si>
  <si>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</si>
  <si>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</si>
  <si>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</si>
  <si>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</si>
  <si>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</si>
  <si>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</si>
  <si>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</si>
  <si>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</si>
  <si>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</si>
  <si>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</si>
  <si>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</si>
  <si>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</si>
  <si>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</si>
  <si>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</si>
  <si>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</si>
  <si>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</si>
  <si>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</si>
  <si>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</si>
  <si>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</si>
  <si>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</si>
  <si>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</si>
  <si>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</si>
  <si>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</si>
  <si>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</si>
  <si>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</si>
  <si>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</si>
  <si>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</si>
  <si>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</si>
  <si>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</si>
  <si>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</si>
  <si>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</si>
  <si>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</si>
  <si>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</si>
  <si>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</si>
  <si>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</si>
  <si>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</si>
  <si>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</si>
  <si>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</si>
  <si>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</si>
  <si>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</si>
  <si>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</si>
  <si>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</si>
  <si>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</si>
  <si>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</si>
  <si>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</si>
  <si>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</si>
  <si>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</si>
  <si>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</si>
  <si>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</si>
  <si>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</si>
  <si>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</si>
  <si>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</si>
  <si>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</si>
  <si>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</si>
  <si>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</si>
  <si>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</si>
  <si>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</si>
  <si>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</si>
  <si>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</si>
  <si>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</si>
  <si>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</si>
  <si>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</si>
  <si>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</si>
  <si>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</si>
  <si>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</si>
  <si>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</si>
  <si>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</si>
  <si>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</si>
  <si>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</si>
  <si>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</si>
  <si>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</si>
  <si>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</si>
  <si>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</si>
  <si>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</si>
  <si>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</si>
  <si>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</si>
  <si>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</si>
  <si>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</si>
  <si>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</si>
  <si>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</si>
  <si>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</si>
  <si>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</si>
  <si>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</si>
  <si>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</si>
  <si>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</si>
  <si>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</si>
  <si>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</si>
  <si>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</si>
  <si>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</si>
  <si>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</si>
  <si>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</si>
  <si>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</si>
  <si>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</si>
  <si>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</si>
  <si>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</si>
  <si>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</si>
  <si>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</si>
  <si>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</si>
  <si>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</si>
  <si>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</si>
  <si>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</si>
  <si>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</si>
  <si>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</si>
  <si>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</si>
  <si>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</si>
  <si>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</si>
  <si>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</si>
  <si>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</si>
  <si>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</si>
  <si>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</si>
  <si>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</si>
  <si>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</si>
  <si>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</si>
  <si>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</si>
  <si>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</si>
  <si>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</si>
  <si>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</si>
  <si>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</si>
  <si>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</si>
  <si>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</si>
  <si>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</si>
  <si>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</si>
  <si>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</si>
  <si>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</si>
  <si>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</si>
  <si>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</si>
  <si>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</si>
  <si>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</si>
  <si>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</si>
  <si>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</si>
  <si>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</si>
  <si>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</si>
  <si>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</si>
  <si>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</si>
  <si>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</si>
  <si>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</si>
  <si>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</si>
  <si>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</si>
  <si>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</si>
  <si>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</si>
  <si>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</si>
  <si>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</si>
  <si>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</si>
  <si>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</si>
  <si>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</si>
  <si>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</si>
  <si>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</si>
  <si>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</si>
  <si>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</si>
  <si>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</si>
  <si>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</si>
  <si>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</si>
  <si>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</si>
  <si>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</si>
  <si>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</si>
  <si>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</si>
  <si>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</si>
  <si>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</si>
  <si>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</si>
  <si>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</si>
  <si>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</si>
  <si>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</si>
  <si>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</si>
  <si>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</si>
  <si>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</si>
  <si>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</si>
  <si>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</si>
  <si>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</si>
  <si>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</si>
  <si>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</si>
  <si>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</si>
  <si>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</si>
  <si>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</si>
  <si>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</si>
  <si>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</si>
  <si>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</si>
  <si>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</si>
  <si>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</si>
  <si>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</si>
  <si>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</si>
  <si>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</si>
  <si>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</si>
  <si>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</si>
  <si>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</si>
  <si>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</si>
  <si>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</si>
  <si>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</si>
  <si>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</si>
  <si>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</si>
  <si>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</si>
  <si>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</si>
  <si>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</si>
  <si>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</si>
  <si>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</si>
  <si>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</si>
  <si>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</si>
  <si>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</si>
  <si>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</si>
  <si>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</si>
  <si>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</si>
  <si>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</si>
  <si>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</si>
  <si>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</si>
  <si>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</si>
  <si>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</si>
  <si>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</si>
  <si>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</si>
  <si>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</si>
  <si>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</si>
  <si>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</si>
  <si>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</si>
  <si>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</si>
  <si>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</si>
  <si>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</si>
  <si>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</si>
  <si>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</si>
  <si>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</si>
  <si>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</si>
  <si>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</si>
  <si>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</si>
  <si>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</si>
  <si>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</si>
  <si>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</si>
  <si>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</si>
  <si>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</si>
  <si>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</si>
  <si>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</si>
  <si>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</si>
  <si>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</si>
  <si>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</si>
  <si>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</si>
  <si>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</si>
  <si>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</si>
  <si>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</si>
  <si>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</si>
  <si>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</si>
  <si>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</si>
  <si>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</si>
  <si>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</si>
  <si>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</si>
  <si>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</si>
  <si>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</si>
  <si>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</si>
  <si>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</si>
  <si>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</si>
  <si>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</si>
  <si>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</si>
  <si>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</si>
  <si>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</si>
  <si>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</si>
  <si>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</si>
  <si>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</si>
  <si>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</si>
  <si>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</si>
  <si>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</si>
  <si>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</si>
  <si>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</si>
  <si>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</si>
  <si>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</si>
  <si>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</si>
  <si>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</si>
  <si>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</si>
  <si>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</si>
  <si>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</si>
  <si>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</si>
  <si>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</si>
  <si>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</si>
  <si>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</si>
  <si>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</si>
  <si>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</si>
  <si>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</si>
  <si>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</si>
  <si>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</si>
  <si>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</si>
  <si>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</si>
  <si>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</si>
  <si>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</si>
  <si>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</si>
  <si>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</si>
  <si>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</si>
  <si>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</si>
  <si>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</si>
  <si>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</si>
  <si>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</si>
  <si>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</si>
  <si>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</si>
  <si>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</si>
  <si>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</si>
  <si>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</si>
  <si>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</si>
  <si>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</si>
  <si>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</si>
  <si>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</si>
  <si>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</si>
  <si>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</si>
  <si>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</si>
  <si>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</si>
  <si>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</si>
  <si>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</si>
  <si>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</si>
  <si>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</si>
  <si>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</si>
  <si>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</si>
  <si>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</si>
  <si>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</si>
  <si>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</si>
  <si>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</si>
  <si>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</si>
  <si>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</si>
  <si>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</si>
  <si>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</si>
  <si>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</si>
  <si>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</si>
  <si>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</si>
  <si>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</si>
  <si>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</si>
  <si>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</si>
  <si>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</si>
  <si>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</si>
  <si>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</si>
  <si>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</si>
  <si>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</si>
  <si>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</si>
  <si>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</si>
  <si>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</si>
  <si>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</si>
  <si>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</si>
  <si>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</si>
  <si>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</si>
  <si>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</si>
  <si>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</si>
  <si>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</si>
  <si>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</si>
  <si>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</si>
  <si>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</si>
  <si>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</si>
  <si>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</si>
  <si>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</si>
  <si>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</si>
  <si>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</si>
  <si>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</si>
  <si>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</si>
  <si>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</si>
  <si>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</si>
  <si>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</si>
  <si>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</si>
  <si>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</si>
  <si>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</si>
  <si>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</si>
  <si>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</si>
  <si>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</si>
  <si>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</si>
  <si>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</si>
  <si>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</si>
  <si>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</si>
  <si>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</si>
  <si>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</si>
  <si>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</si>
  <si>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</si>
  <si>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</si>
  <si>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</si>
  <si>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</si>
  <si>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</si>
  <si>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</si>
  <si>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</si>
  <si>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</si>
  <si>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</si>
  <si>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</si>
  <si>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</si>
  <si>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</si>
  <si>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</si>
  <si>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</si>
  <si>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</si>
  <si>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</si>
  <si>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</si>
  <si>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</si>
  <si>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</si>
  <si>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</si>
  <si>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</si>
  <si>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</si>
  <si>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</si>
  <si>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</si>
  <si>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</si>
  <si>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</si>
  <si>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</si>
  <si>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</si>
  <si>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</si>
  <si>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</si>
  <si>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</si>
  <si>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</si>
  <si>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</si>
  <si>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</si>
  <si>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</si>
  <si>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</si>
  <si>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</si>
  <si>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</si>
  <si>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</si>
  <si>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</si>
  <si>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</si>
  <si>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</si>
  <si>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</si>
  <si>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</si>
  <si>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</si>
  <si>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</si>
  <si>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</si>
  <si>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</si>
  <si>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</si>
  <si>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</si>
  <si>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</si>
  <si>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</si>
  <si>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</si>
  <si>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</si>
  <si>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</si>
  <si>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</si>
  <si>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</si>
  <si>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</si>
  <si>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</si>
  <si>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</si>
  <si>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</si>
  <si>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</si>
  <si>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</si>
  <si>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</si>
  <si>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</si>
  <si>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</si>
  <si>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</si>
  <si>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</si>
  <si>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</si>
  <si>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</si>
  <si>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</si>
  <si>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</si>
  <si>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</si>
  <si>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</si>
  <si>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</si>
  <si>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</si>
  <si>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</si>
  <si>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</si>
  <si>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</si>
  <si>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</si>
  <si>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</si>
  <si>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</si>
  <si>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</si>
  <si>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</si>
  <si>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</si>
  <si>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</si>
  <si>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</si>
  <si>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</si>
  <si>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</si>
  <si>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</si>
  <si>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</si>
  <si>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</si>
  <si>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</si>
  <si>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</si>
  <si>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</si>
  <si>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</si>
  <si>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</si>
  <si>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</si>
  <si>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</si>
  <si>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</si>
  <si>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</si>
  <si>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</si>
  <si>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</si>
  <si>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</si>
  <si>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</si>
  <si>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</si>
  <si>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</si>
  <si>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</si>
  <si>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</si>
  <si>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</si>
  <si>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</si>
  <si>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</si>
  <si>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</si>
  <si>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</si>
  <si>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</si>
  <si>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</si>
  <si>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</si>
  <si>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</si>
  <si>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</si>
  <si>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</si>
  <si>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</si>
  <si>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</si>
  <si>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</si>
  <si>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</si>
  <si>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</si>
  <si>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</si>
  <si>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</si>
  <si>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</si>
  <si>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</si>
  <si>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</si>
  <si>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</si>
  <si>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</si>
  <si>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</si>
  <si>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</si>
  <si>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</si>
  <si>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</si>
  <si>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</si>
  <si>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</si>
  <si>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</si>
  <si>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</si>
  <si>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</si>
  <si>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</si>
  <si>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</si>
  <si>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</si>
  <si>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</si>
  <si>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</si>
  <si>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</si>
  <si>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</si>
  <si>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</si>
  <si>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</si>
  <si>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</si>
  <si>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</si>
  <si>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</si>
  <si>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</si>
  <si>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</si>
  <si>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</si>
  <si>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</si>
  <si>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</si>
  <si>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</si>
  <si>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</si>
  <si>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</si>
  <si>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</si>
  <si>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</si>
  <si>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</si>
  <si>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</si>
  <si>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</si>
  <si>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</si>
  <si>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</si>
  <si>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</si>
  <si>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</si>
  <si>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</si>
  <si>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</si>
  <si>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</si>
  <si>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</si>
  <si>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</si>
  <si>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</si>
  <si>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</si>
  <si>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</si>
  <si>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</si>
  <si>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</si>
  <si>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</si>
  <si>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</si>
  <si>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</si>
  <si>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</si>
  <si>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</si>
  <si>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</si>
  <si>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</si>
  <si>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</si>
  <si>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</si>
  <si>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</si>
  <si>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</si>
  <si>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</si>
  <si>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</si>
  <si>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</si>
  <si>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</si>
  <si>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</si>
  <si>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</si>
  <si>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</si>
  <si>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</si>
  <si>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</si>
  <si>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</si>
  <si>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</si>
  <si>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</si>
  <si>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</si>
  <si>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</si>
  <si>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</si>
  <si>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</si>
  <si>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</si>
  <si>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</si>
  <si>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</si>
  <si>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</si>
  <si>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</si>
  <si>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</si>
  <si>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</si>
  <si>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</si>
  <si>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</si>
  <si>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</si>
  <si>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</si>
  <si>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</si>
  <si>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</si>
  <si>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</si>
  <si>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</si>
  <si>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</si>
  <si>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</si>
  <si>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</si>
  <si>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</si>
  <si>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</si>
  <si>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</si>
  <si>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</si>
  <si>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</si>
  <si>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</si>
  <si>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</si>
  <si>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</si>
  <si>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</si>
  <si>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</si>
  <si>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</si>
  <si>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</si>
  <si>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</si>
  <si>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</si>
  <si>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</si>
  <si>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</si>
  <si>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</si>
  <si>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</si>
  <si>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</si>
  <si>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</si>
  <si>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</si>
  <si>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</si>
  <si>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</si>
  <si>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</si>
  <si>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</si>
  <si>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</si>
  <si>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</si>
  <si>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</si>
  <si>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</si>
  <si>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</si>
  <si>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</si>
  <si>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</si>
  <si>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</si>
  <si>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</si>
  <si>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</si>
  <si>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</si>
  <si>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</si>
  <si>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</si>
  <si>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</si>
  <si>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</si>
  <si>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</si>
  <si>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</si>
  <si>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</si>
  <si>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</si>
  <si>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</si>
  <si>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</si>
  <si>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</si>
  <si>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</si>
  <si>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</si>
  <si>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</si>
  <si>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</si>
  <si>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</si>
  <si>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</si>
  <si>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</si>
  <si>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</si>
  <si>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</si>
  <si>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</si>
  <si>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</si>
  <si>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</si>
  <si>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</si>
  <si>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</si>
  <si>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</si>
  <si>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</si>
  <si>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</si>
  <si>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</si>
  <si>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</si>
  <si>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</si>
  <si>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</si>
  <si>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</si>
  <si>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</si>
  <si>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</si>
  <si>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</si>
  <si>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</si>
  <si>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</si>
  <si>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</si>
  <si>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</si>
  <si>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</si>
  <si>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</si>
  <si>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</si>
  <si>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</si>
  <si>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</si>
  <si>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</si>
  <si>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</si>
  <si>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</si>
  <si>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</si>
  <si>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</si>
  <si>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</si>
  <si>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</si>
  <si>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</si>
  <si>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</si>
  <si>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</si>
  <si>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</si>
  <si>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</si>
  <si>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</si>
  <si>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</si>
  <si>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</si>
  <si>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</si>
  <si>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</si>
  <si>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</si>
  <si>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</si>
  <si>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</si>
  <si>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</si>
  <si>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</si>
  <si>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</si>
  <si>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</si>
  <si>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</si>
  <si>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</si>
  <si>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</si>
  <si>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</si>
  <si>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</si>
  <si>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</si>
  <si>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</si>
  <si>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</si>
  <si>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</si>
  <si>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</si>
  <si>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</si>
  <si>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</si>
  <si>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</si>
  <si>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</si>
  <si>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</si>
  <si>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</si>
  <si>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</si>
  <si>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</si>
  <si>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</si>
  <si>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</si>
  <si>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</si>
  <si>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</si>
  <si>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</si>
  <si>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</si>
  <si>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</si>
  <si>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</si>
  <si>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</si>
  <si>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</si>
  <si>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</si>
  <si>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</si>
  <si>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</si>
  <si>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</si>
  <si>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</si>
  <si>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</si>
  <si>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</si>
  <si>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</si>
  <si>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</si>
  <si>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</si>
  <si>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</si>
  <si>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</si>
  <si>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</si>
  <si>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</si>
  <si>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</si>
  <si>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</si>
  <si>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</si>
  <si>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</si>
  <si>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</si>
  <si>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</si>
  <si>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</si>
  <si>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</si>
  <si>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</si>
  <si>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</si>
  <si>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</si>
  <si>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</si>
  <si>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</si>
  <si>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</si>
  <si>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</si>
  <si>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</si>
  <si>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</si>
  <si>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</si>
  <si>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</si>
  <si>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</si>
  <si>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</si>
  <si>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</si>
  <si>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</si>
  <si>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</si>
  <si>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</si>
  <si>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</si>
  <si>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</si>
  <si>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</si>
  <si>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</si>
  <si>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</si>
  <si>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</si>
  <si>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</si>
  <si>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</si>
  <si>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</si>
  <si>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</si>
  <si>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</si>
  <si>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</si>
  <si>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</si>
  <si>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</si>
  <si>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</si>
  <si>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</si>
  <si>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</si>
  <si>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</si>
  <si>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</si>
  <si>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</si>
  <si>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</si>
  <si>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</si>
  <si>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</si>
  <si>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</si>
  <si>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</si>
  <si>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</si>
  <si>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</si>
  <si>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</si>
  <si>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</si>
  <si>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</si>
  <si>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</si>
  <si>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</si>
  <si>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</si>
  <si>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</si>
  <si>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</si>
  <si>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</si>
  <si>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</si>
  <si>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</si>
  <si>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</si>
  <si>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</si>
  <si>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</si>
  <si>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</si>
  <si>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</si>
  <si>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</si>
  <si>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</si>
  <si>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</si>
  <si>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</si>
  <si>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</si>
  <si>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</si>
  <si>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</si>
  <si>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</si>
  <si>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</si>
  <si>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</si>
  <si>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</si>
  <si>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</si>
  <si>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</si>
  <si>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</si>
  <si>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</si>
  <si>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</si>
  <si>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</si>
  <si>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</si>
  <si>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</si>
  <si>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</si>
  <si>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</si>
  <si>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</si>
  <si>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</si>
  <si>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</si>
  <si>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</si>
  <si>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</si>
  <si>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</si>
  <si>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</si>
  <si>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</si>
  <si>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</si>
  <si>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</si>
  <si>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</si>
  <si>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</si>
  <si>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</si>
  <si>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</si>
  <si>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</si>
  <si>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</si>
  <si>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</si>
  <si>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</si>
  <si>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</si>
  <si>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</si>
  <si>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</si>
  <si>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</si>
  <si>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</si>
  <si>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</si>
  <si>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</si>
  <si>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</si>
  <si>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</si>
  <si>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</si>
  <si>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</si>
  <si>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</si>
  <si>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</si>
  <si>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</si>
  <si>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</si>
  <si>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</si>
  <si>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</si>
  <si>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</si>
  <si>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</si>
  <si>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</si>
  <si>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</si>
  <si>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</si>
  <si>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</si>
  <si>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</si>
  <si>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</si>
  <si>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</si>
  <si>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</si>
  <si>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</si>
  <si>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</si>
  <si>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</si>
  <si>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</si>
  <si>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</si>
  <si>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</si>
  <si>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</si>
  <si>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</si>
  <si>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</si>
  <si>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</si>
  <si>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</si>
  <si>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</si>
  <si>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</si>
  <si>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</si>
  <si>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</si>
  <si>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</si>
  <si>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</si>
  <si>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</si>
  <si>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</si>
  <si>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</si>
  <si>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</si>
  <si>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</si>
  <si>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</si>
  <si>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</si>
  <si>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</si>
  <si>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</si>
  <si>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</si>
  <si>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</si>
  <si>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</si>
  <si>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</si>
  <si>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</si>
  <si>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</si>
  <si>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</si>
  <si>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</si>
  <si>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</si>
  <si>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</si>
  <si>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</si>
  <si>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</si>
  <si>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</si>
  <si>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</si>
  <si>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</si>
  <si>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</si>
  <si>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</si>
  <si>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</si>
  <si>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</si>
  <si>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</si>
  <si>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</si>
  <si>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</si>
  <si>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</si>
  <si>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</si>
  <si>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</si>
  <si>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</si>
  <si>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</si>
  <si>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</si>
  <si>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</si>
  <si>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</si>
  <si>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</si>
  <si>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</si>
  <si>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</si>
  <si>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</si>
  <si>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</si>
  <si>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</si>
  <si>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</si>
  <si>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</si>
  <si>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</si>
  <si>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</si>
  <si>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</si>
  <si>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</si>
  <si>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</si>
  <si>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</si>
  <si>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</si>
  <si>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</si>
  <si>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</si>
  <si>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</si>
  <si>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</si>
  <si>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</si>
  <si>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</si>
  <si>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</si>
  <si>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</si>
  <si>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</si>
  <si>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</si>
  <si>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</si>
  <si>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</si>
  <si>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</si>
  <si>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</si>
  <si>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</si>
  <si>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</si>
  <si>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</si>
  <si>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</si>
  <si>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</si>
  <si>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</si>
  <si>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</si>
  <si>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</si>
  <si>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</si>
  <si>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</si>
  <si>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</si>
  <si>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</si>
  <si>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</si>
  <si>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</si>
  <si>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</si>
  <si>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</si>
  <si>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</si>
  <si>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</si>
  <si>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</si>
  <si>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</si>
  <si>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</si>
  <si>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</si>
  <si>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</si>
  <si>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</si>
  <si>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</si>
  <si>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</si>
  <si>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</si>
  <si>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</si>
  <si>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</si>
  <si>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</si>
  <si>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</si>
  <si>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</si>
  <si>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</si>
  <si>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</si>
  <si>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</si>
  <si>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</si>
  <si>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</si>
  <si>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</si>
  <si>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</si>
  <si>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</si>
  <si>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</si>
  <si>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</si>
  <si>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</si>
  <si>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</si>
  <si>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</si>
  <si>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</si>
  <si>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</si>
  <si>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</si>
  <si>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</si>
  <si>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</si>
  <si>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</si>
  <si>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</si>
  <si>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</si>
  <si>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</si>
  <si>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</si>
  <si>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</si>
  <si>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</si>
  <si>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</si>
  <si>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</si>
  <si>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</si>
  <si>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</si>
  <si>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</si>
  <si>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</si>
  <si>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</si>
  <si>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</si>
  <si>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</si>
  <si>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</si>
  <si>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</si>
  <si>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</si>
  <si>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</si>
  <si>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</si>
  <si>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</si>
  <si>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</si>
  <si>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</si>
  <si>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</si>
  <si>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</si>
  <si>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</si>
  <si>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</si>
  <si>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</si>
  <si>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</si>
  <si>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</si>
  <si>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</si>
  <si>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</si>
  <si>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</si>
  <si>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</si>
  <si>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</si>
  <si>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</si>
  <si>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</si>
  <si>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</si>
  <si>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</si>
  <si>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</si>
  <si>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</si>
  <si>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</si>
  <si>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</si>
  <si>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</si>
  <si>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</si>
  <si>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</si>
  <si>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</si>
  <si>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</si>
  <si>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</si>
  <si>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</si>
  <si>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</si>
  <si>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</si>
  <si>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</si>
  <si>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</si>
  <si>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</si>
  <si>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</si>
  <si>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</si>
  <si>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</si>
  <si>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</si>
  <si>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</si>
  <si>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</si>
  <si>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</si>
  <si>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</si>
  <si>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</si>
  <si>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</si>
  <si>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</si>
  <si>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</si>
  <si>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</si>
  <si>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</si>
  <si>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</si>
  <si>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</si>
  <si>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</si>
  <si>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</si>
  <si>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</si>
  <si>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</si>
  <si>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</si>
  <si>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</si>
  <si>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</si>
  <si>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</si>
  <si>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</si>
  <si>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</si>
  <si>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</si>
  <si>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</si>
  <si>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</si>
  <si>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</si>
  <si>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</si>
  <si>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</si>
  <si>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</si>
  <si>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</si>
  <si>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</si>
  <si>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</si>
  <si>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</si>
  <si>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</si>
  <si>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</si>
  <si>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</si>
  <si>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</si>
  <si>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</si>
  <si>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</si>
  <si>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</si>
  <si>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</si>
  <si>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</si>
  <si>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</si>
  <si>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</si>
  <si>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</si>
  <si>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</si>
  <si>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</si>
  <si>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</si>
  <si>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</si>
  <si>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</si>
  <si>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</si>
  <si>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</si>
  <si>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</si>
  <si>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</si>
  <si>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</si>
  <si>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</si>
  <si>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</si>
  <si>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</si>
  <si>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</si>
  <si>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</si>
  <si>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</si>
  <si>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</si>
  <si>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</si>
  <si>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</si>
  <si>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</si>
  <si>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</si>
  <si>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</si>
  <si>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</si>
  <si>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</si>
  <si>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</si>
  <si>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</si>
  <si>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</si>
  <si>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</si>
  <si>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</si>
  <si>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</si>
  <si>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</si>
  <si>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</si>
  <si>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</si>
  <si>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</si>
  <si>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</si>
  <si>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</si>
  <si>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</si>
  <si>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</si>
  <si>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</si>
  <si>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</si>
  <si>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</si>
  <si>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</si>
  <si>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</si>
  <si>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</si>
  <si>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</si>
  <si>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</si>
  <si>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</si>
  <si>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</si>
  <si>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</si>
  <si>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</si>
  <si>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</si>
  <si>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</si>
  <si>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</si>
  <si>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</si>
  <si>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</si>
  <si>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</si>
  <si>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</si>
  <si>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</si>
  <si>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</si>
  <si>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</si>
  <si>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</si>
  <si>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</si>
  <si>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</si>
  <si>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</si>
  <si>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</si>
  <si>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</si>
  <si>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</si>
  <si>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</si>
  <si>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</si>
  <si>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</si>
  <si>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</si>
  <si>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</si>
  <si>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</si>
  <si>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</si>
  <si>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</si>
  <si>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</si>
  <si>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</si>
  <si>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</si>
  <si>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</si>
  <si>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</si>
  <si>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</si>
  <si>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</si>
  <si>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</si>
  <si>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</si>
  <si>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</si>
  <si>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</si>
  <si>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</si>
  <si>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</si>
  <si>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</si>
  <si>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</si>
  <si>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</si>
  <si>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</si>
  <si>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</si>
  <si>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</si>
  <si>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</si>
  <si>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</si>
  <si>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</si>
  <si>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</si>
  <si>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</si>
  <si>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</si>
  <si>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</si>
  <si>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</si>
  <si>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</si>
  <si>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</si>
  <si>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</si>
  <si>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</si>
  <si>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</si>
  <si>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</si>
  <si>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</si>
  <si>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</si>
  <si>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</si>
  <si>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</si>
  <si>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</si>
  <si>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</si>
  <si>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</si>
  <si>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</si>
  <si>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</si>
  <si>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</si>
  <si>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</si>
  <si>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</si>
  <si>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</si>
  <si>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</si>
  <si>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</si>
  <si>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</si>
  <si>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</si>
  <si>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</si>
  <si>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</si>
  <si>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</si>
  <si>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</si>
  <si>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</si>
  <si>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</si>
  <si>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</si>
  <si>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</si>
  <si>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</si>
  <si>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</si>
  <si>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</si>
  <si>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</si>
  <si>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</si>
  <si>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</si>
  <si>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</si>
  <si>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</si>
  <si>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</si>
  <si>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</si>
  <si>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</si>
  <si>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</si>
  <si>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</si>
  <si>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</si>
  <si>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</si>
  <si>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</si>
  <si>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</si>
  <si>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</si>
  <si>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</si>
  <si>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</si>
  <si>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</si>
  <si>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</si>
  <si>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</si>
  <si>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</si>
  <si>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</si>
  <si>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</si>
  <si>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</si>
  <si>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</si>
  <si>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</si>
  <si>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</si>
  <si>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</si>
  <si>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</si>
  <si>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</si>
  <si>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</si>
  <si>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</si>
  <si>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</si>
  <si>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</si>
  <si>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</si>
  <si>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</si>
  <si>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</si>
  <si>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</si>
  <si>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</si>
  <si>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</si>
  <si>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</si>
  <si>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</si>
  <si>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</si>
  <si>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</si>
  <si>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</si>
  <si>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</si>
  <si>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</si>
  <si>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</si>
  <si>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</si>
  <si>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</si>
  <si>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</si>
  <si>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</si>
  <si>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</si>
  <si>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</si>
  <si>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</si>
  <si>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</si>
  <si>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</si>
  <si>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</si>
  <si>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</si>
  <si>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</si>
  <si>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</si>
  <si>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</si>
  <si>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</si>
  <si>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</si>
  <si>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</si>
  <si>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</si>
  <si>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</si>
  <si>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</si>
  <si>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</si>
  <si>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</si>
  <si>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</si>
  <si>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</si>
  <si>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</si>
  <si>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</si>
  <si>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</si>
  <si>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</si>
  <si>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</si>
  <si>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</si>
  <si>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</si>
  <si>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</si>
  <si>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</si>
  <si>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</si>
  <si>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</si>
  <si>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</si>
  <si>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</si>
  <si>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</si>
  <si>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</si>
  <si>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</si>
  <si>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</si>
  <si>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</si>
  <si>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</si>
  <si>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</si>
  <si>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</si>
  <si>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</si>
  <si>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</si>
  <si>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</si>
  <si>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</si>
  <si>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</si>
  <si>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</si>
  <si>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</si>
  <si>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</si>
  <si>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</si>
  <si>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</si>
  <si>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</si>
  <si>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</si>
  <si>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</si>
  <si>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</si>
  <si>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</si>
  <si>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</si>
  <si>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</si>
  <si>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</si>
  <si>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</si>
  <si>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</si>
  <si>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</si>
  <si>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</si>
  <si>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</si>
  <si>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</si>
  <si>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</si>
  <si>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</si>
  <si>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</si>
  <si>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</si>
  <si>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</si>
  <si>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</si>
  <si>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</si>
  <si>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</si>
  <si>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</si>
  <si>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</si>
  <si>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</si>
  <si>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</si>
  <si>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</si>
  <si>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</si>
  <si>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</si>
  <si>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</si>
  <si>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</si>
  <si>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</si>
  <si>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</si>
  <si>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</si>
  <si>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</si>
  <si>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</si>
  <si>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</si>
  <si>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</si>
  <si>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</si>
  <si>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</si>
  <si>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</si>
  <si>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</si>
  <si>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</si>
  <si>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</si>
  <si>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</si>
  <si>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</si>
  <si>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</si>
  <si>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</si>
  <si>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</si>
  <si>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</si>
  <si>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</si>
  <si>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</si>
  <si>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</si>
  <si>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</si>
  <si>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</si>
  <si>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</si>
  <si>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</si>
  <si>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</si>
  <si>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</si>
  <si>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</si>
  <si>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</si>
  <si>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</si>
  <si>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</si>
  <si>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</si>
  <si>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</si>
  <si>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</si>
  <si>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</si>
  <si>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</si>
  <si>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</si>
  <si>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</si>
  <si>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</si>
  <si>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</si>
  <si>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</si>
  <si>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</si>
  <si>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</si>
  <si>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</si>
  <si>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</si>
  <si>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</si>
  <si>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</si>
  <si>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</si>
  <si>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</si>
  <si>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</si>
  <si>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</si>
  <si>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</si>
  <si>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</si>
  <si>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</si>
  <si>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</si>
  <si>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</si>
  <si>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</si>
  <si>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</si>
  <si>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</si>
  <si>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</si>
  <si>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</si>
  <si>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</si>
  <si>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</si>
  <si>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</si>
  <si>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</si>
  <si>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</si>
  <si>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</si>
  <si>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</si>
  <si>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</si>
  <si>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</si>
  <si>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</si>
  <si>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</si>
  <si>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</si>
  <si>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</si>
  <si>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</si>
  <si>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</si>
  <si>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</si>
  <si>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</si>
  <si>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</si>
  <si>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</si>
  <si>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</si>
  <si>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</si>
  <si>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</si>
  <si>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</si>
  <si>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</si>
  <si>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</si>
  <si>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</si>
  <si>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</si>
  <si>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</si>
  <si>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</si>
  <si>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</si>
  <si>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</si>
  <si>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</si>
  <si>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</si>
  <si>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</si>
  <si>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</si>
  <si>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</si>
  <si>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</si>
  <si>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</si>
  <si>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</si>
  <si>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</si>
  <si>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</si>
  <si>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</si>
  <si>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</si>
  <si>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</si>
  <si>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</si>
  <si>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</si>
  <si>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</si>
  <si>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</si>
  <si>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</si>
  <si>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</si>
  <si>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</si>
  <si>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</si>
  <si>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</si>
  <si>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</si>
  <si>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</si>
  <si>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</si>
  <si>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</si>
  <si>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</si>
  <si>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</si>
  <si>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</si>
  <si>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</si>
  <si>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</si>
  <si>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</si>
  <si>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</si>
  <si>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</si>
  <si>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</si>
  <si>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</si>
  <si>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</si>
  <si>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</si>
  <si>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</si>
  <si>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</si>
  <si>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</si>
  <si>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</si>
  <si>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</si>
  <si>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</si>
  <si>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</si>
  <si>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</si>
  <si>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</si>
  <si>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</si>
  <si>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</si>
  <si>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</si>
  <si>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</si>
  <si>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</si>
  <si>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</si>
  <si>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</si>
  <si>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</si>
  <si>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</si>
  <si>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</si>
  <si>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</si>
  <si>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</si>
  <si>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</si>
  <si>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</si>
  <si>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</si>
  <si>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</si>
  <si>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</si>
  <si>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</si>
  <si>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</si>
  <si>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</si>
  <si>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</si>
  <si>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</si>
  <si>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</si>
  <si>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</si>
  <si>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</si>
  <si>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</si>
  <si>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</si>
  <si>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</si>
  <si>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</si>
  <si>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</si>
  <si>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</si>
  <si>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</si>
  <si>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</si>
  <si>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</si>
  <si>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</si>
  <si>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</si>
  <si>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</si>
  <si>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</si>
  <si>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</si>
  <si>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</si>
  <si>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</si>
  <si>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</si>
  <si>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</si>
  <si>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</si>
  <si>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</si>
  <si>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</si>
  <si>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</si>
  <si>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</si>
  <si>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</si>
  <si>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</si>
  <si>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</si>
  <si>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</si>
  <si>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</si>
  <si>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</si>
  <si>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</si>
  <si>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</si>
  <si>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</si>
  <si>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</si>
  <si>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</si>
  <si>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</si>
  <si>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</si>
  <si>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</si>
  <si>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</si>
  <si>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</si>
  <si>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</si>
  <si>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</si>
  <si>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</si>
  <si>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</si>
  <si>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</si>
  <si>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</si>
  <si>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</si>
  <si>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</si>
  <si>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</si>
  <si>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</si>
  <si>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</si>
  <si>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</si>
  <si>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</si>
  <si>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</si>
  <si>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</si>
  <si>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</si>
  <si>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</si>
  <si>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</si>
  <si>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</si>
  <si>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</si>
  <si>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</si>
  <si>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</si>
  <si>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</si>
  <si>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</si>
  <si>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</si>
  <si>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</si>
  <si>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</si>
  <si>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</si>
  <si>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</si>
  <si>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</si>
  <si>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</si>
  <si>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</si>
  <si>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</si>
  <si>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</si>
  <si>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</si>
  <si>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</si>
  <si>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</si>
  <si>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</si>
  <si>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</si>
  <si>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</si>
  <si>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</si>
  <si>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</si>
  <si>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</si>
  <si>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</si>
  <si>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</si>
  <si>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</si>
  <si>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</si>
  <si>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</si>
  <si>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</si>
  <si>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</si>
  <si>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</si>
  <si>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</si>
  <si>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</si>
  <si>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</si>
  <si>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</si>
  <si>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</si>
  <si>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</si>
  <si>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</si>
  <si>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</si>
  <si>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</si>
  <si>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</si>
  <si>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</si>
  <si>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</si>
  <si>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</si>
  <si>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</si>
  <si>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</si>
  <si>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</si>
  <si>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</si>
  <si>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</si>
  <si>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</si>
  <si>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</si>
  <si>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</si>
  <si>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</si>
  <si>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</si>
  <si>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</si>
  <si>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</si>
  <si>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</si>
  <si>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</si>
  <si>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</si>
  <si>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</si>
  <si>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</si>
  <si>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</si>
  <si>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</si>
  <si>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</si>
  <si>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</si>
  <si>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</si>
  <si>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</si>
  <si>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</si>
  <si>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</si>
  <si>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</si>
  <si>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</si>
  <si>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</si>
  <si>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</si>
  <si>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</si>
  <si>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</si>
  <si>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</si>
  <si>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</si>
  <si>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</si>
  <si>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</si>
  <si>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</si>
  <si>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</si>
  <si>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</si>
  <si>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</si>
  <si>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</si>
  <si>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</si>
  <si>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</si>
  <si>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</si>
  <si>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</si>
  <si>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</si>
  <si>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</si>
  <si>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</si>
  <si>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</si>
  <si>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</si>
  <si>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</si>
  <si>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</si>
  <si>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</si>
  <si>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</si>
  <si>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</si>
  <si>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</si>
  <si>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</si>
  <si>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</si>
  <si>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</si>
  <si>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</si>
  <si>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</si>
  <si>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</si>
  <si>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</si>
  <si>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</si>
  <si>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</si>
  <si>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</si>
  <si>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</si>
  <si>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</si>
  <si>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</si>
  <si>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</si>
  <si>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</si>
  <si>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</si>
  <si>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</si>
  <si>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</si>
  <si>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</si>
  <si>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</si>
  <si>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</si>
  <si>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</si>
  <si>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</si>
  <si>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</si>
  <si>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</si>
  <si>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</si>
  <si>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</si>
  <si>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</si>
  <si>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</si>
  <si>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</si>
  <si>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</si>
  <si>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</si>
  <si>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</si>
  <si>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</si>
  <si>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</si>
  <si>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</si>
  <si>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</si>
  <si>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</si>
  <si>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</si>
  <si>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</si>
  <si>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</si>
  <si>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</si>
  <si>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</si>
  <si>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</si>
  <si>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</si>
  <si>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</si>
  <si>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</si>
  <si>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</si>
  <si>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</si>
  <si>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</si>
  <si>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</si>
  <si>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</si>
  <si>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</si>
  <si>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</si>
  <si>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</si>
  <si>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</si>
  <si>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</si>
  <si>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</si>
  <si>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</si>
  <si>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</si>
  <si>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</si>
  <si>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</si>
  <si>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</si>
  <si>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</si>
  <si>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</si>
  <si>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</si>
  <si>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</si>
  <si>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</si>
  <si>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</si>
  <si>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</si>
  <si>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</si>
  <si>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</si>
  <si>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</si>
  <si>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</si>
  <si>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</si>
  <si>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</si>
  <si>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</si>
  <si>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</si>
  <si>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</si>
  <si>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</si>
  <si>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</si>
  <si>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</si>
  <si>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</si>
  <si>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</si>
  <si>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</si>
  <si>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</si>
  <si>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</si>
  <si>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</si>
  <si>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</si>
  <si>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</si>
  <si>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</si>
  <si>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</si>
  <si>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</si>
  <si>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</si>
  <si>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</si>
  <si>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</si>
  <si>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</si>
  <si>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</si>
  <si>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</si>
  <si>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</si>
  <si>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</si>
  <si>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</si>
  <si>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</si>
  <si>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</si>
  <si>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</si>
  <si>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</si>
  <si>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</si>
  <si>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</si>
  <si>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</si>
  <si>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</si>
  <si>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</si>
  <si>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</si>
  <si>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</si>
  <si>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</si>
  <si>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</si>
  <si>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</si>
  <si>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</si>
  <si>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</si>
  <si>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</si>
  <si>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</si>
  <si>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</si>
  <si>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</si>
  <si>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</si>
  <si>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</si>
  <si>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</si>
  <si>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</si>
  <si>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</si>
  <si>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</si>
  <si>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</si>
  <si>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</si>
  <si>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</si>
  <si>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</si>
  <si>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</si>
  <si>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</si>
  <si>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</si>
  <si>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</si>
  <si>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</si>
  <si>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</si>
  <si>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</si>
  <si>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</si>
  <si>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</si>
  <si>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</si>
  <si>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</si>
  <si>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</si>
  <si>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</si>
  <si>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</si>
  <si>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</si>
  <si>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</si>
  <si>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</si>
  <si>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</si>
  <si>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</si>
  <si>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</si>
  <si>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</si>
  <si>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</si>
  <si>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</si>
  <si>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</si>
  <si>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</si>
  <si>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</si>
  <si>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</si>
  <si>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</si>
  <si>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</si>
  <si>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</si>
  <si>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</si>
  <si>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</si>
  <si>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</si>
  <si>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</si>
  <si>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</si>
  <si>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</si>
  <si>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</si>
  <si>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</si>
  <si>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</si>
  <si>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</si>
  <si>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</si>
  <si>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</si>
  <si>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</si>
  <si>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</si>
  <si>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</si>
  <si>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</si>
  <si>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</si>
  <si>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</si>
  <si>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</si>
  <si>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</si>
  <si>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</si>
  <si>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</si>
  <si>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</si>
  <si>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</si>
  <si>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</si>
  <si>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</si>
  <si>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</si>
  <si>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</si>
  <si>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</si>
  <si>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</si>
  <si>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</si>
  <si>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</si>
  <si>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</si>
  <si>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</si>
  <si>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</si>
  <si>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</si>
  <si>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</si>
  <si>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</si>
  <si>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</si>
  <si>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</si>
  <si>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</si>
  <si>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</si>
  <si>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</si>
  <si>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</si>
  <si>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</si>
  <si>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</si>
  <si>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</si>
  <si>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</si>
  <si>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</si>
  <si>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</si>
  <si>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</si>
  <si>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</si>
  <si>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</si>
  <si>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</si>
  <si>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</si>
  <si>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</si>
  <si>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</si>
  <si>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</si>
  <si>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</si>
  <si>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</si>
  <si>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</si>
  <si>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</si>
  <si>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</si>
  <si>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</si>
  <si>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</si>
  <si>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</si>
  <si>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</si>
  <si>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</si>
  <si>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</si>
  <si>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</si>
  <si>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</si>
  <si>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</si>
  <si>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</si>
  <si>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</si>
  <si>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</si>
  <si>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</si>
  <si>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</si>
  <si>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</si>
  <si>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</si>
  <si>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</si>
  <si>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</si>
  <si>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</si>
  <si>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</si>
  <si>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</si>
  <si>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</si>
  <si>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</si>
  <si>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</si>
  <si>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</si>
  <si>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</si>
  <si>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</si>
  <si>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</si>
  <si>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</si>
  <si>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</si>
  <si>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</si>
  <si>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</si>
  <si>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</si>
  <si>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</si>
  <si>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</si>
  <si>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</si>
  <si>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</si>
  <si>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</si>
  <si>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</si>
  <si>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</si>
  <si>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</si>
  <si>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</si>
  <si>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</si>
  <si>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</si>
  <si>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</si>
  <si>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</si>
  <si>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</si>
  <si>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</si>
  <si>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</si>
  <si>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</si>
  <si>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</si>
  <si>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</si>
  <si>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</si>
  <si>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</si>
  <si>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</si>
  <si>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</si>
  <si>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</si>
  <si>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</si>
  <si>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</si>
  <si>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</si>
  <si>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</si>
  <si>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</si>
  <si>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</si>
  <si>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</si>
  <si>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</si>
  <si>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</si>
  <si>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</si>
  <si>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</si>
  <si>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</si>
  <si>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</si>
  <si>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</si>
  <si>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</si>
  <si>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</si>
  <si>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</si>
  <si>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</si>
  <si>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</si>
  <si>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</si>
  <si>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</si>
  <si>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</si>
  <si>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</si>
  <si>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</si>
  <si>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</si>
  <si>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</si>
  <si>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</si>
  <si>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</si>
  <si>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</si>
  <si>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</si>
  <si>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</si>
  <si>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</si>
  <si>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</si>
  <si>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</si>
  <si>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</si>
  <si>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</si>
  <si>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</si>
  <si>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</si>
  <si>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</si>
  <si>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</si>
  <si>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</si>
  <si>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</si>
  <si>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</si>
  <si>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</si>
  <si>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</si>
  <si>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</si>
  <si>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</si>
  <si>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</si>
  <si>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</si>
  <si>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</si>
  <si>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</si>
  <si>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</si>
  <si>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</si>
  <si>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</si>
  <si>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</si>
  <si>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</si>
  <si>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</si>
  <si>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</si>
  <si>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</si>
  <si>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</si>
  <si>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</si>
  <si>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</si>
  <si>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</si>
  <si>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</si>
  <si>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</si>
  <si>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</si>
  <si>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</si>
  <si>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</si>
  <si>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</si>
  <si>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</si>
  <si>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</si>
  <si>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</si>
  <si>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</si>
  <si>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</si>
  <si>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</si>
  <si>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</si>
  <si>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</si>
  <si>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</si>
  <si>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</si>
  <si>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</si>
  <si>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</si>
  <si>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</si>
  <si>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</si>
  <si>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</si>
  <si>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</si>
  <si>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</si>
  <si>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</si>
  <si>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</si>
  <si>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</si>
  <si>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</si>
  <si>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</si>
  <si>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</si>
  <si>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</si>
  <si>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</si>
  <si>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</si>
  <si>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</si>
  <si>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</si>
  <si>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</si>
  <si>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</si>
  <si>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</si>
  <si>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</si>
  <si>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</si>
  <si>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</si>
  <si>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</si>
  <si>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</si>
  <si>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</si>
  <si>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</si>
  <si>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</si>
  <si>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</si>
  <si>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</si>
  <si>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</si>
  <si>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</si>
  <si>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</si>
  <si>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</si>
  <si>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</si>
  <si>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</si>
  <si>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</si>
  <si>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</si>
  <si>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</si>
  <si>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</si>
  <si>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</si>
  <si>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</si>
  <si>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</si>
  <si>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</si>
  <si>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</si>
  <si>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</si>
  <si>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</si>
  <si>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</si>
  <si>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</si>
  <si>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</si>
  <si>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</si>
  <si>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</si>
  <si>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</si>
  <si>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</si>
  <si>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</si>
  <si>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</si>
  <si>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</si>
  <si>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</si>
  <si>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</si>
  <si>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</si>
  <si>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</si>
  <si>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</si>
  <si>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</si>
  <si>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</si>
  <si>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</si>
  <si>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</si>
  <si>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</si>
  <si>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</si>
  <si>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</si>
  <si>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</si>
  <si>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</si>
  <si>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</si>
  <si>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</si>
  <si>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</si>
  <si>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</si>
  <si>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</si>
  <si>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</si>
  <si>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</si>
  <si>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</si>
  <si>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</si>
  <si>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</si>
  <si>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</si>
  <si>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</si>
  <si>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</si>
  <si>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</si>
  <si>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</si>
  <si>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</si>
  <si>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</si>
  <si>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</si>
  <si>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</si>
  <si>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</si>
  <si>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</si>
  <si>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</si>
  <si>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</si>
  <si>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</si>
  <si>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</si>
  <si>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</si>
  <si>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</si>
  <si>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</si>
  <si>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</si>
  <si>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</si>
  <si>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</si>
  <si>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</si>
  <si>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</si>
  <si>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</si>
  <si>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</si>
  <si>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</si>
  <si>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</si>
  <si>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</si>
  <si>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</si>
  <si>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</si>
  <si>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</si>
  <si>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</si>
  <si>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</si>
  <si>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</si>
  <si>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</si>
  <si>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</si>
  <si>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</si>
  <si>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</si>
  <si>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</si>
  <si>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</si>
  <si>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</si>
  <si>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</si>
  <si>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</si>
  <si>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</si>
  <si>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</si>
  <si>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</si>
  <si>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</si>
  <si>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</si>
  <si>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</si>
  <si>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</si>
  <si>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</si>
  <si>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</si>
  <si>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</si>
  <si>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</si>
  <si>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</si>
  <si>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</si>
  <si>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</si>
  <si>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</si>
  <si>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</si>
  <si>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</si>
  <si>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</si>
  <si>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</si>
  <si>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</si>
  <si>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</si>
  <si>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</si>
  <si>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</si>
  <si>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</si>
  <si>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</si>
  <si>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</si>
  <si>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</si>
  <si>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</si>
  <si>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</si>
  <si>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</si>
  <si>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</si>
  <si>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</si>
  <si>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</si>
  <si>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</si>
  <si>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</si>
  <si>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</si>
  <si>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</si>
  <si>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</si>
  <si>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</si>
  <si>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</si>
  <si>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</si>
  <si>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</si>
  <si>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</si>
  <si>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</si>
  <si>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</si>
  <si>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</si>
  <si>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</si>
  <si>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</si>
  <si>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</si>
  <si>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</si>
  <si>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</si>
  <si>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</si>
  <si>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</si>
  <si>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</si>
  <si>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</si>
  <si>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</si>
  <si>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</si>
  <si>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</si>
  <si>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</si>
  <si>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</si>
  <si>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</si>
  <si>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</si>
  <si>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</si>
  <si>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</si>
  <si>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</si>
  <si>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</si>
  <si>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</si>
  <si>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</si>
  <si>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</si>
  <si>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</si>
  <si>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</si>
  <si>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</si>
  <si>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</si>
  <si>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</si>
  <si>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</si>
  <si>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</si>
  <si>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</si>
  <si>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</si>
  <si>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</si>
  <si>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</si>
  <si>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</si>
  <si>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</si>
  <si>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</si>
  <si>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</si>
  <si>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</si>
  <si>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</si>
  <si>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</si>
  <si>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</si>
  <si>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</si>
  <si>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</si>
  <si>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</si>
  <si>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</si>
  <si>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</si>
  <si>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</si>
  <si>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</si>
  <si>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</si>
  <si>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</si>
  <si>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</si>
  <si>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</si>
  <si>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</si>
  <si>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</si>
  <si>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</si>
  <si>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</si>
  <si>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</si>
  <si>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</si>
  <si>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</si>
  <si>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</si>
  <si>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</si>
  <si>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</si>
  <si>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</si>
  <si>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</si>
  <si>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</si>
  <si>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</si>
  <si>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</si>
  <si>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</si>
  <si>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</si>
  <si>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</si>
  <si>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</si>
  <si>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</si>
  <si>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</si>
  <si>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</si>
  <si>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</si>
  <si>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</si>
  <si>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</si>
  <si>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</si>
  <si>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</si>
  <si>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</si>
  <si>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</si>
  <si>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</si>
  <si>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</si>
  <si>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</si>
  <si>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</si>
  <si>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</si>
  <si>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</si>
  <si>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</si>
  <si>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</si>
  <si>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</si>
  <si>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</si>
  <si>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</si>
  <si>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</si>
  <si>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</si>
  <si>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</si>
  <si>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</si>
  <si>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</si>
  <si>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</si>
  <si>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</si>
  <si>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</si>
  <si>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</si>
  <si>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</si>
  <si>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</si>
  <si>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</si>
  <si>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</si>
  <si>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</si>
  <si>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</si>
  <si>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</si>
  <si>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</si>
  <si>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</si>
  <si>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</si>
  <si>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</si>
  <si>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</si>
  <si>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</si>
  <si>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</si>
  <si>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</si>
  <si>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</si>
  <si>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</si>
  <si>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</si>
  <si>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</si>
  <si>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</si>
  <si>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</si>
  <si>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</si>
  <si>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</si>
  <si>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</si>
  <si>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</si>
  <si>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</si>
  <si>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</si>
  <si>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</si>
  <si>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</si>
  <si>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</si>
  <si>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</si>
  <si>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</si>
  <si>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</si>
  <si>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</si>
  <si>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</si>
  <si>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</si>
  <si>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</si>
  <si>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</si>
  <si>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</si>
  <si>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</si>
  <si>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</si>
  <si>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</si>
  <si>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</si>
  <si>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</si>
  <si>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</si>
  <si>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</si>
  <si>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</si>
  <si>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</si>
  <si>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</si>
  <si>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</si>
  <si>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</si>
  <si>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</si>
  <si>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</si>
  <si>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</si>
  <si>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</si>
  <si>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</si>
  <si>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</si>
  <si>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</si>
  <si>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</si>
  <si>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</si>
  <si>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</si>
  <si>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</si>
  <si>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</si>
  <si>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</si>
  <si>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</si>
  <si>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</si>
  <si>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</si>
  <si>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</si>
  <si>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</si>
  <si>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</si>
  <si>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</si>
  <si>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</si>
  <si>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</si>
  <si>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</si>
  <si>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</si>
  <si>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</si>
  <si>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</si>
  <si>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</si>
  <si>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</si>
  <si>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</si>
  <si>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</si>
  <si>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</si>
  <si>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</si>
  <si>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</si>
  <si>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</si>
  <si>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</si>
  <si>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</si>
  <si>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</si>
  <si>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</si>
  <si>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</si>
  <si>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</si>
  <si>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</si>
  <si>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</si>
  <si>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</si>
  <si>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</si>
  <si>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</si>
  <si>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</si>
  <si>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</si>
  <si>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</si>
  <si>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</si>
  <si>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</si>
  <si>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</si>
  <si>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</si>
  <si>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</si>
  <si>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</si>
  <si>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</si>
  <si>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</si>
  <si>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</si>
  <si>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</si>
  <si>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</si>
  <si>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</si>
  <si>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</si>
  <si>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</si>
  <si>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</si>
  <si>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</si>
  <si>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</si>
  <si>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</si>
  <si>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</si>
  <si>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</si>
  <si>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</si>
  <si>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</si>
  <si>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</si>
  <si>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</si>
  <si>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</si>
  <si>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</si>
  <si>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</si>
  <si>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</si>
  <si>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</si>
  <si>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</si>
  <si>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</si>
  <si>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</si>
  <si>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</si>
  <si>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</si>
  <si>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</si>
  <si>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</si>
  <si>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</si>
  <si>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</si>
  <si>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</si>
  <si>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</si>
  <si>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</si>
  <si>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</si>
  <si>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</si>
  <si>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</si>
  <si>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</si>
  <si>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</si>
  <si>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</si>
  <si>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</si>
  <si>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</si>
  <si>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</si>
  <si>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</si>
  <si>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</si>
  <si>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</si>
  <si>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</si>
  <si>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</si>
  <si>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</si>
  <si>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</si>
  <si>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</si>
  <si>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</si>
  <si>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</si>
  <si>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</si>
  <si>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</si>
  <si>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</si>
  <si>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</si>
  <si>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</si>
  <si>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</si>
  <si>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</si>
  <si>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</si>
  <si>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</si>
  <si>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</si>
  <si>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</si>
  <si>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</si>
  <si>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</si>
  <si>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</si>
  <si>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</si>
  <si>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</si>
  <si>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</si>
  <si>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</si>
  <si>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</si>
  <si>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</si>
  <si>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</si>
  <si>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</si>
  <si>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</si>
  <si>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</si>
  <si>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</si>
  <si>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</si>
  <si>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</si>
  <si>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</si>
  <si>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</si>
  <si>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</si>
  <si>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</si>
  <si>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</si>
  <si>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</si>
  <si>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</si>
  <si>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</si>
  <si>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</si>
  <si>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</si>
  <si>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</si>
  <si>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</si>
  <si>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</si>
  <si>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</si>
  <si>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</si>
  <si>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</si>
  <si>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</si>
  <si>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</si>
  <si>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</si>
  <si>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</si>
  <si>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</si>
  <si>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</si>
  <si>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</si>
  <si>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</si>
  <si>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</si>
  <si>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</si>
  <si>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</si>
  <si>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</si>
  <si>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</si>
  <si>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</si>
  <si>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</si>
  <si>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</si>
  <si>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</si>
  <si>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</si>
  <si>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</si>
  <si>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</si>
  <si>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</si>
  <si>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</si>
  <si>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</si>
  <si>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</si>
  <si>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</si>
  <si>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</si>
  <si>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</si>
  <si>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</si>
  <si>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</si>
  <si>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</si>
  <si>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</si>
  <si>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</si>
  <si>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</si>
  <si>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</si>
  <si>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</si>
  <si>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</si>
  <si>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</si>
  <si>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</si>
  <si>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</si>
  <si>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</si>
  <si>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</si>
  <si>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</si>
  <si>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</si>
  <si>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</si>
  <si>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</si>
  <si>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</si>
  <si>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</si>
  <si>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</si>
  <si>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</si>
  <si>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</si>
  <si>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</si>
  <si>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</si>
  <si>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</si>
  <si>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</si>
  <si>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</si>
  <si>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</si>
  <si>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</si>
  <si>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</si>
  <si>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</si>
  <si>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</si>
  <si>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</si>
  <si>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</si>
  <si>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</si>
  <si>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</si>
  <si>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</si>
  <si>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</si>
  <si>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</si>
  <si>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</si>
  <si>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</si>
  <si>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</si>
  <si>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</si>
  <si>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</si>
  <si>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</si>
  <si>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</si>
  <si>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</si>
  <si>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</si>
  <si>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</si>
  <si>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</si>
  <si>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</si>
  <si>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</si>
  <si>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</si>
  <si>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</si>
  <si>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</si>
  <si>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</si>
  <si>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</si>
  <si>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</si>
  <si>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</si>
  <si>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</si>
  <si>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</si>
  <si>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</si>
  <si>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</si>
  <si>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</si>
  <si>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</si>
  <si>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</si>
  <si>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</si>
  <si>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</si>
  <si>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</si>
  <si>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</si>
  <si>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</si>
  <si>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</si>
  <si>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</si>
  <si>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</si>
  <si>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</si>
  <si>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</si>
  <si>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</si>
  <si>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</si>
  <si>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</si>
  <si>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</si>
  <si>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</si>
  <si>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</si>
  <si>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</si>
  <si>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</si>
  <si>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</si>
  <si>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</si>
  <si>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</si>
  <si>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</si>
  <si>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</si>
  <si>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</si>
  <si>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</si>
  <si>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</si>
  <si>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</si>
  <si>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</si>
  <si>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</si>
  <si>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</si>
  <si>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</si>
  <si>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</si>
  <si>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</si>
  <si>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</si>
  <si>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</si>
  <si>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</si>
  <si>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</si>
  <si>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</si>
  <si>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</si>
  <si>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</si>
  <si>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</si>
  <si>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</si>
  <si>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</si>
  <si>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</si>
  <si>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</si>
  <si>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</si>
  <si>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</si>
  <si>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</si>
  <si>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</si>
  <si>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</si>
  <si>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</si>
  <si>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</si>
  <si>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</si>
  <si>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</si>
  <si>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</si>
  <si>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</si>
  <si>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</si>
  <si>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</si>
  <si>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</si>
  <si>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</si>
  <si>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</si>
  <si>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</si>
  <si>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</si>
  <si>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</si>
  <si>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</si>
  <si>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</si>
  <si>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</si>
  <si>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</si>
  <si>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</si>
  <si>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</si>
  <si>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</si>
  <si>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</si>
  <si>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</si>
  <si>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</si>
  <si>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</si>
  <si>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</si>
  <si>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</si>
  <si>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</si>
  <si>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</si>
  <si>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</si>
  <si>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</si>
  <si>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</si>
  <si>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</si>
  <si>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</si>
  <si>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</si>
  <si>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</si>
  <si>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</si>
  <si>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</si>
  <si>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</si>
  <si>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</si>
  <si>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</si>
  <si>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</si>
  <si>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</si>
  <si>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</si>
  <si>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</si>
  <si>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</si>
  <si>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</si>
  <si>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</si>
  <si>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</si>
  <si>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</si>
  <si>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</si>
  <si>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</si>
  <si>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</si>
  <si>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</si>
  <si>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</si>
  <si>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</si>
  <si>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</si>
  <si>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</si>
  <si>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</si>
  <si>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</si>
  <si>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</si>
  <si>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</si>
  <si>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</si>
  <si>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</si>
  <si>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</si>
  <si>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</si>
  <si>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</si>
  <si>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</si>
  <si>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</si>
  <si>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</si>
  <si>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</si>
  <si>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</si>
  <si>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</si>
  <si>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</si>
  <si>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</si>
  <si>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</si>
  <si>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</si>
  <si>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</si>
  <si>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</si>
  <si>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</si>
  <si>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</si>
  <si>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</si>
  <si>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</si>
  <si>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</si>
  <si>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</si>
  <si>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</si>
  <si>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</si>
  <si>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</si>
  <si>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</si>
  <si>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</si>
  <si>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</si>
  <si>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</si>
  <si>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</si>
  <si>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</si>
  <si>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</si>
  <si>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</si>
  <si>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</si>
  <si>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</si>
  <si>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</si>
  <si>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</si>
  <si>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</si>
  <si>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</si>
  <si>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</si>
  <si>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</si>
  <si>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</si>
  <si>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</si>
  <si>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</si>
  <si>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</si>
  <si>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</si>
  <si>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</si>
  <si>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</si>
  <si>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</si>
  <si>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</si>
  <si>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</si>
  <si>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</si>
  <si>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</si>
  <si>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</si>
  <si>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</si>
  <si>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</si>
  <si>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</si>
  <si>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</si>
  <si>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</si>
  <si>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</si>
  <si>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</si>
  <si>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</si>
  <si>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</si>
  <si>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</si>
  <si>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</si>
  <si>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</si>
  <si>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</si>
  <si>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</si>
  <si>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</si>
  <si>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</si>
  <si>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</si>
  <si>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</si>
  <si>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</si>
  <si>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</si>
  <si>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</si>
  <si>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</si>
  <si>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</si>
  <si>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</si>
  <si>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</si>
  <si>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</si>
  <si>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</si>
  <si>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</si>
  <si>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</si>
  <si>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</si>
  <si>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</si>
  <si>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</si>
  <si>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</si>
  <si>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</si>
  <si>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</si>
  <si>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</si>
  <si>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</si>
  <si>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</si>
  <si>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</si>
  <si>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</si>
  <si>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</si>
  <si>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</si>
  <si>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</si>
  <si>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</si>
  <si>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</si>
  <si>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</si>
  <si>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</si>
  <si>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</si>
  <si>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</si>
  <si>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</si>
  <si>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</si>
  <si>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</si>
  <si>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</si>
  <si>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</si>
  <si>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</si>
  <si>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</si>
  <si>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</si>
  <si>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</si>
  <si>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</si>
  <si>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</si>
  <si>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</si>
  <si>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</si>
  <si>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</si>
  <si>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</si>
  <si>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</si>
  <si>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</si>
  <si>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</si>
  <si>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</si>
  <si>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</si>
  <si>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</si>
  <si>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</si>
  <si>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</si>
  <si>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</si>
  <si>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</si>
  <si>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</si>
  <si>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</si>
  <si>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</si>
  <si>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</si>
  <si>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</si>
  <si>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</si>
  <si>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</si>
  <si>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</si>
  <si>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</si>
  <si>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</si>
  <si>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</si>
  <si>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</si>
  <si>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</si>
  <si>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</si>
  <si>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</si>
  <si>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</si>
  <si>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</si>
  <si>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</si>
  <si>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</si>
  <si>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</si>
  <si>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</si>
  <si>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</si>
  <si>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</si>
  <si>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</si>
  <si>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</si>
  <si>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</si>
  <si>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</si>
  <si>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</si>
  <si>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</si>
  <si>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</si>
  <si>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</si>
  <si>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</si>
  <si>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</si>
  <si>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</si>
  <si>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</si>
  <si>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</si>
  <si>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</si>
  <si>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</si>
  <si>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</si>
  <si>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</si>
  <si>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</si>
  <si>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</si>
  <si>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</si>
  <si>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</si>
  <si>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</si>
  <si>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</si>
  <si>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</si>
  <si>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</si>
  <si>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</si>
  <si>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</si>
  <si>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</si>
  <si>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</si>
  <si>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</si>
  <si>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</si>
  <si>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</si>
  <si>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</si>
  <si>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</si>
  <si>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</si>
  <si>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</si>
  <si>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</si>
  <si>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</si>
  <si>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</si>
  <si>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</si>
  <si>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</si>
  <si>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</si>
  <si>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</si>
  <si>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</si>
  <si>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</si>
  <si>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</si>
  <si>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</si>
  <si>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</si>
  <si>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</si>
  <si>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</si>
  <si>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</si>
  <si>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</si>
  <si>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</si>
  <si>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</si>
  <si>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</si>
  <si>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</si>
  <si>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</si>
  <si>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</si>
  <si>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</si>
  <si>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</si>
  <si>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</si>
  <si>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</si>
  <si>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</si>
  <si>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</si>
  <si>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</si>
  <si>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</si>
  <si>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</si>
  <si>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</si>
  <si>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</si>
  <si>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</si>
  <si>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</si>
  <si>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</si>
  <si>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</si>
  <si>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</si>
  <si>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</si>
  <si>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</si>
  <si>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</si>
  <si>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</si>
  <si>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</si>
  <si>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</si>
  <si>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</si>
  <si>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</si>
  <si>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</si>
  <si>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</si>
  <si>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</si>
  <si>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</si>
  <si>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</si>
  <si>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</si>
  <si>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</si>
  <si>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</si>
  <si>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</si>
  <si>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</si>
  <si>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</si>
  <si>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</si>
  <si>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</si>
  <si>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</si>
  <si>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</si>
  <si>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</si>
  <si>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</si>
  <si>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</si>
  <si>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</si>
  <si>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</si>
  <si>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</si>
  <si>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</si>
  <si>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</si>
  <si>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</si>
  <si>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</si>
  <si>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</si>
  <si>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</si>
  <si>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</si>
  <si>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</si>
  <si>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</si>
  <si>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</si>
  <si>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</si>
  <si>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</si>
  <si>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</si>
  <si>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</si>
  <si>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</si>
  <si>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</si>
  <si>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</si>
  <si>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</si>
  <si>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</si>
  <si>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</si>
  <si>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</si>
  <si>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</si>
  <si>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</si>
  <si>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</si>
  <si>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</si>
  <si>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</si>
  <si>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</si>
  <si>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</si>
  <si>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</si>
  <si>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</si>
  <si>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</si>
  <si>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</si>
  <si>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</si>
  <si>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</si>
  <si>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</si>
  <si>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</si>
  <si>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</si>
  <si>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</si>
  <si>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</si>
  <si>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</si>
  <si>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</si>
  <si>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</si>
  <si>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</si>
  <si>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</si>
  <si>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</si>
  <si>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</si>
  <si>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</si>
  <si>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</si>
  <si>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</si>
  <si>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</si>
  <si>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</si>
  <si>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</si>
  <si>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</si>
  <si>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</si>
  <si>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</si>
  <si>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</si>
  <si>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</si>
  <si>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</si>
  <si>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</si>
  <si>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</si>
  <si>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</si>
  <si>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</si>
  <si>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</si>
  <si>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</si>
  <si>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</si>
  <si>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</si>
  <si>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</si>
  <si>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</si>
  <si>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</si>
  <si>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</si>
  <si>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</si>
  <si>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</si>
  <si>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</si>
  <si>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</si>
  <si>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</si>
  <si>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</si>
  <si>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</si>
  <si>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</si>
  <si>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</si>
  <si>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</si>
  <si>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</si>
  <si>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</si>
  <si>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</si>
  <si>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</si>
  <si>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</si>
  <si>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</si>
  <si>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</si>
  <si>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</si>
  <si>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</si>
  <si>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</si>
  <si>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</si>
  <si>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</si>
  <si>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</si>
  <si>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</si>
  <si>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</si>
  <si>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</si>
  <si>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</si>
  <si>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</si>
  <si>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</si>
  <si>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</si>
  <si>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</si>
  <si>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</si>
  <si>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</si>
  <si>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</si>
  <si>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</si>
  <si>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</si>
  <si>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</si>
  <si>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</si>
  <si>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</si>
  <si>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</si>
  <si>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</si>
  <si>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</si>
  <si>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</si>
  <si>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</si>
  <si>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</si>
  <si>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</si>
  <si>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</si>
  <si>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</si>
  <si>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</si>
  <si>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</si>
  <si>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</si>
  <si>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</si>
  <si>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</si>
  <si>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</si>
  <si>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</si>
  <si>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</si>
  <si>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</si>
  <si>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</si>
  <si>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</si>
  <si>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</si>
  <si>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</si>
  <si>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</si>
  <si>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</si>
  <si>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</si>
  <si>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</si>
  <si>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</si>
  <si>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</si>
  <si>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</si>
  <si>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</si>
  <si>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</si>
  <si>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</si>
  <si>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</si>
  <si>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</si>
  <si>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</si>
  <si>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</si>
  <si>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</si>
  <si>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</si>
  <si>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</si>
  <si>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</si>
  <si>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</si>
  <si>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</si>
  <si>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</si>
  <si>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</si>
  <si>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</si>
  <si>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</si>
  <si>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</si>
  <si>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</si>
  <si>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</si>
  <si>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</si>
  <si>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</si>
  <si>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</si>
  <si>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</si>
  <si>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</si>
  <si>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</si>
  <si>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</si>
  <si>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</si>
  <si>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</si>
  <si>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</si>
  <si>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</si>
  <si>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</si>
  <si>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</si>
  <si>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</si>
  <si>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</si>
  <si>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</si>
  <si>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</si>
  <si>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</si>
  <si>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</si>
  <si>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</si>
  <si>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</si>
  <si>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</si>
  <si>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</si>
  <si>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</si>
  <si>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</si>
  <si>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</si>
  <si>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</si>
  <si>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</si>
  <si>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</si>
  <si>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</si>
  <si>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</si>
  <si>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</si>
  <si>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</si>
  <si>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</si>
  <si>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</si>
  <si>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</si>
  <si>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</si>
  <si>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</si>
  <si>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</si>
  <si>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</si>
  <si>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</si>
  <si>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</si>
  <si>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</si>
  <si>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</si>
  <si>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</si>
  <si>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</si>
  <si>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</si>
  <si>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</si>
  <si>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</si>
  <si>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</si>
  <si>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</si>
  <si>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</si>
  <si>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</si>
  <si>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</si>
  <si>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</si>
  <si>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</si>
  <si>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</si>
  <si>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</si>
  <si>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</si>
  <si>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</si>
  <si>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</si>
  <si>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</si>
  <si>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</si>
  <si>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</si>
  <si>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</si>
  <si>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</si>
  <si>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</si>
  <si>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</si>
  <si>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</si>
  <si>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</si>
  <si>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</si>
  <si>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</si>
  <si>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</si>
  <si>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</si>
  <si>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</si>
  <si>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</si>
  <si>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</si>
  <si>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</si>
  <si>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</si>
  <si>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</si>
  <si>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</si>
  <si>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</si>
  <si>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</si>
  <si>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</si>
  <si>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</si>
  <si>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</si>
  <si>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</si>
  <si>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</si>
  <si>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</si>
  <si>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</si>
  <si>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</si>
  <si>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</si>
  <si>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</si>
  <si>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</si>
  <si>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</si>
  <si>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</si>
  <si>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</si>
  <si>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</si>
  <si>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</si>
  <si>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</si>
  <si>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</si>
  <si>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</si>
  <si>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</si>
  <si>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</si>
  <si>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</si>
  <si>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</si>
  <si>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</si>
  <si>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</si>
  <si>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</si>
  <si>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</si>
  <si>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</si>
  <si>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</si>
  <si>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</si>
  <si>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</si>
  <si>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</si>
  <si>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</si>
  <si>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</si>
  <si>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</si>
  <si>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</si>
  <si>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</si>
  <si>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</si>
  <si>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</si>
  <si>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</si>
  <si>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</si>
  <si>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</si>
  <si>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</si>
  <si>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</si>
  <si>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</si>
  <si>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</si>
  <si>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</si>
  <si>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</si>
  <si>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</si>
  <si>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</si>
  <si>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</si>
  <si>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</si>
  <si>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</si>
  <si>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</si>
  <si>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</si>
  <si>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</si>
  <si>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</si>
  <si>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</si>
  <si>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</si>
  <si>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</si>
  <si>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</si>
  <si>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</si>
  <si>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</si>
  <si>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</si>
  <si>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</si>
  <si>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</si>
  <si>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</si>
  <si>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</si>
  <si>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</si>
  <si>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</si>
  <si>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</si>
  <si>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</si>
  <si>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</si>
  <si>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</si>
  <si>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</si>
  <si>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</si>
  <si>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</si>
  <si>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</si>
  <si>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</si>
  <si>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</si>
  <si>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</si>
  <si>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</si>
  <si>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</si>
  <si>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</si>
  <si>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</si>
  <si>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</si>
  <si>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</si>
  <si>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</si>
  <si>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</si>
  <si>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</si>
  <si>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</si>
  <si>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</si>
  <si>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</si>
  <si>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</si>
  <si>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</si>
  <si>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</si>
  <si>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</si>
  <si>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</si>
  <si>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</si>
  <si>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</si>
  <si>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</si>
  <si>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</si>
  <si>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</si>
  <si>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</si>
  <si>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</si>
  <si>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</si>
  <si>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</si>
  <si>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</si>
  <si>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</si>
  <si>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</si>
  <si>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</si>
  <si>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</si>
  <si>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</si>
  <si>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</si>
  <si>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</si>
  <si>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</si>
  <si>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</si>
  <si>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</si>
  <si>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</si>
  <si>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</si>
  <si>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</si>
  <si>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</si>
  <si>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</si>
  <si>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</si>
  <si>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</si>
  <si>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</si>
  <si>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</si>
  <si>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</si>
  <si>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</si>
  <si>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</si>
  <si>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</si>
  <si>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</si>
  <si>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</si>
  <si>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</si>
  <si>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</si>
  <si>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</si>
  <si>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</si>
  <si>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</si>
  <si>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</si>
  <si>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</si>
  <si>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</si>
  <si>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</si>
  <si>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</si>
  <si>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</si>
  <si>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</si>
  <si>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</si>
  <si>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</si>
  <si>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</si>
  <si>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</si>
  <si>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</si>
  <si>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</si>
  <si>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</si>
  <si>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</si>
  <si>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</si>
  <si>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</si>
  <si>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</si>
  <si>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</si>
  <si>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</si>
  <si>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</si>
  <si>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</si>
  <si>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</si>
  <si>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</si>
  <si>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</si>
  <si>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</si>
  <si>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</si>
  <si>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</si>
  <si>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</si>
  <si>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</si>
  <si>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</si>
  <si>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</si>
  <si>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</si>
  <si>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</si>
  <si>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</si>
  <si>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</si>
  <si>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</si>
  <si>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</si>
  <si>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</si>
  <si>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</si>
  <si>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</si>
  <si>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</si>
  <si>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</si>
  <si>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</si>
  <si>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</si>
  <si>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</si>
  <si>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</si>
  <si>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</si>
  <si>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</si>
  <si>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</si>
  <si>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</si>
  <si>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</si>
  <si>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</si>
  <si>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</si>
  <si>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</si>
  <si>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</si>
  <si>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</si>
  <si>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</si>
  <si>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</si>
  <si>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</si>
  <si>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</si>
  <si>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</si>
  <si>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</si>
  <si>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</si>
  <si>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</si>
  <si>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</si>
  <si>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</si>
  <si>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</si>
  <si>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</si>
  <si>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</si>
  <si>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</si>
  <si>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</si>
  <si>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</si>
  <si>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</si>
  <si>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</si>
  <si>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</si>
  <si>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</si>
  <si>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</si>
  <si>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</si>
  <si>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</si>
  <si>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</si>
  <si>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</si>
  <si>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</si>
  <si>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</si>
  <si>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</si>
  <si>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</si>
  <si>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</si>
  <si>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</si>
  <si>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</si>
  <si>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</si>
  <si>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</si>
  <si>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</si>
  <si>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</si>
  <si>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</si>
  <si>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</si>
  <si>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</si>
  <si>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</si>
  <si>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</si>
  <si>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</si>
  <si>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</si>
  <si>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</si>
  <si>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</si>
  <si>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</si>
  <si>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</si>
  <si>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</si>
  <si>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</si>
  <si>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</si>
  <si>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</si>
  <si>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</si>
  <si>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</si>
  <si>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</si>
  <si>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</si>
  <si>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</si>
  <si>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</si>
  <si>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</si>
  <si>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</si>
  <si>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</si>
  <si>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</si>
  <si>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</si>
  <si>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</si>
  <si>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</si>
  <si>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</si>
  <si>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</si>
  <si>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</si>
  <si>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</si>
  <si>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</si>
  <si>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</si>
  <si>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</si>
  <si>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</si>
  <si>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</si>
  <si>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</si>
  <si>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</si>
  <si>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</si>
  <si>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</si>
  <si>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</si>
  <si>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</si>
  <si>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</si>
  <si>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</si>
  <si>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</si>
  <si>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</si>
  <si>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</si>
  <si>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</si>
  <si>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</si>
  <si>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</si>
  <si>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</si>
  <si>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</si>
  <si>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</si>
  <si>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</si>
  <si>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</si>
  <si>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</si>
  <si>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</si>
  <si>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</si>
  <si>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</si>
  <si>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</si>
  <si>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</si>
  <si>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</si>
  <si>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</si>
  <si>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</si>
  <si>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</si>
  <si>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</si>
  <si>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</si>
  <si>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</si>
  <si>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</si>
  <si>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</si>
  <si>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</si>
  <si>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</si>
  <si>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</si>
  <si>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</si>
  <si>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</si>
  <si>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</si>
  <si>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</si>
  <si>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</si>
  <si>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</si>
  <si>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</si>
  <si>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</si>
  <si>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</si>
  <si>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</si>
  <si>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</si>
  <si>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</si>
  <si>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</si>
  <si>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</si>
  <si>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</si>
  <si>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</si>
  <si>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</si>
  <si>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</si>
  <si>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</si>
  <si>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</si>
  <si>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</si>
  <si>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</si>
  <si>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</si>
  <si>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</si>
  <si>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</si>
  <si>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</si>
  <si>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</si>
  <si>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</si>
  <si>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</si>
  <si>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</si>
  <si>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</si>
  <si>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</si>
  <si>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</si>
  <si>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</si>
  <si>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</si>
  <si>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</si>
  <si>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</si>
  <si>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</si>
  <si>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</si>
  <si>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</si>
  <si>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</si>
  <si>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</si>
  <si>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</si>
  <si>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</si>
  <si>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</si>
  <si>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</si>
  <si>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</si>
  <si>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</si>
  <si>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</si>
  <si>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</si>
  <si>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</si>
  <si>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</si>
  <si>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</si>
  <si>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</si>
  <si>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</si>
  <si>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</si>
  <si>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</si>
  <si>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</si>
  <si>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</si>
  <si>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</si>
  <si>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</si>
  <si>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</si>
  <si>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</si>
  <si>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</si>
  <si>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</si>
  <si>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</si>
  <si>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</si>
  <si>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</si>
  <si>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</si>
  <si>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</si>
  <si>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</si>
  <si>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</si>
  <si>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</si>
  <si>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</si>
  <si>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</si>
  <si>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</si>
  <si>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</si>
  <si>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</si>
  <si>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</si>
  <si>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</si>
  <si>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</si>
  <si>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</si>
  <si>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</si>
  <si>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</si>
  <si>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</si>
  <si>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</si>
  <si>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</si>
  <si>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</si>
  <si>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</si>
  <si>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</si>
  <si>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</si>
  <si>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</si>
  <si>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</si>
  <si>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</si>
  <si>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</si>
  <si>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</si>
  <si>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</si>
  <si>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</si>
  <si>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</si>
  <si>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</si>
  <si>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</si>
  <si>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</si>
  <si>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</si>
  <si>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</si>
  <si>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</si>
  <si>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</si>
  <si>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</si>
  <si>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</si>
  <si>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</si>
  <si>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</si>
  <si>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</si>
  <si>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</si>
  <si>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</si>
  <si>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</si>
  <si>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</si>
  <si>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</si>
  <si>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</si>
  <si>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</si>
  <si>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</si>
  <si>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</si>
  <si>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</si>
  <si>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</si>
  <si>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</si>
  <si>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</si>
  <si>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</si>
  <si>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</si>
  <si>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</si>
  <si>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</si>
  <si>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</si>
  <si>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</si>
  <si>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</si>
  <si>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</si>
  <si>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</si>
  <si>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</si>
  <si>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</si>
  <si>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</si>
  <si>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</si>
  <si>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</si>
  <si>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</si>
  <si>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</si>
  <si>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</si>
  <si>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</si>
  <si>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</si>
  <si>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</si>
  <si>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</si>
  <si>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</si>
  <si>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</si>
  <si>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</si>
  <si>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</si>
  <si>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</si>
  <si>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</si>
  <si>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</si>
  <si>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</si>
  <si>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</si>
  <si>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</si>
  <si>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</si>
  <si>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</si>
  <si>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</si>
  <si>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</si>
  <si>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</si>
  <si>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</si>
  <si>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</si>
  <si>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</si>
  <si>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</si>
  <si>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</si>
  <si>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</si>
  <si>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</si>
  <si>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</si>
  <si>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</si>
  <si>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</si>
  <si>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</si>
  <si>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</si>
  <si>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</si>
  <si>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</si>
  <si>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</si>
  <si>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</si>
  <si>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</si>
  <si>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</si>
  <si>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</si>
  <si>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</si>
  <si>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</si>
  <si>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</si>
  <si>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</si>
  <si>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</si>
  <si>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</si>
  <si>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</si>
  <si>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</si>
  <si>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</si>
  <si>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</si>
  <si>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</si>
  <si>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</si>
  <si>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</si>
  <si>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</si>
  <si>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</si>
  <si>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</si>
  <si>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</si>
  <si>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</si>
  <si>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</si>
  <si>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</si>
  <si>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</si>
  <si>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</si>
  <si>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</si>
  <si>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</si>
  <si>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</si>
  <si>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</si>
  <si>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</si>
  <si>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</si>
  <si>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</si>
  <si>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</si>
  <si>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</si>
  <si>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</si>
  <si>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</si>
  <si>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</si>
  <si>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</si>
  <si>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</si>
  <si>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</si>
  <si>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</si>
  <si>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</si>
  <si>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</si>
  <si>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</si>
  <si>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</si>
  <si>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</si>
  <si>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</si>
  <si>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</si>
  <si>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</si>
  <si>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</si>
  <si>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</si>
  <si>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</si>
  <si>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</si>
  <si>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</si>
  <si>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</si>
  <si>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</si>
  <si>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</si>
  <si>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</si>
  <si>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</si>
  <si>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</si>
  <si>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</si>
  <si>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</si>
  <si>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</si>
  <si>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</si>
  <si>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</si>
  <si>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</si>
  <si>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</si>
  <si>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</si>
  <si>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</si>
  <si>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</si>
  <si>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</si>
  <si>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</si>
  <si>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</si>
  <si>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</si>
  <si>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</si>
  <si>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</si>
  <si>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</si>
  <si>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</si>
  <si>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</si>
  <si>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</si>
  <si>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</si>
  <si>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</si>
  <si>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</si>
  <si>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</si>
  <si>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</si>
  <si>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</si>
  <si>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</si>
  <si>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</si>
  <si>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</si>
  <si>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</si>
  <si>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</si>
  <si>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</si>
  <si>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</si>
  <si>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</si>
  <si>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</si>
  <si>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</si>
  <si>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</si>
  <si>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</si>
  <si>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</si>
  <si>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</si>
  <si>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</si>
  <si>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</si>
  <si>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</si>
  <si>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</si>
  <si>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</si>
  <si>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</si>
  <si>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</si>
  <si>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</si>
  <si>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</si>
  <si>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</si>
  <si>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</si>
  <si>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</si>
  <si>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</si>
  <si>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</si>
  <si>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</si>
  <si>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</si>
  <si>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</si>
  <si>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</si>
  <si>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</si>
  <si>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</si>
  <si>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</si>
  <si>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</si>
  <si>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</si>
  <si>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</si>
  <si>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</si>
  <si>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</si>
  <si>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</si>
  <si>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</si>
  <si>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</si>
  <si>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</si>
  <si>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</si>
  <si>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</si>
  <si>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</si>
  <si>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</si>
  <si>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</si>
  <si>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</si>
  <si>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</si>
  <si>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</si>
  <si>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</si>
  <si>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</si>
  <si>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</si>
  <si>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</si>
  <si>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</si>
  <si>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</si>
  <si>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</si>
  <si>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</si>
  <si>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</si>
  <si>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</si>
  <si>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</si>
  <si>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</si>
  <si>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</si>
  <si>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</si>
  <si>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</si>
  <si>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</si>
  <si>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</si>
  <si>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</si>
  <si>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</si>
  <si>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</si>
  <si>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</si>
  <si>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</si>
  <si>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</si>
  <si>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</si>
  <si>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</si>
  <si>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</si>
  <si>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</si>
  <si>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</si>
  <si>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</si>
  <si>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</si>
  <si>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</si>
  <si>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</si>
  <si>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</si>
  <si>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</si>
  <si>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</si>
  <si>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</si>
  <si>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</si>
  <si>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</si>
  <si>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</si>
  <si>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</si>
  <si>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</si>
  <si>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</si>
  <si>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</si>
  <si>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</si>
  <si>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</si>
  <si>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</si>
  <si>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</si>
  <si>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</si>
  <si>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</si>
  <si>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</si>
  <si>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</si>
  <si>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</si>
  <si>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</si>
  <si>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</si>
  <si>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</si>
  <si>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</si>
  <si>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</si>
  <si>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</si>
  <si>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</si>
  <si>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</si>
  <si>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</si>
  <si>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</si>
  <si>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</si>
  <si>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</si>
  <si>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</si>
  <si>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</si>
  <si>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</si>
  <si>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</si>
  <si>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</si>
  <si>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</si>
  <si>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</si>
  <si>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</si>
  <si>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</si>
  <si>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</si>
  <si>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</si>
  <si>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</si>
  <si>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</si>
  <si>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</si>
  <si>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</si>
  <si>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</si>
  <si>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</si>
  <si>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</si>
  <si>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</si>
  <si>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</si>
  <si>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</si>
  <si>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</si>
  <si>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</si>
  <si>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</si>
  <si>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</si>
  <si>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</si>
  <si>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</si>
  <si>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</si>
  <si>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</si>
  <si>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</si>
  <si>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</si>
  <si>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</si>
  <si>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</si>
  <si>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</si>
  <si>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</si>
  <si>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</si>
  <si>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</si>
  <si>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</si>
  <si>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</si>
  <si>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</si>
  <si>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</si>
  <si>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</si>
  <si>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</si>
  <si>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</si>
  <si>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</si>
  <si>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</si>
  <si>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</si>
  <si>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</si>
  <si>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</si>
  <si>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</si>
  <si>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</si>
  <si>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</si>
  <si>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</si>
  <si>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</si>
  <si>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</si>
  <si>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</si>
  <si>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</si>
  <si>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</si>
  <si>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</si>
  <si>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</si>
  <si>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</si>
  <si>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</si>
  <si>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</si>
  <si>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</si>
  <si>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</si>
  <si>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</si>
  <si>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</si>
  <si>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</si>
  <si>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</si>
  <si>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</si>
  <si>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</si>
  <si>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</si>
  <si>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</si>
  <si>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</si>
  <si>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</si>
  <si>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</si>
  <si>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</si>
  <si>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</si>
  <si>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</si>
  <si>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</si>
  <si>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</si>
  <si>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</si>
  <si>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</si>
  <si>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</si>
  <si>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</si>
  <si>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</si>
  <si>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</si>
  <si>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</si>
  <si>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</si>
  <si>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</si>
  <si>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</si>
  <si>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</si>
  <si>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</si>
  <si>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</si>
  <si>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</si>
  <si>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</si>
  <si>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</si>
  <si>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</si>
  <si>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</si>
  <si>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</si>
  <si>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</si>
  <si>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</si>
  <si>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</si>
  <si>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</si>
  <si>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</si>
  <si>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</si>
  <si>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</si>
  <si>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</si>
  <si>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</si>
  <si>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</si>
  <si>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</si>
  <si>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</si>
  <si>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</si>
  <si>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</si>
  <si>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</si>
  <si>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</si>
  <si>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</si>
  <si>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</si>
  <si>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</si>
  <si>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</si>
  <si>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</si>
  <si>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</si>
  <si>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</si>
  <si>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</si>
  <si>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</si>
  <si>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</si>
  <si>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</si>
  <si>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</si>
  <si>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</si>
  <si>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</si>
  <si>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</si>
  <si>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</si>
  <si>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</si>
  <si>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</si>
  <si>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</si>
  <si>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</si>
  <si>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</si>
  <si>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</si>
  <si>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</si>
  <si>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</si>
  <si>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</si>
  <si>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</si>
  <si>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</si>
  <si>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</si>
  <si>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</si>
  <si>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</si>
  <si>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</si>
  <si>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</si>
  <si>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</si>
  <si>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</si>
  <si>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</si>
  <si>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</si>
  <si>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</si>
  <si>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</si>
  <si>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</si>
  <si>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</si>
  <si>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</si>
  <si>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</si>
  <si>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</si>
  <si>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</si>
  <si>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</si>
  <si>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</si>
  <si>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</si>
  <si>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</si>
  <si>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</si>
  <si>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</si>
  <si>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</si>
  <si>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</si>
  <si>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</si>
  <si>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</si>
  <si>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</si>
  <si>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</si>
  <si>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</si>
  <si>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</si>
  <si>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</si>
  <si>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</si>
  <si>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</si>
  <si>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</si>
  <si>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</si>
  <si>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</si>
  <si>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</si>
  <si>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</si>
  <si>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</si>
  <si>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</si>
  <si>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</si>
  <si>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</si>
  <si>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</si>
  <si>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</si>
  <si>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</si>
  <si>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</si>
  <si>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</si>
  <si>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</si>
  <si>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</si>
  <si>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</si>
  <si>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</si>
  <si>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</si>
  <si>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</si>
  <si>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</si>
  <si>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</si>
  <si>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</si>
  <si>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</si>
  <si>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</si>
  <si>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</si>
  <si>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</si>
  <si>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</si>
  <si>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</si>
  <si>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</si>
  <si>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</si>
  <si>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</si>
  <si>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</si>
  <si>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</si>
  <si>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</si>
  <si>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</si>
  <si>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</si>
  <si>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</si>
  <si>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</si>
  <si>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</si>
  <si>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</si>
  <si>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</si>
  <si>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</si>
  <si>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</si>
  <si>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</si>
  <si>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</si>
  <si>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</si>
  <si>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</si>
  <si>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</si>
  <si>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</si>
  <si>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</si>
  <si>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</si>
  <si>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</si>
  <si>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</si>
  <si>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</si>
  <si>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</si>
  <si>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</si>
  <si>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</si>
  <si>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</si>
  <si>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</si>
  <si>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</si>
  <si>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</si>
  <si>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</si>
  <si>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</si>
  <si>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</si>
  <si>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</si>
  <si>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</si>
  <si>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</si>
  <si>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</si>
  <si>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</si>
  <si>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</si>
  <si>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</si>
  <si>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</si>
  <si>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</si>
  <si>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</si>
  <si>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</si>
  <si>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</si>
  <si>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</si>
  <si>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</si>
  <si>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</si>
  <si>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</si>
  <si>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</si>
  <si>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</si>
  <si>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</si>
  <si>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</si>
  <si>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</si>
  <si>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</si>
  <si>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</si>
  <si>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</si>
  <si>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</si>
  <si>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</si>
  <si>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</si>
  <si>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</si>
  <si>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</si>
  <si>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</si>
  <si>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</si>
  <si>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</si>
  <si>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</si>
  <si>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</si>
  <si>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</si>
  <si>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</si>
  <si>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</si>
  <si>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</si>
  <si>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</si>
  <si>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</si>
  <si>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</si>
  <si>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</si>
  <si>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</si>
  <si>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</si>
  <si>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</si>
  <si>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</si>
  <si>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</si>
  <si>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</si>
  <si>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</si>
  <si>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</si>
  <si>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</si>
  <si>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</si>
  <si>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</si>
  <si>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</si>
  <si>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</si>
  <si>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</si>
  <si>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</si>
  <si>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</si>
  <si>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</si>
  <si>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</si>
  <si>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</si>
  <si>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</si>
  <si>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</si>
  <si>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</si>
  <si>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</si>
  <si>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</si>
  <si>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</si>
  <si>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</si>
  <si>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</si>
  <si>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</si>
  <si>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</si>
  <si>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</si>
  <si>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</si>
  <si>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</si>
  <si>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</si>
  <si>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</si>
  <si>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</si>
  <si>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</si>
  <si>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</si>
  <si>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</si>
  <si>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</si>
  <si>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</si>
  <si>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</si>
  <si>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</si>
  <si>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</si>
  <si>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</si>
  <si>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</si>
  <si>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</si>
  <si>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</si>
  <si>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</si>
  <si>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</si>
  <si>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</si>
  <si>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</si>
  <si>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</si>
  <si>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</si>
  <si>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</si>
  <si>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</si>
  <si>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</si>
  <si>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</si>
  <si>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</si>
  <si>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</si>
  <si>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</si>
  <si>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</si>
  <si>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</si>
  <si>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</si>
  <si>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</si>
  <si>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</si>
  <si>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</si>
  <si>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</si>
  <si>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</si>
  <si>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</si>
  <si>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</si>
  <si>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</si>
  <si>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</si>
  <si>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</si>
  <si>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</si>
  <si>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</si>
  <si>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</si>
  <si>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</si>
  <si>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</si>
  <si>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</si>
  <si>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</si>
  <si>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</si>
  <si>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</si>
  <si>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</si>
  <si>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</si>
  <si>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</si>
  <si>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</si>
  <si>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</si>
  <si>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</si>
  <si>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</si>
  <si>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</si>
  <si>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</si>
  <si>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</si>
  <si>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</si>
  <si>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</si>
  <si>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</si>
  <si>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</si>
  <si>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</si>
  <si>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</si>
  <si>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</si>
  <si>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</si>
  <si>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</si>
  <si>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</si>
  <si>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</si>
  <si>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</si>
  <si>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</si>
  <si>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</si>
  <si>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</si>
  <si>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</si>
  <si>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</si>
  <si>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</si>
  <si>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</si>
  <si>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</si>
  <si>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</si>
  <si>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</si>
  <si>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</si>
  <si>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</si>
  <si>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</si>
  <si>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</si>
  <si>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</si>
  <si>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</si>
  <si>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</si>
  <si>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</si>
  <si>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</si>
  <si>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</si>
  <si>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</si>
  <si>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</si>
  <si>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</si>
  <si>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</si>
  <si>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</si>
  <si>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</si>
  <si>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</si>
  <si>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</si>
  <si>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</si>
  <si>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</si>
  <si>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</si>
  <si>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</si>
  <si>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</si>
  <si>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</si>
  <si>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</si>
  <si>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</si>
  <si>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</si>
  <si>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</si>
  <si>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</si>
  <si>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</si>
  <si>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</si>
  <si>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</si>
  <si>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</si>
  <si>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</si>
  <si>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</si>
  <si>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</si>
  <si>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</si>
  <si>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</si>
  <si>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</si>
  <si>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</si>
  <si>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</si>
  <si>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</si>
  <si>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</si>
  <si>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</si>
  <si>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</si>
  <si>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</si>
  <si>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</si>
  <si>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</si>
  <si>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</si>
  <si>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</si>
  <si>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</si>
  <si>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</si>
  <si>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</si>
  <si>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</si>
  <si>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</si>
  <si>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</si>
  <si>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</si>
  <si>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</si>
  <si>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</si>
  <si>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</si>
  <si>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</si>
  <si>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</si>
  <si>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</si>
  <si>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</si>
  <si>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</si>
  <si>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</si>
  <si>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</si>
  <si>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</si>
  <si>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</si>
  <si>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</si>
  <si>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</si>
  <si>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</si>
  <si>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</si>
  <si>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</si>
  <si>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</si>
  <si>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</si>
  <si>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</si>
  <si>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</si>
  <si>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</si>
  <si>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</si>
  <si>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</si>
  <si>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</si>
  <si>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</si>
  <si>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</si>
  <si>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</si>
  <si>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</si>
  <si>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</si>
  <si>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</si>
  <si>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</si>
  <si>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</si>
  <si>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</si>
  <si>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</si>
  <si>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</si>
  <si>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</si>
  <si>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</si>
  <si>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</si>
  <si>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</si>
  <si>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</si>
  <si>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</si>
  <si>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</si>
  <si>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</si>
  <si>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</si>
  <si>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</si>
  <si>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</si>
  <si>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</si>
  <si>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</si>
  <si>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</si>
  <si>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</si>
  <si>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</si>
  <si>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</si>
  <si>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</si>
  <si>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</si>
  <si>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</si>
  <si>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</si>
  <si>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</si>
  <si>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</si>
  <si>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</si>
  <si>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</si>
  <si>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</si>
  <si>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</si>
  <si>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</si>
  <si>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</si>
  <si>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</si>
  <si>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</si>
  <si>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</si>
  <si>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</si>
  <si>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</si>
  <si>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</si>
  <si>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</si>
  <si>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</si>
  <si>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</si>
  <si>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</si>
  <si>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</si>
  <si>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</si>
  <si>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</si>
  <si>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</si>
  <si>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</si>
  <si>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</si>
  <si>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</si>
  <si>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</si>
  <si>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</si>
  <si>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</si>
  <si>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</si>
  <si>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</si>
  <si>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</si>
  <si>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</si>
  <si>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</si>
  <si>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</si>
  <si>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</si>
  <si>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</si>
  <si>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</si>
  <si>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</si>
  <si>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</si>
  <si>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</si>
  <si>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</si>
  <si>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</si>
  <si>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</si>
  <si>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</si>
  <si>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</si>
  <si>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</si>
  <si>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</si>
  <si>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</si>
  <si>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</si>
  <si>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</si>
  <si>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</si>
  <si>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</si>
  <si>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</si>
  <si>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</si>
  <si>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</si>
  <si>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</si>
  <si>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</si>
  <si>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</si>
  <si>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</si>
  <si>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</si>
  <si>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</si>
  <si>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</si>
  <si>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</si>
  <si>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</si>
  <si>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</si>
  <si>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</si>
  <si>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</si>
  <si>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</si>
  <si>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</si>
  <si>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</si>
  <si>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</si>
  <si>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</si>
  <si>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</si>
  <si>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</si>
  <si>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</si>
  <si>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</si>
  <si>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</si>
  <si>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</si>
  <si>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</si>
  <si>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</si>
  <si>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</si>
  <si>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</si>
  <si>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</si>
  <si>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</si>
  <si>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</si>
  <si>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</si>
  <si>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</si>
  <si>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</si>
  <si>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</si>
  <si>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</si>
  <si>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</si>
  <si>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</si>
  <si>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</si>
  <si>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</si>
  <si>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</si>
  <si>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</si>
  <si>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</si>
  <si>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</si>
  <si>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</si>
  <si>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</si>
  <si>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</si>
  <si>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</si>
  <si>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</si>
  <si>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</si>
  <si>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</si>
  <si>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</si>
  <si>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</si>
  <si>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</si>
  <si>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</si>
  <si>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</si>
  <si>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</si>
  <si>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</si>
  <si>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</si>
  <si>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</si>
  <si>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</si>
  <si>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</si>
  <si>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</si>
  <si>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</si>
  <si>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</si>
  <si>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</si>
  <si>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</si>
  <si>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</si>
  <si>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</si>
  <si>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</si>
  <si>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</si>
  <si>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</si>
  <si>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</si>
  <si>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</si>
  <si>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</si>
  <si>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</si>
  <si>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</si>
  <si>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</si>
  <si>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</si>
  <si>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</si>
  <si>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</si>
  <si>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</si>
  <si>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</si>
  <si>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</si>
  <si>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</si>
  <si>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</si>
  <si>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</si>
  <si>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</si>
  <si>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</si>
  <si>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</si>
  <si>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</si>
  <si>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</si>
  <si>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</si>
  <si>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</si>
  <si>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</si>
  <si>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</si>
  <si>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</si>
  <si>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</si>
  <si>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</si>
  <si>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</si>
  <si>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</si>
  <si>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</si>
  <si>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</si>
  <si>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</si>
  <si>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</si>
  <si>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</si>
  <si>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</si>
  <si>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</si>
  <si>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</si>
  <si>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</si>
  <si>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</si>
  <si>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</si>
  <si>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</si>
  <si>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</si>
  <si>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</si>
  <si>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</si>
  <si>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</si>
  <si>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</si>
  <si>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</si>
  <si>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</si>
  <si>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</si>
  <si>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</si>
  <si>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</si>
  <si>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</si>
  <si>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</si>
  <si>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</si>
  <si>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</si>
  <si>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</si>
  <si>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</si>
  <si>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</si>
  <si>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</si>
  <si>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</si>
  <si>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</si>
  <si>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</si>
  <si>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</si>
  <si>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</si>
  <si>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</si>
  <si>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</si>
  <si>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</si>
  <si>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</si>
  <si>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</si>
  <si>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</si>
  <si>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</si>
  <si>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</si>
  <si>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</si>
  <si>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</si>
  <si>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</si>
  <si>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</si>
  <si>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</si>
  <si>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</si>
  <si>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</si>
  <si>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</si>
  <si>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</si>
  <si>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</si>
  <si>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</si>
  <si>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</si>
  <si>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</si>
  <si>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</si>
  <si>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</si>
  <si>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</si>
  <si>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</si>
  <si>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</si>
  <si>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</si>
  <si>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</si>
  <si>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</si>
  <si>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</si>
  <si>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</si>
  <si>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</si>
  <si>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</si>
  <si>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</si>
  <si>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</si>
  <si>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</si>
  <si>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</si>
  <si>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</si>
  <si>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</si>
  <si>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</si>
  <si>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</si>
  <si>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</si>
  <si>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</si>
  <si>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</si>
  <si>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</si>
  <si>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</si>
  <si>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</si>
  <si>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</si>
  <si>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</si>
  <si>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</si>
  <si>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</si>
  <si>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</si>
  <si>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</si>
  <si>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</si>
  <si>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</si>
  <si>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</si>
  <si>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</si>
  <si>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</si>
  <si>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</si>
  <si>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</si>
  <si>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</si>
  <si>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</si>
  <si>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</si>
  <si>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</si>
  <si>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</si>
  <si>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</si>
  <si>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</si>
  <si>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</si>
  <si>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</si>
  <si>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</si>
  <si>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</si>
  <si>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</si>
  <si>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</si>
  <si>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</si>
  <si>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</si>
  <si>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</si>
  <si>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</si>
  <si>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</si>
  <si>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</si>
  <si>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</si>
  <si>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</si>
  <si>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</si>
  <si>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</si>
  <si>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</si>
  <si>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</si>
  <si>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</si>
  <si>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</si>
  <si>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</si>
  <si>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</si>
  <si>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</si>
  <si>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</si>
  <si>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</si>
  <si>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</si>
  <si>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</si>
  <si>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</si>
  <si>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</si>
  <si>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</si>
  <si>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</si>
  <si>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</si>
  <si>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</si>
  <si>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</si>
  <si>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</si>
  <si>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</si>
  <si>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</si>
  <si>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</si>
  <si>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</si>
  <si>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</si>
  <si>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</si>
  <si>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</si>
  <si>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</si>
  <si>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</si>
  <si>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</si>
  <si>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</si>
  <si>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</si>
  <si>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</si>
  <si>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</si>
  <si>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</si>
  <si>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</si>
  <si>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</si>
  <si>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</si>
  <si>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</si>
  <si>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</si>
  <si>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</si>
  <si>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</si>
  <si>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</si>
  <si>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</si>
  <si>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</si>
  <si>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</si>
  <si>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</si>
  <si>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</si>
  <si>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</si>
  <si>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</si>
  <si>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</si>
  <si>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</si>
  <si>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</si>
  <si>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</si>
  <si>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</si>
  <si>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</si>
  <si>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</si>
  <si>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</si>
  <si>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</si>
  <si>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</si>
  <si>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</si>
  <si>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</si>
  <si>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</si>
  <si>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</si>
  <si>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</si>
  <si>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</si>
  <si>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</si>
  <si>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</si>
  <si>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</si>
  <si>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</si>
  <si>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</si>
  <si>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</si>
  <si>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</si>
  <si>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</si>
  <si>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</si>
  <si>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</si>
  <si>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</si>
  <si>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</si>
  <si>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</si>
  <si>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</si>
  <si>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</si>
  <si>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</si>
  <si>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</si>
  <si>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</si>
  <si>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</si>
  <si>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</si>
  <si>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</si>
  <si>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</si>
  <si>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</si>
  <si>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</si>
  <si>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</si>
  <si>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</si>
  <si>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</si>
  <si>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</si>
  <si>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</si>
  <si>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</si>
  <si>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</si>
  <si>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</si>
  <si>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</si>
  <si>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</si>
  <si>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</si>
  <si>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</si>
  <si>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</si>
  <si>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</si>
  <si>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</si>
  <si>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</si>
  <si>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</si>
  <si>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</si>
  <si>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</si>
  <si>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</si>
  <si>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</si>
  <si>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</si>
  <si>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</si>
  <si>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</si>
  <si>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</si>
  <si>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</si>
  <si>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</si>
  <si>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</si>
  <si>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</si>
  <si>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</si>
  <si>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</si>
  <si>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</si>
  <si>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</si>
  <si>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</si>
  <si>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</si>
  <si>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</si>
  <si>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</si>
  <si>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</si>
  <si>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</si>
  <si>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</si>
  <si>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</si>
  <si>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</si>
  <si>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</si>
  <si>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</si>
  <si>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</si>
  <si>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</si>
  <si>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</si>
  <si>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</si>
  <si>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</si>
  <si>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</si>
  <si>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</si>
  <si>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</si>
  <si>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</si>
  <si>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</si>
  <si>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</si>
  <si>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</si>
  <si>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</si>
  <si>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</si>
  <si>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</si>
  <si>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</si>
  <si>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</si>
  <si>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</si>
  <si>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</si>
  <si>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</si>
  <si>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</si>
  <si>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</si>
  <si>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</si>
  <si>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</si>
  <si>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</si>
  <si>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</si>
  <si>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</si>
  <si>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</si>
  <si>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</si>
  <si>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</si>
  <si>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</si>
  <si>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</si>
  <si>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</si>
  <si>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</si>
  <si>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</si>
  <si>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</si>
  <si>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</si>
  <si>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</si>
  <si>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</si>
  <si>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</si>
  <si>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</si>
  <si>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</si>
  <si>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</si>
  <si>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</si>
  <si>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</si>
  <si>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</si>
  <si>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</si>
  <si>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</si>
  <si>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</si>
  <si>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</si>
  <si>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</si>
  <si>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</si>
  <si>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</si>
  <si>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</si>
  <si>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</si>
  <si>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</si>
  <si>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</si>
  <si>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</si>
  <si>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</si>
  <si>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</si>
  <si>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</si>
  <si>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</si>
  <si>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</si>
  <si>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</si>
  <si>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</si>
  <si>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</si>
  <si>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</si>
  <si>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</si>
  <si>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</si>
  <si>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</si>
  <si>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</si>
  <si>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</si>
  <si>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</si>
  <si>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</si>
  <si>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</si>
  <si>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</si>
  <si>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</si>
  <si>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</si>
  <si>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</si>
  <si>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</si>
  <si>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</si>
  <si>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</si>
  <si>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</si>
  <si>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</si>
  <si>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</si>
  <si>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</si>
  <si>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</si>
  <si>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</si>
  <si>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</si>
  <si>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</si>
  <si>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</si>
  <si>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</si>
  <si>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</si>
  <si>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</si>
  <si>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</si>
  <si>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</si>
  <si>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</si>
  <si>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</si>
  <si>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</si>
  <si>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</si>
  <si>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</si>
  <si>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</si>
  <si>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</si>
  <si>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</si>
  <si>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</si>
  <si>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</si>
  <si>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</si>
  <si>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</si>
  <si>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</si>
  <si>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ID</t>
  </si>
  <si>
    <t>Name</t>
  </si>
  <si>
    <t>Blurb</t>
  </si>
  <si>
    <t>Goal</t>
  </si>
  <si>
    <t>Pledge</t>
  </si>
  <si>
    <t>Country</t>
  </si>
  <si>
    <t>Currency</t>
  </si>
  <si>
    <t>Deadline</t>
  </si>
  <si>
    <t>Launched At</t>
  </si>
  <si>
    <t>Staff Pick</t>
  </si>
  <si>
    <t>Backers Count</t>
  </si>
  <si>
    <t>Spotlight</t>
  </si>
  <si>
    <t>Successful</t>
  </si>
  <si>
    <t>Canceled</t>
  </si>
  <si>
    <t>Failed</t>
  </si>
  <si>
    <t>Live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</si>
  <si>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</si>
  <si>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</si>
  <si>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</si>
  <si>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</si>
  <si>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</si>
  <si>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</si>
  <si>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</si>
  <si>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</si>
  <si>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</si>
  <si>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</si>
  <si>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</si>
  <si>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</si>
  <si>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</si>
  <si>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</si>
  <si>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</si>
  <si>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</si>
  <si>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</si>
  <si>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</si>
  <si>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</si>
  <si>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</si>
  <si>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</si>
  <si>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</si>
  <si>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</si>
  <si>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</si>
  <si>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</si>
  <si>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</si>
  <si>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</si>
  <si>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</si>
  <si>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</si>
  <si>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</si>
  <si>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</si>
  <si>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</si>
  <si>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</si>
  <si>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</si>
  <si>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</si>
  <si>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</si>
  <si>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</si>
  <si>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</si>
  <si>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</si>
  <si>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</si>
  <si>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</si>
  <si>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</si>
  <si>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Averge Donation</t>
  </si>
  <si>
    <t>Parent 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</si>
  <si>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</si>
  <si>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</si>
  <si>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</si>
  <si>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</si>
  <si>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</si>
  <si>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</si>
  <si>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</si>
  <si>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</si>
  <si>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</si>
  <si>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</si>
  <si>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</si>
  <si>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</si>
  <si>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</si>
  <si>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</si>
  <si>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</si>
  <si>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</si>
  <si>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</si>
  <si>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</si>
  <si>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</si>
  <si>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</si>
  <si>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</si>
  <si>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</si>
  <si>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</si>
  <si>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</si>
  <si>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</si>
  <si>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</si>
  <si>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</si>
  <si>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</si>
  <si>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</si>
  <si>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</si>
  <si>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</si>
  <si>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</si>
  <si>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</si>
  <si>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</si>
  <si>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</si>
  <si>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</si>
  <si>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</si>
  <si>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</si>
  <si>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</si>
  <si>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</si>
  <si>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</si>
  <si>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</si>
  <si>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</si>
  <si>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</si>
  <si>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</si>
  <si>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</si>
  <si>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</si>
  <si>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</si>
  <si>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</si>
  <si>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</si>
  <si>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</si>
  <si>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</si>
  <si>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Outcome</t>
  </si>
  <si>
    <t>Column Labels</t>
  </si>
  <si>
    <t>Grand Total</t>
  </si>
  <si>
    <t>Count of Outcome</t>
  </si>
  <si>
    <t>Row Labels</t>
  </si>
  <si>
    <t>Date Create Converstion</t>
  </si>
  <si>
    <t>Date Ended Converstion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</si>
  <si>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</si>
  <si>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</si>
  <si>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</si>
  <si>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</si>
  <si>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</si>
  <si>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</si>
  <si>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</si>
  <si>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</si>
  <si>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</si>
  <si>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</si>
  <si>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</si>
  <si>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</si>
  <si>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</si>
  <si>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</si>
  <si>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</si>
  <si>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</si>
  <si>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</si>
  <si>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</si>
  <si>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</si>
  <si>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</si>
  <si>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</si>
  <si>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</si>
  <si>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</si>
  <si>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</si>
  <si>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</si>
  <si>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</si>
  <si>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</si>
  <si>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</si>
  <si>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</si>
  <si>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</si>
  <si>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</si>
  <si>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to 50,000</t>
  </si>
  <si>
    <t>Mean</t>
  </si>
  <si>
    <t>Median</t>
  </si>
  <si>
    <t>Min</t>
  </si>
  <si>
    <t>Max</t>
  </si>
  <si>
    <t>Variance</t>
  </si>
  <si>
    <t>Standard Deviation</t>
  </si>
  <si>
    <t>Average</t>
  </si>
  <si>
    <t>Greater than 200</t>
  </si>
  <si>
    <t>Less than 20</t>
  </si>
  <si>
    <t>20 to 39</t>
  </si>
  <si>
    <t>40 to 59</t>
  </si>
  <si>
    <t>60 to 79</t>
  </si>
  <si>
    <t>80 to 99</t>
  </si>
  <si>
    <t>100 to 119</t>
  </si>
  <si>
    <t>120 to 139</t>
  </si>
  <si>
    <t>140 to 159</t>
  </si>
  <si>
    <t>160 to 179</t>
  </si>
  <si>
    <t>180 to 199</t>
  </si>
  <si>
    <t>Date</t>
  </si>
  <si>
    <t>Goal USD Conversion</t>
  </si>
  <si>
    <t>Pledge USD Converstion</t>
  </si>
  <si>
    <t>Date Created Cleaned</t>
  </si>
  <si>
    <t>Date Ended Cleaned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</si>
</sst>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dd\ mmm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sz val="11"/>
      <color theme="1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double">
        <color auto="1"/>
      </top>
      <bottom/>
      <diagonal/>
    </border>
  </borders>
  <cellStyleXfs count="2">
    <xf numFmtId="0" fontId="0" fillId="0" borderId="0"/>
    <xf numFmtId="0" fontId="2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0" fontId="4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5" fillId="0" borderId="0" xfId="0" applyFont="1"/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5" fillId="0" borderId="1" xfId="0" applyFont="1" applyBorder="1" applyAlignment="1">
      <alignment horizontal="center"/>
    </xf>
    <xf numFmtId="9" fontId="5" fillId="0" borderId="0" xfId="0" applyNumberFormat="1" applyFont="1" applyAlignment="1">
      <alignment horizontal="center"/>
    </xf>
    <xf numFmtId="0" fontId="1" fillId="0" borderId="0" xfId="0" applyFont="1"/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9" fontId="5" fillId="0" borderId="0" xfId="0" applyNumberFormat="1" applyFont="1"/>
    <xf numFmtId="165" fontId="2" fillId="0" borderId="0" xfId="0" applyNumberFormat="1" applyFont="1"/>
    <xf numFmtId="165" fontId="0" fillId="0" borderId="0" xfId="0" applyNumberFormat="1"/>
    <xf numFmtId="0" fontId="2" fillId="0" borderId="0" xfId="1"/>
    <xf numFmtId="2" fontId="0" fillId="0" borderId="0" xfId="0" applyNumberFormat="1"/>
  </cellXfs>
  <cellStyles count="2">
    <cellStyle name="Normal" xfId="0" builtinId="0"/>
    <cellStyle name="Normal 2" xfId="1" xr:uid="{04EE9183-4BBD-425C-BA57-8CEEEA2A4F43}"/>
  </cellStyles>
  <dxfs count="15">
    <dxf>
      <alignment horizontal="center"/>
    </dxf>
    <dxf>
      <alignment horizontal="center"/>
    </dxf>
    <dxf>
      <alignment horizontal="center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[StarterBook_JLH.xlsx]Outcome_Category_Pivot!PivotTable3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Outcome by Category</a:t>
            </a:r>
          </a:p>
        </c:rich>
      </c:tx>
      <c:layout>
        <c:manualLayout>
          <c:xMode val="edge"/>
          <c:yMode val="edge"/>
          <c:x val="0.36255317223278127"/>
          <c:y val="4.60599618653352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Outcome_Category_Pivot!$B$3:$B$4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Outcome_Category_Pivot!$B$5:$B$14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1-4E00-8D7D-27B387AA2574}"/>
            </c:ext>
          </c:extLst>
        </c:ser>
        <c:ser>
          <c:idx val="1"/>
          <c:order val="1"/>
          <c:tx>
            <c:strRef>
              <c:f>Outcome_Category_Pivot!$C$3:$C$4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Outcome_Category_Pivot!$C$5:$C$14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1-4E00-8D7D-27B387AA2574}"/>
            </c:ext>
          </c:extLst>
        </c:ser>
        <c:ser>
          <c:idx val="2"/>
          <c:order val="2"/>
          <c:tx>
            <c:strRef>
              <c:f>Outcome_Category_Pivot!$D$3:$D$4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Outcome_Category_Pivot!$D$5:$D$14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1-4E00-8D7D-27B387AA2574}"/>
            </c:ext>
          </c:extLst>
        </c:ser>
        <c:ser>
          <c:idx val="3"/>
          <c:order val="3"/>
          <c:tx>
            <c:strRef>
              <c:f>Outcome_Category_Pivot!$E$3:$E$4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Outcome_Category_Pivot!$A$5:$A$14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Outcome_Category_Pivot!$E$5:$E$14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1-4E00-8D7D-27B387AA2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175172879"/>
        <c:axId val="1029497231"/>
      </c:barChart>
      <c:catAx>
        <c:axId val="117517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029497231"/>
        <c:crosses val="autoZero"/>
        <c:auto val="1"/>
        <c:lblAlgn val="ctr"/>
        <c:lblOffset val="100"/>
        <c:noMultiLvlLbl val="0"/>
      </c:catAx>
      <c:valAx>
        <c:axId val="102949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17517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[StarterBook_JLH.xlsx]Outcome_Sub_Cat_Pivot!PivotTable4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Outcome by Sub-Category</a:t>
            </a:r>
          </a:p>
        </c:rich>
      </c:tx>
      <c:layout>
        <c:manualLayout>
          <c:xMode val="edge"/>
          <c:yMode val="edge"/>
          <c:x val="0.3729966952511502"/>
          <c:y val="4.813337477552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Outcome_Sub_Cat_Pivot!$B$4:$B$5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Outcome_Sub_Cat_Pivot!$A$6:$A$9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Outcome_Sub_Cat_Pivot!$B$6:$B$9</c:f>
              <c:numCache>
                <c:formatCode>General</c:formatCode>
                <c:ptCount val="3"/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F4-432A-9E64-2946F55471A9}"/>
            </c:ext>
          </c:extLst>
        </c:ser>
        <c:ser>
          <c:idx val="1"/>
          <c:order val="1"/>
          <c:tx>
            <c:strRef>
              <c:f>Outcome_Sub_Cat_Pivot!$C$4:$C$5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Outcome_Sub_Cat_Pivot!$A$6:$A$9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Outcome_Sub_Cat_Pivot!$C$6:$C$9</c:f>
              <c:numCache>
                <c:formatCode>General</c:formatCode>
                <c:ptCount val="3"/>
                <c:pt idx="0">
                  <c:v>120</c:v>
                </c:pt>
                <c:pt idx="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F4-432A-9E64-2946F55471A9}"/>
            </c:ext>
          </c:extLst>
        </c:ser>
        <c:ser>
          <c:idx val="2"/>
          <c:order val="2"/>
          <c:tx>
            <c:strRef>
              <c:f>Outcome_Sub_Cat_Pivot!$D$4:$D$5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Outcome_Sub_Cat_Pivot!$A$6:$A$9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Outcome_Sub_Cat_Pivot!$D$6:$D$9</c:f>
              <c:numCache>
                <c:formatCode>General</c:formatCode>
                <c:ptCount val="3"/>
                <c:pt idx="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F4-432A-9E64-2946F55471A9}"/>
            </c:ext>
          </c:extLst>
        </c:ser>
        <c:ser>
          <c:idx val="3"/>
          <c:order val="3"/>
          <c:tx>
            <c:strRef>
              <c:f>Outcome_Sub_Cat_Pivot!$E$4:$E$5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Outcome_Sub_Cat_Pivot!$A$6:$A$9</c:f>
              <c:strCache>
                <c:ptCount val="3"/>
                <c:pt idx="0">
                  <c:v>Food Trucks</c:v>
                </c:pt>
                <c:pt idx="1">
                  <c:v>Restaurants</c:v>
                </c:pt>
                <c:pt idx="2">
                  <c:v>Small Batch</c:v>
                </c:pt>
              </c:strCache>
            </c:strRef>
          </c:cat>
          <c:val>
            <c:numRef>
              <c:f>Outcome_Sub_Cat_Pivot!$E$6:$E$9</c:f>
              <c:numCache>
                <c:formatCode>General</c:formatCode>
                <c:ptCount val="3"/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F4-432A-9E64-2946F55471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968209023"/>
        <c:axId val="935983199"/>
      </c:barChart>
      <c:catAx>
        <c:axId val="196820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35983199"/>
        <c:crosses val="autoZero"/>
        <c:auto val="1"/>
        <c:lblAlgn val="ctr"/>
        <c:lblOffset val="100"/>
        <c:noMultiLvlLbl val="0"/>
      </c:catAx>
      <c:valAx>
        <c:axId val="935983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6820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[StarterBook_JLH.xlsx]Date_Created_Pivot!PivotTable2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/>
              <a:t>Outcome by Project Start Month</a:t>
            </a:r>
          </a:p>
        </c:rich>
      </c:tx>
      <c:layout>
        <c:manualLayout>
          <c:xMode val="edge"/>
          <c:yMode val="edge"/>
          <c:x val="0.31310607222207187"/>
          <c:y val="6.06558795535173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Date_Created_Pivot!$B$4:$B$5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68-4889-B618-1809AB0F964A}"/>
            </c:ext>
          </c:extLst>
        </c:ser>
        <c:ser>
          <c:idx val="1"/>
          <c:order val="1"/>
          <c:tx>
            <c:strRef>
              <c:f>Date_Created_Pivot!$C$4:$C$5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68-4889-B618-1809AB0F964A}"/>
            </c:ext>
          </c:extLst>
        </c:ser>
        <c:ser>
          <c:idx val="2"/>
          <c:order val="2"/>
          <c:tx>
            <c:strRef>
              <c:f>Date_Created_Pivot!$D$4:$D$5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Date_Created_Pivot!$A$6:$A$18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Date_Created_Pivot!$D$6:$D$18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68-4889-B618-1809AB0F96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3519359"/>
        <c:axId val="21759824"/>
      </c:lineChart>
      <c:catAx>
        <c:axId val="194351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21759824"/>
        <c:crosses val="autoZero"/>
        <c:auto val="1"/>
        <c:lblAlgn val="ctr"/>
        <c:lblOffset val="100"/>
        <c:noMultiLvlLbl val="0"/>
      </c:catAx>
      <c:valAx>
        <c:axId val="2175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943519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B3-486F-A6E5-472AF18B38C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3-486F-A6E5-472AF18B38C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B3-486F-A6E5-472AF18B3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6347375"/>
        <c:axId val="1924096"/>
      </c:lineChart>
      <c:catAx>
        <c:axId val="21463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096"/>
        <c:crosses val="autoZero"/>
        <c:auto val="1"/>
        <c:lblAlgn val="ctr"/>
        <c:lblOffset val="100"/>
        <c:noMultiLvlLbl val="0"/>
      </c:catAx>
      <c:valAx>
        <c:axId val="19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3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(USD)'!$F$1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 (USD)'!$A$2:$A$13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(USD)'!$F$2:$F$13</c:f>
              <c:numCache>
                <c:formatCode>0%</c:formatCode>
                <c:ptCount val="12"/>
                <c:pt idx="0">
                  <c:v>0.70693512304250561</c:v>
                </c:pt>
                <c:pt idx="1">
                  <c:v>0.65466101694915257</c:v>
                </c:pt>
                <c:pt idx="2">
                  <c:v>0.52981029810298108</c:v>
                </c:pt>
                <c:pt idx="3">
                  <c:v>0.49567723342939479</c:v>
                </c:pt>
                <c:pt idx="4">
                  <c:v>0.45098039215686275</c:v>
                </c:pt>
                <c:pt idx="5">
                  <c:v>0.38620689655172413</c:v>
                </c:pt>
                <c:pt idx="6">
                  <c:v>0.42335766423357662</c:v>
                </c:pt>
                <c:pt idx="7">
                  <c:v>0.45783132530120479</c:v>
                </c:pt>
                <c:pt idx="8">
                  <c:v>0.43333333333333335</c:v>
                </c:pt>
                <c:pt idx="9">
                  <c:v>0.44444444444444442</c:v>
                </c:pt>
                <c:pt idx="10">
                  <c:v>0.28000000000000003</c:v>
                </c:pt>
                <c:pt idx="11">
                  <c:v>0.19664268585131894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2-4332-A0FA-3407836B7FDF}"/>
            </c:ext>
          </c:extLst>
        </c:ser>
        <c:ser>
          <c:idx val="1"/>
          <c:order val="1"/>
          <c:tx>
            <c:strRef>
              <c:f>'Bonus (USD)'!$G$1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 (USD)'!$A$2:$A$13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(USD)'!$G$2:$G$13</c:f>
              <c:numCache>
                <c:formatCode>0%</c:formatCode>
                <c:ptCount val="12"/>
                <c:pt idx="0">
                  <c:v>0.25503355704697989</c:v>
                </c:pt>
                <c:pt idx="1">
                  <c:v>0.29872881355932202</c:v>
                </c:pt>
                <c:pt idx="2">
                  <c:v>0.39566395663956638</c:v>
                </c:pt>
                <c:pt idx="3">
                  <c:v>0.39769452449567722</c:v>
                </c:pt>
                <c:pt idx="4">
                  <c:v>0.46568627450980393</c:v>
                </c:pt>
                <c:pt idx="5">
                  <c:v>0.51034482758620692</c:v>
                </c:pt>
                <c:pt idx="6">
                  <c:v>0.44525547445255476</c:v>
                </c:pt>
                <c:pt idx="7">
                  <c:v>0.40963855421686746</c:v>
                </c:pt>
                <c:pt idx="8">
                  <c:v>0.43333333333333335</c:v>
                </c:pt>
                <c:pt idx="9">
                  <c:v>0.44444444444444442</c:v>
                </c:pt>
                <c:pt idx="10">
                  <c:v>0.52</c:v>
                </c:pt>
                <c:pt idx="11">
                  <c:v>0.57553956834532372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2-4332-A0FA-3407836B7FDF}"/>
            </c:ext>
          </c:extLst>
        </c:ser>
        <c:ser>
          <c:idx val="2"/>
          <c:order val="2"/>
          <c:tx>
            <c:strRef>
              <c:f>'Bonus (USD)'!$H$1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'Bonus (USD)'!$A$2:$A$13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'Bonus (USD)'!$H$2:$H$13</c:f>
              <c:numCache>
                <c:formatCode>0%</c:formatCode>
                <c:ptCount val="12"/>
                <c:pt idx="0">
                  <c:v>3.803131991051454E-2</c:v>
                </c:pt>
                <c:pt idx="1">
                  <c:v>4.6610169491525424E-2</c:v>
                </c:pt>
                <c:pt idx="2">
                  <c:v>7.4525745257452577E-2</c:v>
                </c:pt>
                <c:pt idx="3">
                  <c:v>0.10662824207492795</c:v>
                </c:pt>
                <c:pt idx="4">
                  <c:v>8.3333333333333329E-2</c:v>
                </c:pt>
                <c:pt idx="5">
                  <c:v>0.10344827586206896</c:v>
                </c:pt>
                <c:pt idx="6">
                  <c:v>0.13138686131386862</c:v>
                </c:pt>
                <c:pt idx="7">
                  <c:v>0.13253012048192772</c:v>
                </c:pt>
                <c:pt idx="8">
                  <c:v>0.13333333333333333</c:v>
                </c:pt>
                <c:pt idx="9">
                  <c:v>0.1111111111111111</c:v>
                </c:pt>
                <c:pt idx="10">
                  <c:v>0.2</c:v>
                </c:pt>
                <c:pt idx="11">
                  <c:v>0.22781774580335731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B2-4332-A0FA-3407836B7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6347375"/>
        <c:axId val="1924096"/>
      </c:lineChart>
      <c:catAx>
        <c:axId val="21463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096"/>
        <c:crosses val="autoZero"/>
        <c:auto val="1"/>
        <c:lblAlgn val="ctr"/>
        <c:lblOffset val="100"/>
        <c:noMultiLvlLbl val="0"/>
      </c:catAx>
      <c:valAx>
        <c:axId val="19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3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by Average</a:t>
            </a:r>
            <a:r>
              <a:rPr lang="en-US" baseline="0"/>
              <a:t> Donation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Avg_Donation!$G$1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Avg_Donation!$B$2:$B$12</c:f>
              <c:strCache>
                <c:ptCount val="11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to 79</c:v>
                </c:pt>
                <c:pt idx="4">
                  <c:v>80 to 99</c:v>
                </c:pt>
                <c:pt idx="5">
                  <c:v>100 to 119</c:v>
                </c:pt>
                <c:pt idx="6">
                  <c:v>120 to 139</c:v>
                </c:pt>
                <c:pt idx="7">
                  <c:v>140 to 159</c:v>
                </c:pt>
                <c:pt idx="8">
                  <c:v>160 to 179</c:v>
                </c:pt>
                <c:pt idx="9">
                  <c:v>180 to 199</c:v>
                </c:pt>
                <c:pt idx="10">
                  <c:v>Greater than 200</c:v>
                </c:pt>
              </c:strCache>
            </c:strRef>
          </c:cat>
          <c:val>
            <c:numRef>
              <c:f>Avg_Donation!$G$2:$G$12</c:f>
              <c:numCache>
                <c:formatCode>0%</c:formatCode>
                <c:ptCount val="11"/>
                <c:pt idx="0">
                  <c:v>6.8814055636896049E-2</c:v>
                </c:pt>
                <c:pt idx="1">
                  <c:v>0.63652482269503541</c:v>
                </c:pt>
                <c:pt idx="2">
                  <c:v>0.74674384949348771</c:v>
                </c:pt>
                <c:pt idx="3">
                  <c:v>0.75711574952561667</c:v>
                </c:pt>
                <c:pt idx="4">
                  <c:v>0.71052631578947367</c:v>
                </c:pt>
                <c:pt idx="5">
                  <c:v>0.57425742574257421</c:v>
                </c:pt>
                <c:pt idx="6">
                  <c:v>0.5376344086021505</c:v>
                </c:pt>
                <c:pt idx="7">
                  <c:v>0.62184873949579833</c:v>
                </c:pt>
                <c:pt idx="8">
                  <c:v>0.5043478260869565</c:v>
                </c:pt>
                <c:pt idx="9">
                  <c:v>0.56521739130434778</c:v>
                </c:pt>
                <c:pt idx="10">
                  <c:v>0.39733333333333332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F8-4F7D-9057-339C0E170194}"/>
            </c:ext>
          </c:extLst>
        </c:ser>
        <c:ser>
          <c:idx val="1"/>
          <c:order val="1"/>
          <c:tx>
            <c:strRef>
              <c:f>Avg_Donation!$H$1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Avg_Donation!$B$2:$B$12</c:f>
              <c:strCache>
                <c:ptCount val="11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to 79</c:v>
                </c:pt>
                <c:pt idx="4">
                  <c:v>80 to 99</c:v>
                </c:pt>
                <c:pt idx="5">
                  <c:v>100 to 119</c:v>
                </c:pt>
                <c:pt idx="6">
                  <c:v>120 to 139</c:v>
                </c:pt>
                <c:pt idx="7">
                  <c:v>140 to 159</c:v>
                </c:pt>
                <c:pt idx="8">
                  <c:v>160 to 179</c:v>
                </c:pt>
                <c:pt idx="9">
                  <c:v>180 to 199</c:v>
                </c:pt>
                <c:pt idx="10">
                  <c:v>Greater than 200</c:v>
                </c:pt>
              </c:strCache>
            </c:strRef>
          </c:cat>
          <c:val>
            <c:numRef>
              <c:f>Avg_Donation!$H$2:$H$12</c:f>
              <c:numCache>
                <c:formatCode>0%</c:formatCode>
                <c:ptCount val="11"/>
                <c:pt idx="0">
                  <c:v>0.72913616398243042</c:v>
                </c:pt>
                <c:pt idx="1">
                  <c:v>0.31028368794326239</c:v>
                </c:pt>
                <c:pt idx="2">
                  <c:v>0.21707670043415339</c:v>
                </c:pt>
                <c:pt idx="3">
                  <c:v>0.21821631878557876</c:v>
                </c:pt>
                <c:pt idx="4">
                  <c:v>0.23684210526315788</c:v>
                </c:pt>
                <c:pt idx="5">
                  <c:v>0.36633663366336633</c:v>
                </c:pt>
                <c:pt idx="6">
                  <c:v>0.39247311827956988</c:v>
                </c:pt>
                <c:pt idx="7">
                  <c:v>0.30252100840336132</c:v>
                </c:pt>
                <c:pt idx="8">
                  <c:v>0.40869565217391307</c:v>
                </c:pt>
                <c:pt idx="9">
                  <c:v>0.30434782608695654</c:v>
                </c:pt>
                <c:pt idx="10">
                  <c:v>0.45866666666666667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F8-4F7D-9057-339C0E170194}"/>
            </c:ext>
          </c:extLst>
        </c:ser>
        <c:ser>
          <c:idx val="2"/>
          <c:order val="2"/>
          <c:tx>
            <c:strRef>
              <c:f>Avg_Donation!$I$1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Avg_Donation!$B$2:$B$12</c:f>
              <c:strCache>
                <c:ptCount val="11"/>
                <c:pt idx="0">
                  <c:v>Less than 20</c:v>
                </c:pt>
                <c:pt idx="1">
                  <c:v>20 to 39</c:v>
                </c:pt>
                <c:pt idx="2">
                  <c:v>40 to 59</c:v>
                </c:pt>
                <c:pt idx="3">
                  <c:v>60 to 79</c:v>
                </c:pt>
                <c:pt idx="4">
                  <c:v>80 to 99</c:v>
                </c:pt>
                <c:pt idx="5">
                  <c:v>100 to 119</c:v>
                </c:pt>
                <c:pt idx="6">
                  <c:v>120 to 139</c:v>
                </c:pt>
                <c:pt idx="7">
                  <c:v>140 to 159</c:v>
                </c:pt>
                <c:pt idx="8">
                  <c:v>160 to 179</c:v>
                </c:pt>
                <c:pt idx="9">
                  <c:v>180 to 199</c:v>
                </c:pt>
                <c:pt idx="10">
                  <c:v>Greater than 200</c:v>
                </c:pt>
              </c:strCache>
            </c:strRef>
          </c:cat>
          <c:val>
            <c:numRef>
              <c:f>Avg_Donation!$I$2:$I$12</c:f>
              <c:numCache>
                <c:formatCode>0%</c:formatCode>
                <c:ptCount val="11"/>
                <c:pt idx="0">
                  <c:v>0.2020497803806735</c:v>
                </c:pt>
                <c:pt idx="1">
                  <c:v>5.3191489361702128E-2</c:v>
                </c:pt>
                <c:pt idx="2">
                  <c:v>3.6179450072358899E-2</c:v>
                </c:pt>
                <c:pt idx="3">
                  <c:v>2.4667931688804556E-2</c:v>
                </c:pt>
                <c:pt idx="4">
                  <c:v>5.2631578947368418E-2</c:v>
                </c:pt>
                <c:pt idx="5">
                  <c:v>5.9405940594059403E-2</c:v>
                </c:pt>
                <c:pt idx="6">
                  <c:v>6.9892473118279563E-2</c:v>
                </c:pt>
                <c:pt idx="7">
                  <c:v>7.5630252100840331E-2</c:v>
                </c:pt>
                <c:pt idx="8">
                  <c:v>8.6956521739130432E-2</c:v>
                </c:pt>
                <c:pt idx="9">
                  <c:v>0.13043478260869565</c:v>
                </c:pt>
                <c:pt idx="10">
                  <c:v>0.14399999999999999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F8-4F7D-9057-339C0E170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6347375"/>
        <c:axId val="1924096"/>
      </c:lineChart>
      <c:catAx>
        <c:axId val="21463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096"/>
        <c:crosses val="autoZero"/>
        <c:auto val="1"/>
        <c:lblAlgn val="ctr"/>
        <c:lblOffset val="100"/>
        <c:noMultiLvlLbl val="0"/>
      </c:catAx>
      <c:valAx>
        <c:axId val="192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3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Successful Projects based on Backer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Projects based on Backer Count</a:t>
          </a:r>
        </a:p>
      </cx:txPr>
    </cx:title>
    <cx:plotArea>
      <cx:plotAreaRegion>
        <cx:series layoutId="boxWhisker" uniqueId="{86B21CD2-26A1-49A7-B957-0DFB4FD6E814}" formatIdx="0">
          <cx:tx>
            <cx:txData>
              <cx:f>_xlchart.v1.4</cx:f>
              <cx:v>Successful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350"/>
        <cx:title>
          <cx:tx>
            <cx:txData>
              <cx:v>Backer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 Count</a:t>
              </a:r>
            </a:p>
          </cx:txPr>
        </cx:title>
        <cx:maj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_xlchart.v1.27</cx:f>
      </cx:numDim>
    </cx:data>
  </cx:chartData>
  <cx:chart>
    <cx:title pos="t" align="ctr" overlay="0">
      <cx:tx>
        <cx:txData>
          <cx:v>Failed Projects based on Backer Count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Projects based on Backer Count</a:t>
          </a:r>
        </a:p>
      </cx:txPr>
    </cx:title>
    <cx:plotArea>
      <cx:plotAreaRegion>
        <cx:series layoutId="boxWhisker" uniqueId="{86B21CD2-26A1-49A7-B957-0DFB4FD6E814}" formatIdx="0">
          <cx:tx>
            <cx:txData>
              <cx:f>_xlchart.v1.26</cx:f>
              <cx:v>Failed</cx:v>
            </cx:txData>
          </cx:tx>
          <cx:spPr>
            <a:solidFill>
              <a:srgbClr val="FF0000"/>
            </a:solidFill>
            <a:ln>
              <a:solidFill>
                <a:sysClr val="windowText" lastClr="000000"/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 max="50"/>
        <cx:title>
          <cx:tx>
            <cx:txData>
              <cx:v>Backer 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Backer Count</a:t>
              </a:r>
            </a:p>
          </cx:txPr>
        </cx:title>
        <cx:maj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213360</xdr:colOff>
      <xdr:row>2</xdr:row>
      <xdr:rowOff>99060</xdr:rowOff>
    </xdr:from>
    <xdr:to>
      <xdr:col>16</xdr:col>
      <xdr:colOff>83820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B01EB1-44BC-4AD8-A20C-EFE73AAA3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175260</xdr:rowOff>
    </xdr:from>
    <xdr:to>
      <xdr:col>19</xdr:col>
      <xdr:colOff>594360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6B4AC1-0848-43DF-AB66-9923C1687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182880</xdr:colOff>
      <xdr:row>2</xdr:row>
      <xdr:rowOff>76200</xdr:rowOff>
    </xdr:from>
    <xdr:to>
      <xdr:col>16</xdr:col>
      <xdr:colOff>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F444F0-E0D1-4163-BB95-DA13320B2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929640</xdr:colOff>
      <xdr:row>15</xdr:row>
      <xdr:rowOff>45720</xdr:rowOff>
    </xdr:from>
    <xdr:to>
      <xdr:col>7</xdr:col>
      <xdr:colOff>723900</xdr:colOff>
      <xdr:row>39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590BC0-39CD-4B66-9CFD-0934564E0C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876300</xdr:colOff>
      <xdr:row>7</xdr:row>
      <xdr:rowOff>91440</xdr:rowOff>
    </xdr:from>
    <xdr:to>
      <xdr:col>14</xdr:col>
      <xdr:colOff>106680</xdr:colOff>
      <xdr:row>28</xdr:row>
      <xdr:rowOff>129540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E02580D-FD42-4323-A014-E1B822778A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27120" y="1554480"/>
              <a:ext cx="6530340" cy="3878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14</xdr:col>
      <xdr:colOff>556260</xdr:colOff>
      <xdr:row>7</xdr:row>
      <xdr:rowOff>83820</xdr:rowOff>
    </xdr:from>
    <xdr:to>
      <xdr:col>25</xdr:col>
      <xdr:colOff>381000</xdr:colOff>
      <xdr:row>28</xdr:row>
      <xdr:rowOff>121920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EBC5F183-E667-47AB-8C45-58C572D5F7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07040" y="1546860"/>
              <a:ext cx="6530340" cy="38785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929640</xdr:colOff>
      <xdr:row>15</xdr:row>
      <xdr:rowOff>45720</xdr:rowOff>
    </xdr:from>
    <xdr:to>
      <xdr:col>7</xdr:col>
      <xdr:colOff>297180</xdr:colOff>
      <xdr:row>39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943717-F6AA-428D-B7B1-01B7CBBC60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929640</xdr:colOff>
      <xdr:row>14</xdr:row>
      <xdr:rowOff>45720</xdr:rowOff>
    </xdr:from>
    <xdr:to>
      <xdr:col>8</xdr:col>
      <xdr:colOff>723900</xdr:colOff>
      <xdr:row>38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36E6CC-3BEA-442A-8C19-16D0410935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wkins" refreshedDate="43622.469362962962" createdVersion="6" refreshedVersion="6" minRefreshableVersion="3" recordCount="4114" xr:uid="{F522203B-7DE1-4ED8-A7C0-FF93F87FE1C9}">
  <cacheSource type="worksheet">
    <worksheetSource ref="A1:R4115" sheet="Final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ge Donation" numFmtId="1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Hawkins" refreshedDate="43622.669484722224" createdVersion="6" refreshedVersion="6" minRefreshableVersion="3" recordCount="4114" xr:uid="{6811B19E-DBC0-4B8C-9EC8-F72F7E8849A4}">
  <cacheSource type="worksheet">
    <worksheetSource ref="A1:T4115" sheet="Final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ge Donation" numFmtId="1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 Converst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t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10384B-3785-4F4B-A9DA-E2100DA83EAD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BC835A-CD20-4158-A07F-49DC41EBE73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0"/>
    </i>
    <i>
      <x v="27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1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D12EB7-53EC-4910-9C1B-18D8C124F3FF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formats count="3">
    <format dxfId="2">
      <pivotArea outline="0" collapsedLevelsAreSubtotals="1" fieldPosition="0"/>
    </format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39416-9CD2-4D9C-AEB8-2BEFB4EF670C}">
  <dimension ref="A1:X4115"/>
  <sheetViews>
    <sheetView tabSelected="1" zoomScale="55" zoomScaleNormal="55" workbookViewId="0">
      <selection activeCell="K11" sqref="K1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8" customWidth="1"/>
    <col min="16" max="16" width="28.5546875" customWidth="1"/>
    <col min="17" max="17" width="20.109375" customWidth="1"/>
    <col min="18" max="18" width="17.6640625" customWidth="1"/>
    <col min="19" max="19" width="29.5546875" customWidth="1"/>
    <col min="20" max="22" width="29.21875" customWidth="1"/>
    <col min="23" max="23" width="38.77734375" customWidth="1"/>
    <col min="24" max="24" width="37.21875" customWidth="1"/>
    <col min="27" max="27" width="75.21875" bestFit="1" customWidth="1"/>
  </cols>
  <sheetData>
    <row r="1" spans="1:24" x14ac:dyDescent="0.3">
      <c r="A1" s="1" t="s">
        <v>8306</v>
      </c>
      <c r="B1" s="2" t="s">
        <v>8307</v>
      </c>
      <c r="C1" s="2" t="s">
        <v>8308</v>
      </c>
      <c r="D1" s="1" t="s">
        <v>8309</v>
      </c>
      <c r="E1" s="1" t="s">
        <v>8310</v>
      </c>
      <c r="F1" s="1" t="s">
        <v>8418</v>
      </c>
      <c r="G1" s="1" t="s">
        <v>8311</v>
      </c>
      <c r="H1" s="1" t="s">
        <v>8312</v>
      </c>
      <c r="I1" s="1" t="s">
        <v>8313</v>
      </c>
      <c r="J1" s="1" t="s">
        <v>8314</v>
      </c>
      <c r="K1" s="1" t="s">
        <v>8315</v>
      </c>
      <c r="L1" s="1" t="s">
        <v>8316</v>
      </c>
      <c r="M1" s="1" t="s">
        <v>8317</v>
      </c>
      <c r="N1" s="1" t="s">
        <v>8264</v>
      </c>
      <c r="O1" s="1" t="s">
        <v>8363</v>
      </c>
      <c r="P1" s="1" t="s">
        <v>8364</v>
      </c>
      <c r="Q1" s="1" t="s">
        <v>8365</v>
      </c>
      <c r="R1" s="1" t="s">
        <v>8366</v>
      </c>
      <c r="S1" s="1" t="s">
        <v>8423</v>
      </c>
      <c r="T1" s="1" t="s">
        <v>8424</v>
      </c>
      <c r="U1" s="1" t="s">
        <v>8478</v>
      </c>
      <c r="V1" s="1" t="s">
        <v>8479</v>
      </c>
      <c r="W1" s="1" t="s">
        <v>8476</v>
      </c>
      <c r="X1" s="1" t="s">
        <v>8477</v>
      </c>
    </row>
    <row r="2" spans="1:2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8318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8322</v>
      </c>
      <c r="O2" s="5">
        <f t="shared" ref="O2:O65" si="0">(E2/D2)*100</f>
        <v>136.85882352941178</v>
      </c>
      <c r="P2" s="5">
        <f t="shared" ref="P2:P33" si="1">E2/L2</f>
        <v>63.917582417582416</v>
      </c>
      <c r="Q2" s="6" t="s">
        <v>8367</v>
      </c>
      <c r="R2" t="s">
        <v>8368</v>
      </c>
      <c r="S2" s="10">
        <f>(J2/86400)+25569</f>
        <v>42177.007071759261</v>
      </c>
      <c r="T2" s="10">
        <f>(I2/86400)+25569</f>
        <v>42208.125</v>
      </c>
      <c r="U2" s="10">
        <v>42177</v>
      </c>
      <c r="V2" s="10">
        <v>42208</v>
      </c>
      <c r="W2" s="28">
        <f t="shared" ref="W2:W65" si="2">(HLOOKUP(U2,Exchange_Data,MATCH(H2,Currency,0),FALSE))*D2</f>
        <v>8500</v>
      </c>
      <c r="X2" s="28">
        <f t="shared" ref="X2:X65" si="3">(HLOOKUP(V2,Exchange_Data,MATCH(H2,Currency,0),FALSE))*E2</f>
        <v>11633</v>
      </c>
    </row>
    <row r="3" spans="1:2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8318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8322</v>
      </c>
      <c r="O3" s="5">
        <f t="shared" si="0"/>
        <v>142.60827250608273</v>
      </c>
      <c r="P3" s="5">
        <f t="shared" si="1"/>
        <v>185.48101265822785</v>
      </c>
      <c r="Q3" s="6" t="s">
        <v>8367</v>
      </c>
      <c r="R3" t="s">
        <v>8368</v>
      </c>
      <c r="S3" s="10">
        <f t="shared" ref="S3:S66" si="4">(J3/86400)+25569</f>
        <v>42766.600497685184</v>
      </c>
      <c r="T3" s="10">
        <f t="shared" ref="T3:T66" si="5">(I3/86400)+25569</f>
        <v>42796.600497685184</v>
      </c>
      <c r="U3" s="10">
        <v>42766</v>
      </c>
      <c r="V3" s="10">
        <v>42796</v>
      </c>
      <c r="W3" s="28">
        <f t="shared" si="2"/>
        <v>10275</v>
      </c>
      <c r="X3" s="28">
        <f t="shared" si="3"/>
        <v>14653</v>
      </c>
    </row>
    <row r="4" spans="1:2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8318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8322</v>
      </c>
      <c r="O4" s="5">
        <f t="shared" si="0"/>
        <v>105</v>
      </c>
      <c r="P4" s="5">
        <f t="shared" si="1"/>
        <v>15</v>
      </c>
      <c r="Q4" s="6" t="s">
        <v>8367</v>
      </c>
      <c r="R4" t="s">
        <v>8368</v>
      </c>
      <c r="S4" s="10">
        <f t="shared" si="4"/>
        <v>42405.702349537038</v>
      </c>
      <c r="T4" s="10">
        <f t="shared" si="5"/>
        <v>42415.702349537038</v>
      </c>
      <c r="U4" s="10">
        <v>42405</v>
      </c>
      <c r="V4" s="10">
        <v>42415</v>
      </c>
      <c r="W4" s="28">
        <f t="shared" si="2"/>
        <v>727.65</v>
      </c>
      <c r="X4" s="28">
        <f t="shared" si="3"/>
        <v>760.30499999999995</v>
      </c>
    </row>
    <row r="5" spans="1:2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8318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8322</v>
      </c>
      <c r="O5" s="5">
        <f t="shared" si="0"/>
        <v>103.89999999999999</v>
      </c>
      <c r="P5" s="5">
        <f t="shared" si="1"/>
        <v>69.266666666666666</v>
      </c>
      <c r="Q5" s="6" t="s">
        <v>8367</v>
      </c>
      <c r="R5" t="s">
        <v>8368</v>
      </c>
      <c r="S5" s="10">
        <f t="shared" si="4"/>
        <v>41828.515127314815</v>
      </c>
      <c r="T5" s="10">
        <f t="shared" si="5"/>
        <v>41858.515127314815</v>
      </c>
      <c r="U5" s="10">
        <v>41828</v>
      </c>
      <c r="V5" s="10">
        <v>41858</v>
      </c>
      <c r="W5" s="28">
        <f t="shared" si="2"/>
        <v>10000</v>
      </c>
      <c r="X5" s="28">
        <f t="shared" si="3"/>
        <v>10390</v>
      </c>
    </row>
    <row r="6" spans="1:2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8318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8322</v>
      </c>
      <c r="O6" s="5">
        <f t="shared" si="0"/>
        <v>122.99154545454545</v>
      </c>
      <c r="P6" s="5">
        <f t="shared" si="1"/>
        <v>190.55028169014085</v>
      </c>
      <c r="Q6" s="6" t="s">
        <v>8367</v>
      </c>
      <c r="R6" t="s">
        <v>8368</v>
      </c>
      <c r="S6" s="10">
        <f t="shared" si="4"/>
        <v>42327.834247685183</v>
      </c>
      <c r="T6" s="10">
        <f t="shared" si="5"/>
        <v>42357.834247685183</v>
      </c>
      <c r="U6" s="10">
        <v>42327</v>
      </c>
      <c r="V6" s="10">
        <v>42357</v>
      </c>
      <c r="W6" s="28">
        <f t="shared" si="2"/>
        <v>44000</v>
      </c>
      <c r="X6" s="28">
        <f t="shared" si="3"/>
        <v>54116.28</v>
      </c>
    </row>
    <row r="7" spans="1:2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8318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8322</v>
      </c>
      <c r="O7" s="5">
        <f t="shared" si="0"/>
        <v>109.77744436109028</v>
      </c>
      <c r="P7" s="5">
        <f t="shared" si="1"/>
        <v>93.40425531914893</v>
      </c>
      <c r="Q7" s="6" t="s">
        <v>8367</v>
      </c>
      <c r="R7" t="s">
        <v>8368</v>
      </c>
      <c r="S7" s="10">
        <f t="shared" si="4"/>
        <v>42563.932951388888</v>
      </c>
      <c r="T7" s="10">
        <f t="shared" si="5"/>
        <v>42580.232638888891</v>
      </c>
      <c r="U7" s="10">
        <v>42563</v>
      </c>
      <c r="V7" s="10">
        <v>42580</v>
      </c>
      <c r="W7" s="28">
        <f t="shared" si="2"/>
        <v>3999</v>
      </c>
      <c r="X7" s="28">
        <f t="shared" si="3"/>
        <v>4390</v>
      </c>
    </row>
    <row r="8" spans="1:2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8318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8322</v>
      </c>
      <c r="O8" s="5">
        <f t="shared" si="0"/>
        <v>106.4875</v>
      </c>
      <c r="P8" s="5">
        <f t="shared" si="1"/>
        <v>146.87931034482759</v>
      </c>
      <c r="Q8" s="6" t="s">
        <v>8367</v>
      </c>
      <c r="R8" t="s">
        <v>8368</v>
      </c>
      <c r="S8" s="10">
        <f t="shared" si="4"/>
        <v>41794.072337962964</v>
      </c>
      <c r="T8" s="10">
        <f t="shared" si="5"/>
        <v>41804.072337962964</v>
      </c>
      <c r="U8" s="10">
        <v>41794</v>
      </c>
      <c r="V8" s="10">
        <v>41804</v>
      </c>
      <c r="W8" s="28">
        <f t="shared" si="2"/>
        <v>8000</v>
      </c>
      <c r="X8" s="28">
        <f t="shared" si="3"/>
        <v>8519</v>
      </c>
    </row>
    <row r="9" spans="1:2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8318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8322</v>
      </c>
      <c r="O9" s="5">
        <f t="shared" si="0"/>
        <v>101.22222222222221</v>
      </c>
      <c r="P9" s="5">
        <f t="shared" si="1"/>
        <v>159.82456140350877</v>
      </c>
      <c r="Q9" s="6" t="s">
        <v>8367</v>
      </c>
      <c r="R9" t="s">
        <v>8368</v>
      </c>
      <c r="S9" s="10">
        <f t="shared" si="4"/>
        <v>42516.047071759254</v>
      </c>
      <c r="T9" s="10">
        <f t="shared" si="5"/>
        <v>42556.047071759254</v>
      </c>
      <c r="U9" s="10">
        <v>42516</v>
      </c>
      <c r="V9" s="10">
        <v>42556</v>
      </c>
      <c r="W9" s="28">
        <f t="shared" si="2"/>
        <v>9000</v>
      </c>
      <c r="X9" s="28">
        <f t="shared" si="3"/>
        <v>9110</v>
      </c>
    </row>
    <row r="10" spans="1:2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8318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8322</v>
      </c>
      <c r="O10" s="5">
        <f t="shared" si="0"/>
        <v>100.04342857142856</v>
      </c>
      <c r="P10" s="5">
        <f t="shared" si="1"/>
        <v>291.79333333333335</v>
      </c>
      <c r="Q10" s="6" t="s">
        <v>8367</v>
      </c>
      <c r="R10" t="s">
        <v>8368</v>
      </c>
      <c r="S10" s="10">
        <f t="shared" si="4"/>
        <v>42468.94458333333</v>
      </c>
      <c r="T10" s="10">
        <f t="shared" si="5"/>
        <v>42475.875</v>
      </c>
      <c r="U10" s="10">
        <v>42468</v>
      </c>
      <c r="V10" s="10">
        <v>42475</v>
      </c>
      <c r="W10" s="28">
        <f t="shared" si="2"/>
        <v>3500</v>
      </c>
      <c r="X10" s="28">
        <f t="shared" si="3"/>
        <v>3501.52</v>
      </c>
    </row>
    <row r="11" spans="1:2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8318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8322</v>
      </c>
      <c r="O11" s="5">
        <f t="shared" si="0"/>
        <v>125.998</v>
      </c>
      <c r="P11" s="5">
        <f t="shared" si="1"/>
        <v>31.499500000000001</v>
      </c>
      <c r="Q11" s="6" t="s">
        <v>8367</v>
      </c>
      <c r="R11" t="s">
        <v>8368</v>
      </c>
      <c r="S11" s="10">
        <f t="shared" si="4"/>
        <v>42447.103518518517</v>
      </c>
      <c r="T11" s="10">
        <f t="shared" si="5"/>
        <v>42477.103518518517</v>
      </c>
      <c r="U11" s="10">
        <v>42447</v>
      </c>
      <c r="V11" s="10">
        <v>42477</v>
      </c>
      <c r="W11" s="28">
        <f t="shared" si="2"/>
        <v>500</v>
      </c>
      <c r="X11" s="28">
        <f t="shared" si="3"/>
        <v>629.99</v>
      </c>
    </row>
    <row r="12" spans="1:2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8318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8322</v>
      </c>
      <c r="O12" s="5">
        <f t="shared" si="0"/>
        <v>100.49999999999999</v>
      </c>
      <c r="P12" s="5">
        <f t="shared" si="1"/>
        <v>158.68421052631578</v>
      </c>
      <c r="Q12" s="6" t="s">
        <v>8367</v>
      </c>
      <c r="R12" t="s">
        <v>8368</v>
      </c>
      <c r="S12" s="10">
        <f t="shared" si="4"/>
        <v>41780.068043981482</v>
      </c>
      <c r="T12" s="10">
        <f t="shared" si="5"/>
        <v>41815.068043981482</v>
      </c>
      <c r="U12" s="10">
        <v>41780</v>
      </c>
      <c r="V12" s="10">
        <v>41815</v>
      </c>
      <c r="W12" s="28">
        <f t="shared" si="2"/>
        <v>3000</v>
      </c>
      <c r="X12" s="28">
        <f t="shared" si="3"/>
        <v>3015</v>
      </c>
    </row>
    <row r="13" spans="1:2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8318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8322</v>
      </c>
      <c r="O13" s="5">
        <f t="shared" si="0"/>
        <v>120.5</v>
      </c>
      <c r="P13" s="5">
        <f t="shared" si="1"/>
        <v>80.333333333333329</v>
      </c>
      <c r="Q13" s="6" t="s">
        <v>8367</v>
      </c>
      <c r="R13" t="s">
        <v>8368</v>
      </c>
      <c r="S13" s="10">
        <f t="shared" si="4"/>
        <v>42572.778495370367</v>
      </c>
      <c r="T13" s="10">
        <f t="shared" si="5"/>
        <v>42604.125</v>
      </c>
      <c r="U13" s="10">
        <v>42572</v>
      </c>
      <c r="V13" s="10">
        <v>42604</v>
      </c>
      <c r="W13" s="28">
        <f t="shared" si="2"/>
        <v>5000</v>
      </c>
      <c r="X13" s="28">
        <f t="shared" si="3"/>
        <v>6025</v>
      </c>
    </row>
    <row r="14" spans="1:2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8318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8322</v>
      </c>
      <c r="O14" s="5">
        <f t="shared" si="0"/>
        <v>165.29333333333335</v>
      </c>
      <c r="P14" s="5">
        <f t="shared" si="1"/>
        <v>59.961305925030231</v>
      </c>
      <c r="Q14" s="6" t="s">
        <v>8367</v>
      </c>
      <c r="R14" t="s">
        <v>8368</v>
      </c>
      <c r="S14" s="10">
        <f t="shared" si="4"/>
        <v>41791.713252314818</v>
      </c>
      <c r="T14" s="10">
        <f t="shared" si="5"/>
        <v>41836.125</v>
      </c>
      <c r="U14" s="10">
        <v>41791</v>
      </c>
      <c r="V14" s="10">
        <v>41836</v>
      </c>
      <c r="W14" s="28">
        <f t="shared" si="2"/>
        <v>30000</v>
      </c>
      <c r="X14" s="28">
        <f t="shared" si="3"/>
        <v>49588</v>
      </c>
    </row>
    <row r="15" spans="1:2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8318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8322</v>
      </c>
      <c r="O15" s="5">
        <f t="shared" si="0"/>
        <v>159.97142857142856</v>
      </c>
      <c r="P15" s="5">
        <f t="shared" si="1"/>
        <v>109.78431372549019</v>
      </c>
      <c r="Q15" s="6" t="s">
        <v>8367</v>
      </c>
      <c r="R15" t="s">
        <v>8368</v>
      </c>
      <c r="S15" s="10">
        <f t="shared" si="4"/>
        <v>42508.677187499998</v>
      </c>
      <c r="T15" s="10">
        <f t="shared" si="5"/>
        <v>42544.852083333331</v>
      </c>
      <c r="U15" s="10">
        <v>42508</v>
      </c>
      <c r="V15" s="10">
        <v>42544</v>
      </c>
      <c r="W15" s="28">
        <f t="shared" si="2"/>
        <v>3500</v>
      </c>
      <c r="X15" s="28">
        <f t="shared" si="3"/>
        <v>5599</v>
      </c>
    </row>
    <row r="16" spans="1:2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8318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8322</v>
      </c>
      <c r="O16" s="5">
        <f t="shared" si="0"/>
        <v>100.93333333333334</v>
      </c>
      <c r="P16" s="5">
        <f t="shared" si="1"/>
        <v>147.70731707317074</v>
      </c>
      <c r="Q16" s="6" t="s">
        <v>8367</v>
      </c>
      <c r="R16" t="s">
        <v>8368</v>
      </c>
      <c r="S16" s="10">
        <f t="shared" si="4"/>
        <v>41808.02648148148</v>
      </c>
      <c r="T16" s="10">
        <f t="shared" si="5"/>
        <v>41833.582638888889</v>
      </c>
      <c r="U16" s="10">
        <v>41808</v>
      </c>
      <c r="V16" s="10">
        <v>41833</v>
      </c>
      <c r="W16" s="28">
        <f t="shared" si="2"/>
        <v>5602.8</v>
      </c>
      <c r="X16" s="28">
        <f t="shared" si="3"/>
        <v>5692.6399999999994</v>
      </c>
    </row>
    <row r="17" spans="1:2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8318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8322</v>
      </c>
      <c r="O17" s="5">
        <f t="shared" si="0"/>
        <v>106.60000000000001</v>
      </c>
      <c r="P17" s="5">
        <f t="shared" si="1"/>
        <v>21.755102040816325</v>
      </c>
      <c r="Q17" s="6" t="s">
        <v>8367</v>
      </c>
      <c r="R17" t="s">
        <v>8368</v>
      </c>
      <c r="S17" s="10">
        <f t="shared" si="4"/>
        <v>42256.391875000001</v>
      </c>
      <c r="T17" s="10">
        <f t="shared" si="5"/>
        <v>42274.843055555553</v>
      </c>
      <c r="U17" s="10">
        <v>42256</v>
      </c>
      <c r="V17" s="10">
        <v>42274</v>
      </c>
      <c r="W17" s="28">
        <f t="shared" si="2"/>
        <v>2227.7999999999997</v>
      </c>
      <c r="X17" s="28">
        <f t="shared" si="3"/>
        <v>2377.3932</v>
      </c>
    </row>
    <row r="18" spans="1:2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8318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8322</v>
      </c>
      <c r="O18" s="5">
        <f t="shared" si="0"/>
        <v>100.24166666666667</v>
      </c>
      <c r="P18" s="5">
        <f t="shared" si="1"/>
        <v>171.84285714285716</v>
      </c>
      <c r="Q18" s="6" t="s">
        <v>8367</v>
      </c>
      <c r="R18" t="s">
        <v>8368</v>
      </c>
      <c r="S18" s="10">
        <f t="shared" si="4"/>
        <v>41760.796423611115</v>
      </c>
      <c r="T18" s="10">
        <f t="shared" si="5"/>
        <v>41806.229166666664</v>
      </c>
      <c r="U18" s="10">
        <v>41760</v>
      </c>
      <c r="V18" s="10">
        <v>41806</v>
      </c>
      <c r="W18" s="28">
        <f t="shared" si="2"/>
        <v>12000</v>
      </c>
      <c r="X18" s="28">
        <f t="shared" si="3"/>
        <v>12029</v>
      </c>
    </row>
    <row r="19" spans="1:2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8318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8322</v>
      </c>
      <c r="O19" s="5">
        <f t="shared" si="0"/>
        <v>100.66666666666666</v>
      </c>
      <c r="P19" s="5">
        <f t="shared" si="1"/>
        <v>41.944444444444443</v>
      </c>
      <c r="Q19" s="6" t="s">
        <v>8367</v>
      </c>
      <c r="R19" t="s">
        <v>8368</v>
      </c>
      <c r="S19" s="10">
        <f t="shared" si="4"/>
        <v>41917.731736111113</v>
      </c>
      <c r="T19" s="10">
        <f t="shared" si="5"/>
        <v>41947.773402777777</v>
      </c>
      <c r="U19" s="10">
        <v>41917</v>
      </c>
      <c r="V19" s="10">
        <v>41947</v>
      </c>
      <c r="W19" s="28">
        <f t="shared" si="2"/>
        <v>2409.9</v>
      </c>
      <c r="X19" s="28">
        <f t="shared" si="3"/>
        <v>2416.7550000000001</v>
      </c>
    </row>
    <row r="20" spans="1:2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8318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8322</v>
      </c>
      <c r="O20" s="5">
        <f t="shared" si="0"/>
        <v>106.32110000000002</v>
      </c>
      <c r="P20" s="5">
        <f t="shared" si="1"/>
        <v>93.264122807017543</v>
      </c>
      <c r="Q20" s="6" t="s">
        <v>8367</v>
      </c>
      <c r="R20" t="s">
        <v>8368</v>
      </c>
      <c r="S20" s="10">
        <f t="shared" si="4"/>
        <v>41869.542314814811</v>
      </c>
      <c r="T20" s="10">
        <f t="shared" si="5"/>
        <v>41899.542314814811</v>
      </c>
      <c r="U20" s="10">
        <v>41869</v>
      </c>
      <c r="V20" s="10">
        <v>41899</v>
      </c>
      <c r="W20" s="28">
        <f t="shared" si="2"/>
        <v>30000</v>
      </c>
      <c r="X20" s="28">
        <f t="shared" si="3"/>
        <v>31896.33</v>
      </c>
    </row>
    <row r="21" spans="1:2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8318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8322</v>
      </c>
      <c r="O21" s="5">
        <f t="shared" si="0"/>
        <v>145.29411764705881</v>
      </c>
      <c r="P21" s="5">
        <f t="shared" si="1"/>
        <v>56.136363636363633</v>
      </c>
      <c r="Q21" s="6" t="s">
        <v>8367</v>
      </c>
      <c r="R21" t="s">
        <v>8368</v>
      </c>
      <c r="S21" s="10">
        <f t="shared" si="4"/>
        <v>42175.816365740742</v>
      </c>
      <c r="T21" s="10">
        <f t="shared" si="5"/>
        <v>42205.816365740742</v>
      </c>
      <c r="U21" s="10">
        <v>42175</v>
      </c>
      <c r="V21" s="10">
        <v>42205</v>
      </c>
      <c r="W21" s="28">
        <f t="shared" si="2"/>
        <v>850</v>
      </c>
      <c r="X21" s="28">
        <f t="shared" si="3"/>
        <v>1235</v>
      </c>
    </row>
    <row r="22" spans="1:2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8318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8322</v>
      </c>
      <c r="O22" s="5">
        <f t="shared" si="0"/>
        <v>100.2</v>
      </c>
      <c r="P22" s="5">
        <f t="shared" si="1"/>
        <v>80.16</v>
      </c>
      <c r="Q22" s="6" t="s">
        <v>8367</v>
      </c>
      <c r="R22" t="s">
        <v>8368</v>
      </c>
      <c r="S22" s="10">
        <f t="shared" si="4"/>
        <v>42200.758240740739</v>
      </c>
      <c r="T22" s="10">
        <f t="shared" si="5"/>
        <v>42260.758240740739</v>
      </c>
      <c r="U22" s="10">
        <v>42200</v>
      </c>
      <c r="V22" s="10">
        <v>42260</v>
      </c>
      <c r="W22" s="28">
        <f t="shared" si="2"/>
        <v>2000</v>
      </c>
      <c r="X22" s="28">
        <f t="shared" si="3"/>
        <v>2004</v>
      </c>
    </row>
    <row r="23" spans="1:2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8318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8322</v>
      </c>
      <c r="O23" s="5">
        <f t="shared" si="0"/>
        <v>109.13513513513513</v>
      </c>
      <c r="P23" s="5">
        <f t="shared" si="1"/>
        <v>199.9009900990099</v>
      </c>
      <c r="Q23" s="6" t="s">
        <v>8367</v>
      </c>
      <c r="R23" t="s">
        <v>8368</v>
      </c>
      <c r="S23" s="10">
        <f t="shared" si="4"/>
        <v>41878.627187500002</v>
      </c>
      <c r="T23" s="10">
        <f t="shared" si="5"/>
        <v>41908.627187500002</v>
      </c>
      <c r="U23" s="10">
        <v>41878</v>
      </c>
      <c r="V23" s="10">
        <v>41908</v>
      </c>
      <c r="W23" s="28">
        <f t="shared" si="2"/>
        <v>18500</v>
      </c>
      <c r="X23" s="28">
        <f t="shared" si="3"/>
        <v>20190</v>
      </c>
    </row>
    <row r="24" spans="1:2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8318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8322</v>
      </c>
      <c r="O24" s="5">
        <f t="shared" si="0"/>
        <v>117.14285714285715</v>
      </c>
      <c r="P24" s="5">
        <f t="shared" si="1"/>
        <v>51.25</v>
      </c>
      <c r="Q24" s="6" t="s">
        <v>8367</v>
      </c>
      <c r="R24" t="s">
        <v>8368</v>
      </c>
      <c r="S24" s="10">
        <f t="shared" si="4"/>
        <v>41989.91134259259</v>
      </c>
      <c r="T24" s="10">
        <f t="shared" si="5"/>
        <v>42005.332638888889</v>
      </c>
      <c r="U24" s="10">
        <v>41989</v>
      </c>
      <c r="V24" s="10">
        <v>42005</v>
      </c>
      <c r="W24" s="28">
        <f t="shared" si="2"/>
        <v>350</v>
      </c>
      <c r="X24" s="28">
        <f t="shared" si="3"/>
        <v>410</v>
      </c>
    </row>
    <row r="25" spans="1:2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8318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8322</v>
      </c>
      <c r="O25" s="5">
        <f t="shared" si="0"/>
        <v>118.5</v>
      </c>
      <c r="P25" s="5">
        <f t="shared" si="1"/>
        <v>103.04347826086956</v>
      </c>
      <c r="Q25" s="6" t="s">
        <v>8367</v>
      </c>
      <c r="R25" t="s">
        <v>8368</v>
      </c>
      <c r="S25" s="10">
        <f t="shared" si="4"/>
        <v>42097.778946759259</v>
      </c>
      <c r="T25" s="10">
        <f t="shared" si="5"/>
        <v>42124.638888888891</v>
      </c>
      <c r="U25" s="10">
        <v>42097</v>
      </c>
      <c r="V25" s="10">
        <v>42124</v>
      </c>
      <c r="W25" s="28">
        <f t="shared" si="2"/>
        <v>2000</v>
      </c>
      <c r="X25" s="28">
        <f t="shared" si="3"/>
        <v>2370</v>
      </c>
    </row>
    <row r="26" spans="1:2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8318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8322</v>
      </c>
      <c r="O26" s="5">
        <f t="shared" si="0"/>
        <v>108.80768571428572</v>
      </c>
      <c r="P26" s="5">
        <f t="shared" si="1"/>
        <v>66.346149825783982</v>
      </c>
      <c r="Q26" s="6" t="s">
        <v>8367</v>
      </c>
      <c r="R26" t="s">
        <v>8368</v>
      </c>
      <c r="S26" s="10">
        <f t="shared" si="4"/>
        <v>42229.820173611108</v>
      </c>
      <c r="T26" s="10">
        <f t="shared" si="5"/>
        <v>42262.818749999999</v>
      </c>
      <c r="U26" s="10">
        <v>42229</v>
      </c>
      <c r="V26" s="10">
        <v>42262</v>
      </c>
      <c r="W26" s="28">
        <f t="shared" si="2"/>
        <v>35000</v>
      </c>
      <c r="X26" s="28">
        <f t="shared" si="3"/>
        <v>38082.69</v>
      </c>
    </row>
    <row r="27" spans="1:2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8318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8322</v>
      </c>
      <c r="O27" s="5">
        <f t="shared" si="0"/>
        <v>133.33333333333331</v>
      </c>
      <c r="P27" s="5">
        <f t="shared" si="1"/>
        <v>57.142857142857146</v>
      </c>
      <c r="Q27" s="6" t="s">
        <v>8367</v>
      </c>
      <c r="R27" t="s">
        <v>8368</v>
      </c>
      <c r="S27" s="10">
        <f t="shared" si="4"/>
        <v>42318.025011574078</v>
      </c>
      <c r="T27" s="10">
        <f t="shared" si="5"/>
        <v>42378.025011574078</v>
      </c>
      <c r="U27" s="10">
        <v>42318</v>
      </c>
      <c r="V27" s="10">
        <v>42378</v>
      </c>
      <c r="W27" s="28">
        <f t="shared" si="2"/>
        <v>600</v>
      </c>
      <c r="X27" s="28">
        <f t="shared" si="3"/>
        <v>800</v>
      </c>
    </row>
    <row r="28" spans="1:2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8318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8322</v>
      </c>
      <c r="O28" s="5">
        <f t="shared" si="0"/>
        <v>155.20000000000002</v>
      </c>
      <c r="P28" s="5">
        <f t="shared" si="1"/>
        <v>102.10526315789474</v>
      </c>
      <c r="Q28" s="6" t="s">
        <v>8367</v>
      </c>
      <c r="R28" t="s">
        <v>8368</v>
      </c>
      <c r="S28" s="10">
        <f t="shared" si="4"/>
        <v>41828.515555555554</v>
      </c>
      <c r="T28" s="10">
        <f t="shared" si="5"/>
        <v>41868.515555555554</v>
      </c>
      <c r="U28" s="10">
        <v>41828</v>
      </c>
      <c r="V28" s="10">
        <v>41868</v>
      </c>
      <c r="W28" s="28">
        <f t="shared" si="2"/>
        <v>1250</v>
      </c>
      <c r="X28" s="28">
        <f t="shared" si="3"/>
        <v>1940</v>
      </c>
    </row>
    <row r="29" spans="1:2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8318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8322</v>
      </c>
      <c r="O29" s="5">
        <f t="shared" si="0"/>
        <v>111.72500000000001</v>
      </c>
      <c r="P29" s="5">
        <f t="shared" si="1"/>
        <v>148.96666666666667</v>
      </c>
      <c r="Q29" s="6" t="s">
        <v>8367</v>
      </c>
      <c r="R29" t="s">
        <v>8368</v>
      </c>
      <c r="S29" s="10">
        <f t="shared" si="4"/>
        <v>41929.164733796293</v>
      </c>
      <c r="T29" s="10">
        <f t="shared" si="5"/>
        <v>41959.206400462965</v>
      </c>
      <c r="U29" s="10">
        <v>41929</v>
      </c>
      <c r="V29" s="10">
        <v>41959</v>
      </c>
      <c r="W29" s="28">
        <f t="shared" si="2"/>
        <v>15890</v>
      </c>
      <c r="X29" s="28">
        <f t="shared" si="3"/>
        <v>17554.232</v>
      </c>
    </row>
    <row r="30" spans="1:2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8318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8322</v>
      </c>
      <c r="O30" s="5">
        <f t="shared" si="0"/>
        <v>100.35000000000001</v>
      </c>
      <c r="P30" s="5">
        <f t="shared" si="1"/>
        <v>169.6056338028169</v>
      </c>
      <c r="Q30" s="6" t="s">
        <v>8367</v>
      </c>
      <c r="R30" t="s">
        <v>8368</v>
      </c>
      <c r="S30" s="10">
        <f t="shared" si="4"/>
        <v>42324.96393518518</v>
      </c>
      <c r="T30" s="10">
        <f t="shared" si="5"/>
        <v>42354.96393518518</v>
      </c>
      <c r="U30" s="10">
        <v>42324</v>
      </c>
      <c r="V30" s="10">
        <v>42354</v>
      </c>
      <c r="W30" s="28">
        <f t="shared" si="2"/>
        <v>12000</v>
      </c>
      <c r="X30" s="28">
        <f t="shared" si="3"/>
        <v>12042</v>
      </c>
    </row>
    <row r="31" spans="1:2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8318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8322</v>
      </c>
      <c r="O31" s="5">
        <f t="shared" si="0"/>
        <v>123.33333333333334</v>
      </c>
      <c r="P31" s="5">
        <f t="shared" si="1"/>
        <v>31.623931623931625</v>
      </c>
      <c r="Q31" s="6" t="s">
        <v>8367</v>
      </c>
      <c r="R31" t="s">
        <v>8368</v>
      </c>
      <c r="S31" s="10">
        <f t="shared" si="4"/>
        <v>41812.67324074074</v>
      </c>
      <c r="T31" s="10">
        <f t="shared" si="5"/>
        <v>41842.67324074074</v>
      </c>
      <c r="U31" s="10">
        <v>41812</v>
      </c>
      <c r="V31" s="10">
        <v>41842</v>
      </c>
      <c r="W31" s="28">
        <f t="shared" si="2"/>
        <v>5111.3999999999996</v>
      </c>
      <c r="X31" s="28">
        <f t="shared" si="3"/>
        <v>6309.9800000000005</v>
      </c>
    </row>
    <row r="32" spans="1:2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8318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8322</v>
      </c>
      <c r="O32" s="5">
        <f t="shared" si="0"/>
        <v>101.29975</v>
      </c>
      <c r="P32" s="5">
        <f t="shared" si="1"/>
        <v>76.45264150943396</v>
      </c>
      <c r="Q32" s="6" t="s">
        <v>8367</v>
      </c>
      <c r="R32" t="s">
        <v>8368</v>
      </c>
      <c r="S32" s="10">
        <f t="shared" si="4"/>
        <v>41842.292997685188</v>
      </c>
      <c r="T32" s="10">
        <f t="shared" si="5"/>
        <v>41872.292997685188</v>
      </c>
      <c r="U32" s="10">
        <v>41842</v>
      </c>
      <c r="V32" s="10">
        <v>41872</v>
      </c>
      <c r="W32" s="28">
        <f t="shared" si="2"/>
        <v>4000</v>
      </c>
      <c r="X32" s="28">
        <f t="shared" si="3"/>
        <v>4051.99</v>
      </c>
    </row>
    <row r="33" spans="1:2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8318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8322</v>
      </c>
      <c r="O33" s="5">
        <f t="shared" si="0"/>
        <v>100</v>
      </c>
      <c r="P33" s="5">
        <f t="shared" si="1"/>
        <v>13</v>
      </c>
      <c r="Q33" s="6" t="s">
        <v>8367</v>
      </c>
      <c r="R33" t="s">
        <v>8368</v>
      </c>
      <c r="S33" s="10">
        <f t="shared" si="4"/>
        <v>42376.79206018518</v>
      </c>
      <c r="T33" s="10">
        <f t="shared" si="5"/>
        <v>42394.79206018518</v>
      </c>
      <c r="U33" s="10">
        <v>42376</v>
      </c>
      <c r="V33" s="10">
        <v>42394</v>
      </c>
      <c r="W33" s="28">
        <f t="shared" si="2"/>
        <v>13</v>
      </c>
      <c r="X33" s="28">
        <f t="shared" si="3"/>
        <v>13</v>
      </c>
    </row>
    <row r="34" spans="1:2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8318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8322</v>
      </c>
      <c r="O34" s="5">
        <f t="shared" si="0"/>
        <v>100.24604569420035</v>
      </c>
      <c r="P34" s="5">
        <f t="shared" ref="P34:P65" si="6">E34/L34</f>
        <v>320.44943820224717</v>
      </c>
      <c r="Q34" s="6" t="s">
        <v>8367</v>
      </c>
      <c r="R34" t="s">
        <v>8368</v>
      </c>
      <c r="S34" s="10">
        <f t="shared" si="4"/>
        <v>42461.627511574072</v>
      </c>
      <c r="T34" s="10">
        <f t="shared" si="5"/>
        <v>42503.165972222225</v>
      </c>
      <c r="U34" s="10">
        <v>42461</v>
      </c>
      <c r="V34" s="10">
        <v>42503</v>
      </c>
      <c r="W34" s="28">
        <f t="shared" si="2"/>
        <v>28450</v>
      </c>
      <c r="X34" s="28">
        <f t="shared" si="3"/>
        <v>28520</v>
      </c>
    </row>
    <row r="35" spans="1:2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8318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8322</v>
      </c>
      <c r="O35" s="5">
        <f t="shared" si="0"/>
        <v>102.0952380952381</v>
      </c>
      <c r="P35" s="5">
        <f t="shared" si="6"/>
        <v>83.75</v>
      </c>
      <c r="Q35" s="6" t="s">
        <v>8367</v>
      </c>
      <c r="R35" t="s">
        <v>8368</v>
      </c>
      <c r="S35" s="10">
        <f t="shared" si="4"/>
        <v>42286.660891203705</v>
      </c>
      <c r="T35" s="10">
        <f t="shared" si="5"/>
        <v>42316.702557870369</v>
      </c>
      <c r="U35" s="10">
        <v>42286</v>
      </c>
      <c r="V35" s="10">
        <v>42316</v>
      </c>
      <c r="W35" s="28">
        <f t="shared" si="2"/>
        <v>5250</v>
      </c>
      <c r="X35" s="28">
        <f t="shared" si="3"/>
        <v>5360</v>
      </c>
    </row>
    <row r="36" spans="1:2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8318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8322</v>
      </c>
      <c r="O36" s="5">
        <f t="shared" si="0"/>
        <v>130.46153846153845</v>
      </c>
      <c r="P36" s="5">
        <f t="shared" si="6"/>
        <v>49.882352941176471</v>
      </c>
      <c r="Q36" s="6" t="s">
        <v>8367</v>
      </c>
      <c r="R36" t="s">
        <v>8368</v>
      </c>
      <c r="S36" s="10">
        <f t="shared" si="4"/>
        <v>41841.321770833332</v>
      </c>
      <c r="T36" s="10">
        <f t="shared" si="5"/>
        <v>41856.321770833332</v>
      </c>
      <c r="U36" s="10">
        <v>41841</v>
      </c>
      <c r="V36" s="10">
        <v>41856</v>
      </c>
      <c r="W36" s="28">
        <f t="shared" si="2"/>
        <v>2600</v>
      </c>
      <c r="X36" s="28">
        <f t="shared" si="3"/>
        <v>3392</v>
      </c>
    </row>
    <row r="37" spans="1:2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8318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8322</v>
      </c>
      <c r="O37" s="5">
        <f t="shared" si="0"/>
        <v>166.5</v>
      </c>
      <c r="P37" s="5">
        <f t="shared" si="6"/>
        <v>59.464285714285715</v>
      </c>
      <c r="Q37" s="6" t="s">
        <v>8367</v>
      </c>
      <c r="R37" t="s">
        <v>8368</v>
      </c>
      <c r="S37" s="10">
        <f t="shared" si="4"/>
        <v>42098.291828703703</v>
      </c>
      <c r="T37" s="10">
        <f t="shared" si="5"/>
        <v>42122</v>
      </c>
      <c r="U37" s="10">
        <v>42098</v>
      </c>
      <c r="V37" s="10">
        <v>42122</v>
      </c>
      <c r="W37" s="28">
        <f t="shared" si="2"/>
        <v>1000</v>
      </c>
      <c r="X37" s="28">
        <f t="shared" si="3"/>
        <v>1665</v>
      </c>
    </row>
    <row r="38" spans="1:2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8318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8322</v>
      </c>
      <c r="O38" s="5">
        <f t="shared" si="0"/>
        <v>142.15</v>
      </c>
      <c r="P38" s="5">
        <f t="shared" si="6"/>
        <v>193.84090909090909</v>
      </c>
      <c r="Q38" s="6" t="s">
        <v>8367</v>
      </c>
      <c r="R38" t="s">
        <v>8368</v>
      </c>
      <c r="S38" s="10">
        <f t="shared" si="4"/>
        <v>42068.307002314818</v>
      </c>
      <c r="T38" s="10">
        <f t="shared" si="5"/>
        <v>42098.265335648146</v>
      </c>
      <c r="U38" s="10">
        <v>42068</v>
      </c>
      <c r="V38" s="10">
        <v>42098</v>
      </c>
      <c r="W38" s="28">
        <f t="shared" si="2"/>
        <v>6000</v>
      </c>
      <c r="X38" s="28">
        <f t="shared" si="3"/>
        <v>8529</v>
      </c>
    </row>
    <row r="39" spans="1:2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8318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8322</v>
      </c>
      <c r="O39" s="5">
        <f t="shared" si="0"/>
        <v>183.44090909090909</v>
      </c>
      <c r="P39" s="5">
        <f t="shared" si="6"/>
        <v>159.51383399209487</v>
      </c>
      <c r="Q39" s="6" t="s">
        <v>8367</v>
      </c>
      <c r="R39" t="s">
        <v>8368</v>
      </c>
      <c r="S39" s="10">
        <f t="shared" si="4"/>
        <v>42032.693043981482</v>
      </c>
      <c r="T39" s="10">
        <f t="shared" si="5"/>
        <v>42062.693043981482</v>
      </c>
      <c r="U39" s="10">
        <v>42032</v>
      </c>
      <c r="V39" s="10">
        <v>42062</v>
      </c>
      <c r="W39" s="28">
        <f t="shared" si="2"/>
        <v>22000</v>
      </c>
      <c r="X39" s="28">
        <f t="shared" si="3"/>
        <v>40357</v>
      </c>
    </row>
    <row r="40" spans="1:2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8318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8322</v>
      </c>
      <c r="O40" s="5">
        <f t="shared" si="0"/>
        <v>110.04</v>
      </c>
      <c r="P40" s="5">
        <f t="shared" si="6"/>
        <v>41.68181818181818</v>
      </c>
      <c r="Q40" s="6" t="s">
        <v>8367</v>
      </c>
      <c r="R40" t="s">
        <v>8368</v>
      </c>
      <c r="S40" s="10">
        <f t="shared" si="4"/>
        <v>41375.057222222225</v>
      </c>
      <c r="T40" s="10">
        <f t="shared" si="5"/>
        <v>41405.057222222225</v>
      </c>
      <c r="U40" s="10">
        <v>41375</v>
      </c>
      <c r="V40" s="10">
        <v>41405</v>
      </c>
      <c r="W40" s="28">
        <f t="shared" si="2"/>
        <v>2500</v>
      </c>
      <c r="X40" s="28">
        <f t="shared" si="3"/>
        <v>2751</v>
      </c>
    </row>
    <row r="41" spans="1:2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8318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8322</v>
      </c>
      <c r="O41" s="5">
        <f t="shared" si="0"/>
        <v>130.98000000000002</v>
      </c>
      <c r="P41" s="5">
        <f t="shared" si="6"/>
        <v>150.89861751152074</v>
      </c>
      <c r="Q41" s="6" t="s">
        <v>8367</v>
      </c>
      <c r="R41" t="s">
        <v>8368</v>
      </c>
      <c r="S41" s="10">
        <f t="shared" si="4"/>
        <v>41754.047083333331</v>
      </c>
      <c r="T41" s="10">
        <f t="shared" si="5"/>
        <v>41784.957638888889</v>
      </c>
      <c r="U41" s="10">
        <v>41754</v>
      </c>
      <c r="V41" s="10">
        <v>41784</v>
      </c>
      <c r="W41" s="28">
        <f t="shared" si="2"/>
        <v>42022.5</v>
      </c>
      <c r="X41" s="28">
        <f t="shared" si="3"/>
        <v>55145.854500000001</v>
      </c>
    </row>
    <row r="42" spans="1:2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8318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8322</v>
      </c>
      <c r="O42" s="5">
        <f t="shared" si="0"/>
        <v>101.35000000000001</v>
      </c>
      <c r="P42" s="5">
        <f t="shared" si="6"/>
        <v>126.6875</v>
      </c>
      <c r="Q42" s="6" t="s">
        <v>8367</v>
      </c>
      <c r="R42" t="s">
        <v>8368</v>
      </c>
      <c r="S42" s="10">
        <f t="shared" si="4"/>
        <v>41789.21398148148</v>
      </c>
      <c r="T42" s="10">
        <f t="shared" si="5"/>
        <v>41809.166666666664</v>
      </c>
      <c r="U42" s="10">
        <v>41789</v>
      </c>
      <c r="V42" s="10">
        <v>41809</v>
      </c>
      <c r="W42" s="28">
        <f t="shared" si="2"/>
        <v>2000</v>
      </c>
      <c r="X42" s="28">
        <f t="shared" si="3"/>
        <v>2027</v>
      </c>
    </row>
    <row r="43" spans="1:2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8318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8322</v>
      </c>
      <c r="O43" s="5">
        <f t="shared" si="0"/>
        <v>100</v>
      </c>
      <c r="P43" s="5">
        <f t="shared" si="6"/>
        <v>105.26315789473684</v>
      </c>
      <c r="Q43" s="6" t="s">
        <v>8367</v>
      </c>
      <c r="R43" t="s">
        <v>8368</v>
      </c>
      <c r="S43" s="10">
        <f t="shared" si="4"/>
        <v>41887.568912037037</v>
      </c>
      <c r="T43" s="10">
        <f t="shared" si="5"/>
        <v>41917.568912037037</v>
      </c>
      <c r="U43" s="10">
        <v>41887</v>
      </c>
      <c r="V43" s="10">
        <v>41917</v>
      </c>
      <c r="W43" s="28">
        <f t="shared" si="2"/>
        <v>2000</v>
      </c>
      <c r="X43" s="28">
        <f t="shared" si="3"/>
        <v>2000</v>
      </c>
    </row>
    <row r="44" spans="1:2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8318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8322</v>
      </c>
      <c r="O44" s="5">
        <f t="shared" si="0"/>
        <v>141.85714285714286</v>
      </c>
      <c r="P44" s="5">
        <f t="shared" si="6"/>
        <v>117.51479289940828</v>
      </c>
      <c r="Q44" s="6" t="s">
        <v>8367</v>
      </c>
      <c r="R44" t="s">
        <v>8368</v>
      </c>
      <c r="S44" s="10">
        <f t="shared" si="4"/>
        <v>41971.639189814814</v>
      </c>
      <c r="T44" s="10">
        <f t="shared" si="5"/>
        <v>42001.639189814814</v>
      </c>
      <c r="U44" s="10">
        <v>41971</v>
      </c>
      <c r="V44" s="10">
        <v>42001</v>
      </c>
      <c r="W44" s="28">
        <f t="shared" si="2"/>
        <v>14000</v>
      </c>
      <c r="X44" s="28">
        <f t="shared" si="3"/>
        <v>19860</v>
      </c>
    </row>
    <row r="45" spans="1:2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8318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8322</v>
      </c>
      <c r="O45" s="5">
        <f t="shared" si="0"/>
        <v>308.65999999999997</v>
      </c>
      <c r="P45" s="5">
        <f t="shared" si="6"/>
        <v>117.36121673003802</v>
      </c>
      <c r="Q45" s="6" t="s">
        <v>8367</v>
      </c>
      <c r="R45" t="s">
        <v>8368</v>
      </c>
      <c r="S45" s="10">
        <f t="shared" si="4"/>
        <v>41802.790347222224</v>
      </c>
      <c r="T45" s="10">
        <f t="shared" si="5"/>
        <v>41833</v>
      </c>
      <c r="U45" s="10">
        <v>41802</v>
      </c>
      <c r="V45" s="10">
        <v>41833</v>
      </c>
      <c r="W45" s="28">
        <f t="shared" si="2"/>
        <v>10000</v>
      </c>
      <c r="X45" s="28">
        <f t="shared" si="3"/>
        <v>30866</v>
      </c>
    </row>
    <row r="46" spans="1:2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8318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8322</v>
      </c>
      <c r="O46" s="5">
        <f t="shared" si="0"/>
        <v>100</v>
      </c>
      <c r="P46" s="5">
        <f t="shared" si="6"/>
        <v>133.33333333333334</v>
      </c>
      <c r="Q46" s="6" t="s">
        <v>8367</v>
      </c>
      <c r="R46" t="s">
        <v>8368</v>
      </c>
      <c r="S46" s="10">
        <f t="shared" si="4"/>
        <v>41874.098807870367</v>
      </c>
      <c r="T46" s="10">
        <f t="shared" si="5"/>
        <v>41919.098807870367</v>
      </c>
      <c r="U46" s="10">
        <v>41874</v>
      </c>
      <c r="V46" s="10">
        <v>41919</v>
      </c>
      <c r="W46" s="28">
        <f t="shared" si="2"/>
        <v>2000</v>
      </c>
      <c r="X46" s="28">
        <f t="shared" si="3"/>
        <v>2000</v>
      </c>
    </row>
    <row r="47" spans="1:2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8318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8322</v>
      </c>
      <c r="O47" s="5">
        <f t="shared" si="0"/>
        <v>120</v>
      </c>
      <c r="P47" s="5">
        <f t="shared" si="6"/>
        <v>98.360655737704917</v>
      </c>
      <c r="Q47" s="6" t="s">
        <v>8367</v>
      </c>
      <c r="R47" t="s">
        <v>8368</v>
      </c>
      <c r="S47" s="10">
        <f t="shared" si="4"/>
        <v>42457.623923611114</v>
      </c>
      <c r="T47" s="10">
        <f t="shared" si="5"/>
        <v>42487.623923611114</v>
      </c>
      <c r="U47" s="10">
        <v>42457</v>
      </c>
      <c r="V47" s="10">
        <v>42487</v>
      </c>
      <c r="W47" s="28">
        <f t="shared" si="2"/>
        <v>5000</v>
      </c>
      <c r="X47" s="28">
        <f t="shared" si="3"/>
        <v>6000</v>
      </c>
    </row>
    <row r="48" spans="1:2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8318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8322</v>
      </c>
      <c r="O48" s="5">
        <f t="shared" si="0"/>
        <v>104.16666666666667</v>
      </c>
      <c r="P48" s="5">
        <f t="shared" si="6"/>
        <v>194.44444444444446</v>
      </c>
      <c r="Q48" s="6" t="s">
        <v>8367</v>
      </c>
      <c r="R48" t="s">
        <v>8368</v>
      </c>
      <c r="S48" s="10">
        <f t="shared" si="4"/>
        <v>42323.96497685185</v>
      </c>
      <c r="T48" s="10">
        <f t="shared" si="5"/>
        <v>42353.96497685185</v>
      </c>
      <c r="U48" s="10">
        <v>42323</v>
      </c>
      <c r="V48" s="10">
        <v>42353</v>
      </c>
      <c r="W48" s="28">
        <f t="shared" si="2"/>
        <v>5996.76</v>
      </c>
      <c r="X48" s="28">
        <f t="shared" si="3"/>
        <v>6326.25</v>
      </c>
    </row>
    <row r="49" spans="1:2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8318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8322</v>
      </c>
      <c r="O49" s="5">
        <f t="shared" si="0"/>
        <v>107.61100000000002</v>
      </c>
      <c r="P49" s="5">
        <f t="shared" si="6"/>
        <v>76.865000000000009</v>
      </c>
      <c r="Q49" s="6" t="s">
        <v>8367</v>
      </c>
      <c r="R49" t="s">
        <v>8368</v>
      </c>
      <c r="S49" s="10">
        <f t="shared" si="4"/>
        <v>41932.819525462961</v>
      </c>
      <c r="T49" s="10">
        <f t="shared" si="5"/>
        <v>41992.861192129625</v>
      </c>
      <c r="U49" s="10">
        <v>41932</v>
      </c>
      <c r="V49" s="10">
        <v>41992</v>
      </c>
      <c r="W49" s="28">
        <f t="shared" si="2"/>
        <v>5000</v>
      </c>
      <c r="X49" s="28">
        <f t="shared" si="3"/>
        <v>5380.55</v>
      </c>
    </row>
    <row r="50" spans="1:2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8318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8322</v>
      </c>
      <c r="O50" s="5">
        <f t="shared" si="0"/>
        <v>107.94999999999999</v>
      </c>
      <c r="P50" s="5">
        <f t="shared" si="6"/>
        <v>56.815789473684212</v>
      </c>
      <c r="Q50" s="6" t="s">
        <v>8367</v>
      </c>
      <c r="R50" t="s">
        <v>8368</v>
      </c>
      <c r="S50" s="10">
        <f t="shared" si="4"/>
        <v>42033.516898148147</v>
      </c>
      <c r="T50" s="10">
        <f t="shared" si="5"/>
        <v>42064.5</v>
      </c>
      <c r="U50" s="10">
        <v>42033</v>
      </c>
      <c r="V50" s="10">
        <v>42064</v>
      </c>
      <c r="W50" s="28">
        <f t="shared" si="2"/>
        <v>3026.4</v>
      </c>
      <c r="X50" s="28">
        <f t="shared" si="3"/>
        <v>3334.3595999999998</v>
      </c>
    </row>
    <row r="51" spans="1:2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8318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8322</v>
      </c>
      <c r="O51" s="5">
        <f t="shared" si="0"/>
        <v>100</v>
      </c>
      <c r="P51" s="5">
        <f t="shared" si="6"/>
        <v>137.93103448275863</v>
      </c>
      <c r="Q51" s="6" t="s">
        <v>8367</v>
      </c>
      <c r="R51" t="s">
        <v>8368</v>
      </c>
      <c r="S51" s="10">
        <f t="shared" si="4"/>
        <v>42271.176446759258</v>
      </c>
      <c r="T51" s="10">
        <f t="shared" si="5"/>
        <v>42301.176446759258</v>
      </c>
      <c r="U51" s="10">
        <v>42271</v>
      </c>
      <c r="V51" s="10">
        <v>42301</v>
      </c>
      <c r="W51" s="28">
        <f t="shared" si="2"/>
        <v>12000</v>
      </c>
      <c r="X51" s="28">
        <f t="shared" si="3"/>
        <v>12000</v>
      </c>
    </row>
    <row r="52" spans="1:2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8318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8322</v>
      </c>
      <c r="O52" s="5">
        <f t="shared" si="0"/>
        <v>100</v>
      </c>
      <c r="P52" s="5">
        <f t="shared" si="6"/>
        <v>27.272727272727273</v>
      </c>
      <c r="Q52" s="6" t="s">
        <v>8367</v>
      </c>
      <c r="R52" t="s">
        <v>8368</v>
      </c>
      <c r="S52" s="10">
        <f t="shared" si="4"/>
        <v>41995.752986111111</v>
      </c>
      <c r="T52" s="10">
        <f t="shared" si="5"/>
        <v>42034.708333333328</v>
      </c>
      <c r="U52" s="10">
        <v>41995</v>
      </c>
      <c r="V52" s="10">
        <v>42034</v>
      </c>
      <c r="W52" s="28">
        <f t="shared" si="2"/>
        <v>937.14</v>
      </c>
      <c r="X52" s="28">
        <f t="shared" si="3"/>
        <v>903.06000000000006</v>
      </c>
    </row>
    <row r="53" spans="1:2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8318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8322</v>
      </c>
      <c r="O53" s="5">
        <f t="shared" si="0"/>
        <v>128.0181818181818</v>
      </c>
      <c r="P53" s="5">
        <f t="shared" si="6"/>
        <v>118.33613445378151</v>
      </c>
      <c r="Q53" s="6" t="s">
        <v>8367</v>
      </c>
      <c r="R53" t="s">
        <v>8368</v>
      </c>
      <c r="S53" s="10">
        <f t="shared" si="4"/>
        <v>42196.928668981476</v>
      </c>
      <c r="T53" s="10">
        <f t="shared" si="5"/>
        <v>42226.928668981476</v>
      </c>
      <c r="U53" s="10">
        <v>42196</v>
      </c>
      <c r="V53" s="10">
        <v>42226</v>
      </c>
      <c r="W53" s="28">
        <f t="shared" si="2"/>
        <v>11000</v>
      </c>
      <c r="X53" s="28">
        <f t="shared" si="3"/>
        <v>14082</v>
      </c>
    </row>
    <row r="54" spans="1:2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8318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8322</v>
      </c>
      <c r="O54" s="5">
        <f t="shared" si="0"/>
        <v>116.21</v>
      </c>
      <c r="P54" s="5">
        <f t="shared" si="6"/>
        <v>223.48076923076923</v>
      </c>
      <c r="Q54" s="6" t="s">
        <v>8367</v>
      </c>
      <c r="R54" t="s">
        <v>8368</v>
      </c>
      <c r="S54" s="10">
        <f t="shared" si="4"/>
        <v>41807.701921296299</v>
      </c>
      <c r="T54" s="10">
        <f t="shared" si="5"/>
        <v>41837.701921296299</v>
      </c>
      <c r="U54" s="10">
        <v>41807</v>
      </c>
      <c r="V54" s="10">
        <v>41837</v>
      </c>
      <c r="W54" s="28">
        <f t="shared" si="2"/>
        <v>10000</v>
      </c>
      <c r="X54" s="28">
        <f t="shared" si="3"/>
        <v>11621</v>
      </c>
    </row>
    <row r="55" spans="1:2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8318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8322</v>
      </c>
      <c r="O55" s="5">
        <f t="shared" si="0"/>
        <v>109.63333333333334</v>
      </c>
      <c r="P55" s="5">
        <f t="shared" si="6"/>
        <v>28.111111111111111</v>
      </c>
      <c r="Q55" s="6" t="s">
        <v>8367</v>
      </c>
      <c r="R55" t="s">
        <v>8368</v>
      </c>
      <c r="S55" s="10">
        <f t="shared" si="4"/>
        <v>41719.549131944441</v>
      </c>
      <c r="T55" s="10">
        <f t="shared" si="5"/>
        <v>41733.916666666664</v>
      </c>
      <c r="U55" s="10">
        <v>41719</v>
      </c>
      <c r="V55" s="10">
        <v>41733</v>
      </c>
      <c r="W55" s="28">
        <f t="shared" si="2"/>
        <v>3000</v>
      </c>
      <c r="X55" s="28">
        <f t="shared" si="3"/>
        <v>3289</v>
      </c>
    </row>
    <row r="56" spans="1:2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8318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8322</v>
      </c>
      <c r="O56" s="5">
        <f t="shared" si="0"/>
        <v>101</v>
      </c>
      <c r="P56" s="5">
        <f t="shared" si="6"/>
        <v>194.23076923076923</v>
      </c>
      <c r="Q56" s="6" t="s">
        <v>8367</v>
      </c>
      <c r="R56" t="s">
        <v>8368</v>
      </c>
      <c r="S56" s="10">
        <f t="shared" si="4"/>
        <v>42333.713206018518</v>
      </c>
      <c r="T56" s="10">
        <f t="shared" si="5"/>
        <v>42363.713206018518</v>
      </c>
      <c r="U56" s="10">
        <v>42333</v>
      </c>
      <c r="V56" s="10">
        <v>42363</v>
      </c>
      <c r="W56" s="28">
        <f t="shared" si="2"/>
        <v>10000</v>
      </c>
      <c r="X56" s="28">
        <f t="shared" si="3"/>
        <v>10100</v>
      </c>
    </row>
    <row r="57" spans="1:2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8318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8322</v>
      </c>
      <c r="O57" s="5">
        <f t="shared" si="0"/>
        <v>128.95348837209301</v>
      </c>
      <c r="P57" s="5">
        <f t="shared" si="6"/>
        <v>128.95348837209303</v>
      </c>
      <c r="Q57" s="6" t="s">
        <v>8367</v>
      </c>
      <c r="R57" t="s">
        <v>8368</v>
      </c>
      <c r="S57" s="10">
        <f t="shared" si="4"/>
        <v>42496.968935185185</v>
      </c>
      <c r="T57" s="10">
        <f t="shared" si="5"/>
        <v>42517.968935185185</v>
      </c>
      <c r="U57" s="10">
        <v>42496</v>
      </c>
      <c r="V57" s="10">
        <v>42517</v>
      </c>
      <c r="W57" s="28">
        <f t="shared" si="2"/>
        <v>8600</v>
      </c>
      <c r="X57" s="28">
        <f t="shared" si="3"/>
        <v>11090</v>
      </c>
    </row>
    <row r="58" spans="1:2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8318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8322</v>
      </c>
      <c r="O58" s="5">
        <f t="shared" si="0"/>
        <v>107.26249999999999</v>
      </c>
      <c r="P58" s="5">
        <f t="shared" si="6"/>
        <v>49.316091954022987</v>
      </c>
      <c r="Q58" s="6" t="s">
        <v>8367</v>
      </c>
      <c r="R58" t="s">
        <v>8368</v>
      </c>
      <c r="S58" s="10">
        <f t="shared" si="4"/>
        <v>42149.548888888894</v>
      </c>
      <c r="T58" s="10">
        <f t="shared" si="5"/>
        <v>42163.666666666672</v>
      </c>
      <c r="U58" s="10">
        <v>42149</v>
      </c>
      <c r="V58" s="10">
        <v>42163</v>
      </c>
      <c r="W58" s="28">
        <f t="shared" si="2"/>
        <v>12369.6</v>
      </c>
      <c r="X58" s="28">
        <f t="shared" si="3"/>
        <v>13088.599300000002</v>
      </c>
    </row>
    <row r="59" spans="1:2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8318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8322</v>
      </c>
      <c r="O59" s="5">
        <f t="shared" si="0"/>
        <v>101.89999999999999</v>
      </c>
      <c r="P59" s="5">
        <f t="shared" si="6"/>
        <v>221.52173913043478</v>
      </c>
      <c r="Q59" s="6" t="s">
        <v>8367</v>
      </c>
      <c r="R59" t="s">
        <v>8368</v>
      </c>
      <c r="S59" s="10">
        <f t="shared" si="4"/>
        <v>42089.83289351852</v>
      </c>
      <c r="T59" s="10">
        <f t="shared" si="5"/>
        <v>42119.83289351852</v>
      </c>
      <c r="U59" s="10">
        <v>42089</v>
      </c>
      <c r="V59" s="10">
        <v>42119</v>
      </c>
      <c r="W59" s="28">
        <f t="shared" si="2"/>
        <v>15000</v>
      </c>
      <c r="X59" s="28">
        <f t="shared" si="3"/>
        <v>15285</v>
      </c>
    </row>
    <row r="60" spans="1:2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8318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8322</v>
      </c>
      <c r="O60" s="5">
        <f t="shared" si="0"/>
        <v>102.91</v>
      </c>
      <c r="P60" s="5">
        <f t="shared" si="6"/>
        <v>137.21333333333334</v>
      </c>
      <c r="Q60" s="6" t="s">
        <v>8367</v>
      </c>
      <c r="R60" t="s">
        <v>8368</v>
      </c>
      <c r="S60" s="10">
        <f t="shared" si="4"/>
        <v>41932.745046296295</v>
      </c>
      <c r="T60" s="10">
        <f t="shared" si="5"/>
        <v>41962.786712962959</v>
      </c>
      <c r="U60" s="10">
        <v>41932</v>
      </c>
      <c r="V60" s="10">
        <v>41962</v>
      </c>
      <c r="W60" s="28">
        <f t="shared" si="2"/>
        <v>10000</v>
      </c>
      <c r="X60" s="28">
        <f t="shared" si="3"/>
        <v>10291</v>
      </c>
    </row>
    <row r="61" spans="1:2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8318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8322</v>
      </c>
      <c r="O61" s="5">
        <f t="shared" si="0"/>
        <v>100.12570000000001</v>
      </c>
      <c r="P61" s="5">
        <f t="shared" si="6"/>
        <v>606.82242424242418</v>
      </c>
      <c r="Q61" s="6" t="s">
        <v>8367</v>
      </c>
      <c r="R61" t="s">
        <v>8368</v>
      </c>
      <c r="S61" s="10">
        <f t="shared" si="4"/>
        <v>42230.235833333332</v>
      </c>
      <c r="T61" s="10">
        <f t="shared" si="5"/>
        <v>42261.875</v>
      </c>
      <c r="U61" s="10">
        <v>42230</v>
      </c>
      <c r="V61" s="10">
        <v>42261</v>
      </c>
      <c r="W61" s="28">
        <f t="shared" si="2"/>
        <v>20000</v>
      </c>
      <c r="X61" s="28">
        <f t="shared" si="3"/>
        <v>20025.14</v>
      </c>
    </row>
    <row r="62" spans="1:2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8318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8323</v>
      </c>
      <c r="O62" s="5">
        <f t="shared" si="0"/>
        <v>103.29622222222221</v>
      </c>
      <c r="P62" s="5">
        <f t="shared" si="6"/>
        <v>43.040092592592593</v>
      </c>
      <c r="Q62" s="6" t="s">
        <v>8367</v>
      </c>
      <c r="R62" t="s">
        <v>8369</v>
      </c>
      <c r="S62" s="10">
        <f t="shared" si="4"/>
        <v>41701.901817129634</v>
      </c>
      <c r="T62" s="10">
        <f t="shared" si="5"/>
        <v>41721</v>
      </c>
      <c r="U62" s="10">
        <v>41701</v>
      </c>
      <c r="V62" s="10">
        <v>41721</v>
      </c>
      <c r="W62" s="28">
        <f t="shared" si="2"/>
        <v>7527.6</v>
      </c>
      <c r="X62" s="28">
        <f t="shared" si="3"/>
        <v>7664.6313369999998</v>
      </c>
    </row>
    <row r="63" spans="1:2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8318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8323</v>
      </c>
      <c r="O63" s="5">
        <f t="shared" si="0"/>
        <v>148.30000000000001</v>
      </c>
      <c r="P63" s="5">
        <f t="shared" si="6"/>
        <v>322.39130434782606</v>
      </c>
      <c r="Q63" s="6" t="s">
        <v>8367</v>
      </c>
      <c r="R63" t="s">
        <v>8369</v>
      </c>
      <c r="S63" s="10">
        <f t="shared" si="4"/>
        <v>41409.814317129625</v>
      </c>
      <c r="T63" s="10">
        <f t="shared" si="5"/>
        <v>41431.814317129625</v>
      </c>
      <c r="U63" s="10">
        <v>41409</v>
      </c>
      <c r="V63" s="10">
        <v>41431</v>
      </c>
      <c r="W63" s="28">
        <f t="shared" si="2"/>
        <v>5000</v>
      </c>
      <c r="X63" s="28">
        <f t="shared" si="3"/>
        <v>7415</v>
      </c>
    </row>
    <row r="64" spans="1:2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8318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8323</v>
      </c>
      <c r="O64" s="5">
        <f t="shared" si="0"/>
        <v>154.73333333333332</v>
      </c>
      <c r="P64" s="5">
        <f t="shared" si="6"/>
        <v>96.708333333333329</v>
      </c>
      <c r="Q64" s="6" t="s">
        <v>8367</v>
      </c>
      <c r="R64" t="s">
        <v>8369</v>
      </c>
      <c r="S64" s="10">
        <f t="shared" si="4"/>
        <v>41311.799513888887</v>
      </c>
      <c r="T64" s="10">
        <f t="shared" si="5"/>
        <v>41336.799513888887</v>
      </c>
      <c r="U64" s="10">
        <v>41311</v>
      </c>
      <c r="V64" s="10">
        <v>41336</v>
      </c>
      <c r="W64" s="28">
        <f t="shared" si="2"/>
        <v>3000</v>
      </c>
      <c r="X64" s="28">
        <f t="shared" si="3"/>
        <v>4642</v>
      </c>
    </row>
    <row r="65" spans="1:2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8318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8323</v>
      </c>
      <c r="O65" s="5">
        <f t="shared" si="0"/>
        <v>113.51849999999999</v>
      </c>
      <c r="P65" s="5">
        <f t="shared" si="6"/>
        <v>35.474531249999998</v>
      </c>
      <c r="Q65" s="6" t="s">
        <v>8367</v>
      </c>
      <c r="R65" t="s">
        <v>8369</v>
      </c>
      <c r="S65" s="10">
        <f t="shared" si="4"/>
        <v>41612.912187499998</v>
      </c>
      <c r="T65" s="10">
        <f t="shared" si="5"/>
        <v>41636.207638888889</v>
      </c>
      <c r="U65" s="10">
        <v>41612</v>
      </c>
      <c r="V65" s="10">
        <v>41636</v>
      </c>
      <c r="W65" s="28">
        <f t="shared" si="2"/>
        <v>2000</v>
      </c>
      <c r="X65" s="28">
        <f t="shared" si="3"/>
        <v>2270.37</v>
      </c>
    </row>
    <row r="66" spans="1:2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8318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8323</v>
      </c>
      <c r="O66" s="5">
        <f t="shared" ref="O66:O129" si="7">(E66/D66)*100</f>
        <v>173.33333333333334</v>
      </c>
      <c r="P66" s="5">
        <f t="shared" ref="P66:P97" si="8">E66/L66</f>
        <v>86.666666666666671</v>
      </c>
      <c r="Q66" s="6" t="s">
        <v>8367</v>
      </c>
      <c r="R66" t="s">
        <v>8369</v>
      </c>
      <c r="S66" s="10">
        <f t="shared" si="4"/>
        <v>41433.01829861111</v>
      </c>
      <c r="T66" s="10">
        <f t="shared" si="5"/>
        <v>41463.01829861111</v>
      </c>
      <c r="U66" s="10">
        <v>41433</v>
      </c>
      <c r="V66" s="10">
        <v>41463</v>
      </c>
      <c r="W66" s="28">
        <f t="shared" ref="W66:W129" si="9">(HLOOKUP(U66,Exchange_Data,MATCH(H66,Currency,0),FALSE))*D66</f>
        <v>1200</v>
      </c>
      <c r="X66" s="28">
        <f t="shared" ref="X66:X129" si="10">(HLOOKUP(V66,Exchange_Data,MATCH(H66,Currency,0),FALSE))*E66</f>
        <v>2080</v>
      </c>
    </row>
    <row r="67" spans="1:2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8318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8323</v>
      </c>
      <c r="O67" s="5">
        <f t="shared" si="7"/>
        <v>107.52857142857141</v>
      </c>
      <c r="P67" s="5">
        <f t="shared" si="8"/>
        <v>132.05263157894737</v>
      </c>
      <c r="Q67" s="6" t="s">
        <v>8367</v>
      </c>
      <c r="R67" t="s">
        <v>8369</v>
      </c>
      <c r="S67" s="10">
        <f t="shared" ref="S67:S130" si="11">(J67/86400)+25569</f>
        <v>41835.821226851855</v>
      </c>
      <c r="T67" s="10">
        <f t="shared" ref="T67:T130" si="12">(I67/86400)+25569</f>
        <v>41862.249305555553</v>
      </c>
      <c r="U67" s="10">
        <v>41835</v>
      </c>
      <c r="V67" s="10">
        <v>41862</v>
      </c>
      <c r="W67" s="28">
        <f t="shared" si="9"/>
        <v>6521.9</v>
      </c>
      <c r="X67" s="28">
        <f t="shared" si="10"/>
        <v>6871.3983000000007</v>
      </c>
    </row>
    <row r="68" spans="1:2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8318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8323</v>
      </c>
      <c r="O68" s="5">
        <f t="shared" si="7"/>
        <v>118.6</v>
      </c>
      <c r="P68" s="5">
        <f t="shared" si="8"/>
        <v>91.230769230769226</v>
      </c>
      <c r="Q68" s="6" t="s">
        <v>8367</v>
      </c>
      <c r="R68" t="s">
        <v>8369</v>
      </c>
      <c r="S68" s="10">
        <f t="shared" si="11"/>
        <v>42539.849768518514</v>
      </c>
      <c r="T68" s="10">
        <f t="shared" si="12"/>
        <v>42569.849768518514</v>
      </c>
      <c r="U68" s="10">
        <v>42539</v>
      </c>
      <c r="V68" s="10">
        <v>42569</v>
      </c>
      <c r="W68" s="28">
        <f t="shared" si="9"/>
        <v>2000</v>
      </c>
      <c r="X68" s="28">
        <f t="shared" si="10"/>
        <v>2372</v>
      </c>
    </row>
    <row r="69" spans="1:2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8318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8323</v>
      </c>
      <c r="O69" s="5">
        <f t="shared" si="7"/>
        <v>116.25000000000001</v>
      </c>
      <c r="P69" s="5">
        <f t="shared" si="8"/>
        <v>116.25</v>
      </c>
      <c r="Q69" s="6" t="s">
        <v>8367</v>
      </c>
      <c r="R69" t="s">
        <v>8369</v>
      </c>
      <c r="S69" s="10">
        <f t="shared" si="11"/>
        <v>41075.583379629628</v>
      </c>
      <c r="T69" s="10">
        <f t="shared" si="12"/>
        <v>41105.583379629628</v>
      </c>
      <c r="U69" s="10">
        <v>41075</v>
      </c>
      <c r="V69" s="10">
        <v>41105</v>
      </c>
      <c r="W69" s="28">
        <f t="shared" si="9"/>
        <v>2000</v>
      </c>
      <c r="X69" s="28">
        <f t="shared" si="10"/>
        <v>2325</v>
      </c>
    </row>
    <row r="70" spans="1:2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8318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8323</v>
      </c>
      <c r="O70" s="5">
        <f t="shared" si="7"/>
        <v>127.16666666666667</v>
      </c>
      <c r="P70" s="5">
        <f t="shared" si="8"/>
        <v>21.194444444444443</v>
      </c>
      <c r="Q70" s="6" t="s">
        <v>8367</v>
      </c>
      <c r="R70" t="s">
        <v>8369</v>
      </c>
      <c r="S70" s="10">
        <f t="shared" si="11"/>
        <v>41663.569340277776</v>
      </c>
      <c r="T70" s="10">
        <f t="shared" si="12"/>
        <v>41693.569340277776</v>
      </c>
      <c r="U70" s="10">
        <v>41663</v>
      </c>
      <c r="V70" s="10">
        <v>41693</v>
      </c>
      <c r="W70" s="28">
        <f t="shared" si="9"/>
        <v>990.48</v>
      </c>
      <c r="X70" s="28">
        <f t="shared" si="10"/>
        <v>1272.6077</v>
      </c>
    </row>
    <row r="71" spans="1:2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8318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8323</v>
      </c>
      <c r="O71" s="5">
        <f t="shared" si="7"/>
        <v>110.9423</v>
      </c>
      <c r="P71" s="5">
        <f t="shared" si="8"/>
        <v>62.327134831460668</v>
      </c>
      <c r="Q71" s="6" t="s">
        <v>8367</v>
      </c>
      <c r="R71" t="s">
        <v>8369</v>
      </c>
      <c r="S71" s="10">
        <f t="shared" si="11"/>
        <v>40786.187789351854</v>
      </c>
      <c r="T71" s="10">
        <f t="shared" si="12"/>
        <v>40818.290972222225</v>
      </c>
      <c r="U71" s="10">
        <v>40786</v>
      </c>
      <c r="V71" s="10">
        <v>40818</v>
      </c>
      <c r="W71" s="28">
        <f t="shared" si="9"/>
        <v>10000</v>
      </c>
      <c r="X71" s="28">
        <f t="shared" si="10"/>
        <v>11094.23</v>
      </c>
    </row>
    <row r="72" spans="1:2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8318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8323</v>
      </c>
      <c r="O72" s="5">
        <f t="shared" si="7"/>
        <v>127.2</v>
      </c>
      <c r="P72" s="5">
        <f t="shared" si="8"/>
        <v>37.411764705882355</v>
      </c>
      <c r="Q72" s="6" t="s">
        <v>8367</v>
      </c>
      <c r="R72" t="s">
        <v>8369</v>
      </c>
      <c r="S72" s="10">
        <f t="shared" si="11"/>
        <v>40730.896354166667</v>
      </c>
      <c r="T72" s="10">
        <f t="shared" si="12"/>
        <v>40790.896354166667</v>
      </c>
      <c r="U72" s="10">
        <v>40730</v>
      </c>
      <c r="V72" s="10">
        <v>40790</v>
      </c>
      <c r="W72" s="28">
        <f t="shared" si="9"/>
        <v>500</v>
      </c>
      <c r="X72" s="28">
        <f t="shared" si="10"/>
        <v>636</v>
      </c>
    </row>
    <row r="73" spans="1:2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8318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8323</v>
      </c>
      <c r="O73" s="5">
        <f t="shared" si="7"/>
        <v>123.94444444444443</v>
      </c>
      <c r="P73" s="5">
        <f t="shared" si="8"/>
        <v>69.71875</v>
      </c>
      <c r="Q73" s="6" t="s">
        <v>8367</v>
      </c>
      <c r="R73" t="s">
        <v>8369</v>
      </c>
      <c r="S73" s="10">
        <f t="shared" si="11"/>
        <v>40997.271493055552</v>
      </c>
      <c r="T73" s="10">
        <f t="shared" si="12"/>
        <v>41057.271493055552</v>
      </c>
      <c r="U73" s="10">
        <v>40997</v>
      </c>
      <c r="V73" s="10">
        <v>41057</v>
      </c>
      <c r="W73" s="28">
        <f t="shared" si="9"/>
        <v>1800</v>
      </c>
      <c r="X73" s="28">
        <f t="shared" si="10"/>
        <v>2231</v>
      </c>
    </row>
    <row r="74" spans="1:2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8318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8323</v>
      </c>
      <c r="O74" s="5">
        <f t="shared" si="7"/>
        <v>108.40909090909091</v>
      </c>
      <c r="P74" s="5">
        <f t="shared" si="8"/>
        <v>58.170731707317074</v>
      </c>
      <c r="Q74" s="6" t="s">
        <v>8367</v>
      </c>
      <c r="R74" t="s">
        <v>8369</v>
      </c>
      <c r="S74" s="10">
        <f t="shared" si="11"/>
        <v>41208.010196759264</v>
      </c>
      <c r="T74" s="10">
        <f t="shared" si="12"/>
        <v>41228</v>
      </c>
      <c r="U74" s="10">
        <v>41208</v>
      </c>
      <c r="V74" s="10">
        <v>41228</v>
      </c>
      <c r="W74" s="28">
        <f t="shared" si="9"/>
        <v>2200</v>
      </c>
      <c r="X74" s="28">
        <f t="shared" si="10"/>
        <v>2385</v>
      </c>
    </row>
    <row r="75" spans="1:2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8318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8323</v>
      </c>
      <c r="O75" s="5">
        <f t="shared" si="7"/>
        <v>100</v>
      </c>
      <c r="P75" s="5">
        <f t="shared" si="8"/>
        <v>50</v>
      </c>
      <c r="Q75" s="6" t="s">
        <v>8367</v>
      </c>
      <c r="R75" t="s">
        <v>8369</v>
      </c>
      <c r="S75" s="10">
        <f t="shared" si="11"/>
        <v>40587.75675925926</v>
      </c>
      <c r="T75" s="10">
        <f t="shared" si="12"/>
        <v>40666.165972222225</v>
      </c>
      <c r="U75" s="10">
        <v>40587</v>
      </c>
      <c r="V75" s="10">
        <v>40666</v>
      </c>
      <c r="W75" s="28">
        <f t="shared" si="9"/>
        <v>900</v>
      </c>
      <c r="X75" s="28">
        <f t="shared" si="10"/>
        <v>900</v>
      </c>
    </row>
    <row r="76" spans="1:2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8318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8323</v>
      </c>
      <c r="O76" s="5">
        <f t="shared" si="7"/>
        <v>112.93199999999999</v>
      </c>
      <c r="P76" s="5">
        <f t="shared" si="8"/>
        <v>19.471034482758618</v>
      </c>
      <c r="Q76" s="6" t="s">
        <v>8367</v>
      </c>
      <c r="R76" t="s">
        <v>8369</v>
      </c>
      <c r="S76" s="10">
        <f t="shared" si="11"/>
        <v>42360.487210648149</v>
      </c>
      <c r="T76" s="10">
        <f t="shared" si="12"/>
        <v>42390.487210648149</v>
      </c>
      <c r="U76" s="10">
        <v>42360</v>
      </c>
      <c r="V76" s="10">
        <v>42390</v>
      </c>
      <c r="W76" s="28">
        <f t="shared" si="9"/>
        <v>547.6</v>
      </c>
      <c r="X76" s="28">
        <f t="shared" si="10"/>
        <v>615.08413799999994</v>
      </c>
    </row>
    <row r="77" spans="1:2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8318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8323</v>
      </c>
      <c r="O77" s="5">
        <f t="shared" si="7"/>
        <v>115.42857142857143</v>
      </c>
      <c r="P77" s="5">
        <f t="shared" si="8"/>
        <v>85.957446808510639</v>
      </c>
      <c r="Q77" s="6" t="s">
        <v>8367</v>
      </c>
      <c r="R77" t="s">
        <v>8369</v>
      </c>
      <c r="S77" s="10">
        <f t="shared" si="11"/>
        <v>41357.209166666667</v>
      </c>
      <c r="T77" s="10">
        <f t="shared" si="12"/>
        <v>41387.209166666667</v>
      </c>
      <c r="U77" s="10">
        <v>41357</v>
      </c>
      <c r="V77" s="10">
        <v>41387</v>
      </c>
      <c r="W77" s="28">
        <f t="shared" si="9"/>
        <v>3500</v>
      </c>
      <c r="X77" s="28">
        <f t="shared" si="10"/>
        <v>4040</v>
      </c>
    </row>
    <row r="78" spans="1:2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8318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8323</v>
      </c>
      <c r="O78" s="5">
        <f t="shared" si="7"/>
        <v>153.33333333333334</v>
      </c>
      <c r="P78" s="5">
        <f t="shared" si="8"/>
        <v>30.666666666666668</v>
      </c>
      <c r="Q78" s="6" t="s">
        <v>8367</v>
      </c>
      <c r="R78" t="s">
        <v>8369</v>
      </c>
      <c r="S78" s="10">
        <f t="shared" si="11"/>
        <v>40844.691643518519</v>
      </c>
      <c r="T78" s="10">
        <f t="shared" si="12"/>
        <v>40904.733310185184</v>
      </c>
      <c r="U78" s="10">
        <v>40844</v>
      </c>
      <c r="V78" s="10">
        <v>40904</v>
      </c>
      <c r="W78" s="28">
        <f t="shared" si="9"/>
        <v>300</v>
      </c>
      <c r="X78" s="28">
        <f t="shared" si="10"/>
        <v>460</v>
      </c>
    </row>
    <row r="79" spans="1:2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8318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8323</v>
      </c>
      <c r="O79" s="5">
        <f t="shared" si="7"/>
        <v>392.5</v>
      </c>
      <c r="P79" s="5">
        <f t="shared" si="8"/>
        <v>60.384615384615387</v>
      </c>
      <c r="Q79" s="6" t="s">
        <v>8367</v>
      </c>
      <c r="R79" t="s">
        <v>8369</v>
      </c>
      <c r="S79" s="10">
        <f t="shared" si="11"/>
        <v>40997.144872685181</v>
      </c>
      <c r="T79" s="10">
        <f t="shared" si="12"/>
        <v>41050.124305555553</v>
      </c>
      <c r="U79" s="10">
        <v>40997</v>
      </c>
      <c r="V79" s="10">
        <v>41050</v>
      </c>
      <c r="W79" s="28">
        <f t="shared" si="9"/>
        <v>400</v>
      </c>
      <c r="X79" s="28">
        <f t="shared" si="10"/>
        <v>1570</v>
      </c>
    </row>
    <row r="80" spans="1:2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8318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8323</v>
      </c>
      <c r="O80" s="5">
        <f t="shared" si="7"/>
        <v>2702</v>
      </c>
      <c r="P80" s="5">
        <f t="shared" si="8"/>
        <v>38.6</v>
      </c>
      <c r="Q80" s="6" t="s">
        <v>8367</v>
      </c>
      <c r="R80" t="s">
        <v>8369</v>
      </c>
      <c r="S80" s="10">
        <f t="shared" si="11"/>
        <v>42604.730567129634</v>
      </c>
      <c r="T80" s="10">
        <f t="shared" si="12"/>
        <v>42614.730567129634</v>
      </c>
      <c r="U80" s="10">
        <v>42604</v>
      </c>
      <c r="V80" s="10">
        <v>42614</v>
      </c>
      <c r="W80" s="28">
        <f t="shared" si="9"/>
        <v>56.53</v>
      </c>
      <c r="X80" s="28">
        <f t="shared" si="10"/>
        <v>1505.8246000000001</v>
      </c>
    </row>
    <row r="81" spans="1:2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8318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8323</v>
      </c>
      <c r="O81" s="5">
        <f t="shared" si="7"/>
        <v>127</v>
      </c>
      <c r="P81" s="5">
        <f t="shared" si="8"/>
        <v>40.268292682926827</v>
      </c>
      <c r="Q81" s="6" t="s">
        <v>8367</v>
      </c>
      <c r="R81" t="s">
        <v>8369</v>
      </c>
      <c r="S81" s="10">
        <f t="shared" si="11"/>
        <v>41724.776539351849</v>
      </c>
      <c r="T81" s="10">
        <f t="shared" si="12"/>
        <v>41754.776539351849</v>
      </c>
      <c r="U81" s="10">
        <v>41724</v>
      </c>
      <c r="V81" s="10">
        <v>41754</v>
      </c>
      <c r="W81" s="28">
        <f t="shared" si="9"/>
        <v>2150.7200000000003</v>
      </c>
      <c r="X81" s="28">
        <f t="shared" si="10"/>
        <v>2775.1659</v>
      </c>
    </row>
    <row r="82" spans="1:2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8318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8323</v>
      </c>
      <c r="O82" s="5">
        <f t="shared" si="7"/>
        <v>107.25</v>
      </c>
      <c r="P82" s="5">
        <f t="shared" si="8"/>
        <v>273.82978723404256</v>
      </c>
      <c r="Q82" s="6" t="s">
        <v>8367</v>
      </c>
      <c r="R82" t="s">
        <v>8369</v>
      </c>
      <c r="S82" s="10">
        <f t="shared" si="11"/>
        <v>41583.083981481483</v>
      </c>
      <c r="T82" s="10">
        <f t="shared" si="12"/>
        <v>41618.083981481483</v>
      </c>
      <c r="U82" s="10">
        <v>41583</v>
      </c>
      <c r="V82" s="10">
        <v>41618</v>
      </c>
      <c r="W82" s="28">
        <f t="shared" si="9"/>
        <v>12000</v>
      </c>
      <c r="X82" s="28">
        <f t="shared" si="10"/>
        <v>12870</v>
      </c>
    </row>
    <row r="83" spans="1:2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8318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8323</v>
      </c>
      <c r="O83" s="5">
        <f t="shared" si="7"/>
        <v>198</v>
      </c>
      <c r="P83" s="5">
        <f t="shared" si="8"/>
        <v>53.035714285714285</v>
      </c>
      <c r="Q83" s="6" t="s">
        <v>8367</v>
      </c>
      <c r="R83" t="s">
        <v>8369</v>
      </c>
      <c r="S83" s="10">
        <f t="shared" si="11"/>
        <v>41100.158877314811</v>
      </c>
      <c r="T83" s="10">
        <f t="shared" si="12"/>
        <v>41104.126388888893</v>
      </c>
      <c r="U83" s="10">
        <v>41100</v>
      </c>
      <c r="V83" s="10">
        <v>41104</v>
      </c>
      <c r="W83" s="28">
        <f t="shared" si="9"/>
        <v>750</v>
      </c>
      <c r="X83" s="28">
        <f t="shared" si="10"/>
        <v>1485</v>
      </c>
    </row>
    <row r="84" spans="1:2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8318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8323</v>
      </c>
      <c r="O84" s="5">
        <f t="shared" si="7"/>
        <v>100.01249999999999</v>
      </c>
      <c r="P84" s="5">
        <f t="shared" si="8"/>
        <v>40.005000000000003</v>
      </c>
      <c r="Q84" s="6" t="s">
        <v>8367</v>
      </c>
      <c r="R84" t="s">
        <v>8369</v>
      </c>
      <c r="S84" s="10">
        <f t="shared" si="11"/>
        <v>40795.820150462961</v>
      </c>
      <c r="T84" s="10">
        <f t="shared" si="12"/>
        <v>40825.820150462961</v>
      </c>
      <c r="U84" s="10">
        <v>40795</v>
      </c>
      <c r="V84" s="10">
        <v>40825</v>
      </c>
      <c r="W84" s="28">
        <f t="shared" si="9"/>
        <v>4000</v>
      </c>
      <c r="X84" s="28">
        <f t="shared" si="10"/>
        <v>4000.5</v>
      </c>
    </row>
    <row r="85" spans="1:2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8318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8323</v>
      </c>
      <c r="O85" s="5">
        <f t="shared" si="7"/>
        <v>102.49999999999999</v>
      </c>
      <c r="P85" s="5">
        <f t="shared" si="8"/>
        <v>15.76923076923077</v>
      </c>
      <c r="Q85" s="6" t="s">
        <v>8367</v>
      </c>
      <c r="R85" t="s">
        <v>8369</v>
      </c>
      <c r="S85" s="10">
        <f t="shared" si="11"/>
        <v>42042.615613425922</v>
      </c>
      <c r="T85" s="10">
        <f t="shared" si="12"/>
        <v>42057.479166666672</v>
      </c>
      <c r="U85" s="10">
        <v>42042</v>
      </c>
      <c r="V85" s="10">
        <v>42057</v>
      </c>
      <c r="W85" s="28">
        <f t="shared" si="9"/>
        <v>306.36</v>
      </c>
      <c r="X85" s="28">
        <f t="shared" si="10"/>
        <v>315.20800000000003</v>
      </c>
    </row>
    <row r="86" spans="1:2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8318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8323</v>
      </c>
      <c r="O86" s="5">
        <f t="shared" si="7"/>
        <v>100</v>
      </c>
      <c r="P86" s="5">
        <f t="shared" si="8"/>
        <v>71.428571428571431</v>
      </c>
      <c r="Q86" s="6" t="s">
        <v>8367</v>
      </c>
      <c r="R86" t="s">
        <v>8369</v>
      </c>
      <c r="S86" s="10">
        <f t="shared" si="11"/>
        <v>40648.757939814815</v>
      </c>
      <c r="T86" s="10">
        <f t="shared" si="12"/>
        <v>40678.757939814815</v>
      </c>
      <c r="U86" s="10">
        <v>40648</v>
      </c>
      <c r="V86" s="10">
        <v>40678</v>
      </c>
      <c r="W86" s="28">
        <f t="shared" si="9"/>
        <v>500</v>
      </c>
      <c r="X86" s="28">
        <f t="shared" si="10"/>
        <v>500</v>
      </c>
    </row>
    <row r="87" spans="1:2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8318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8323</v>
      </c>
      <c r="O87" s="5">
        <f t="shared" si="7"/>
        <v>125.49999999999999</v>
      </c>
      <c r="P87" s="5">
        <f t="shared" si="8"/>
        <v>71.714285714285708</v>
      </c>
      <c r="Q87" s="6" t="s">
        <v>8367</v>
      </c>
      <c r="R87" t="s">
        <v>8369</v>
      </c>
      <c r="S87" s="10">
        <f t="shared" si="11"/>
        <v>40779.125428240739</v>
      </c>
      <c r="T87" s="10">
        <f t="shared" si="12"/>
        <v>40809.125428240739</v>
      </c>
      <c r="U87" s="10">
        <v>40779</v>
      </c>
      <c r="V87" s="10">
        <v>40809</v>
      </c>
      <c r="W87" s="28">
        <f t="shared" si="9"/>
        <v>1200</v>
      </c>
      <c r="X87" s="28">
        <f t="shared" si="10"/>
        <v>1506</v>
      </c>
    </row>
    <row r="88" spans="1:2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8318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8323</v>
      </c>
      <c r="O88" s="5">
        <f t="shared" si="7"/>
        <v>106.46666666666667</v>
      </c>
      <c r="P88" s="5">
        <f t="shared" si="8"/>
        <v>375.76470588235293</v>
      </c>
      <c r="Q88" s="6" t="s">
        <v>8367</v>
      </c>
      <c r="R88" t="s">
        <v>8369</v>
      </c>
      <c r="S88" s="10">
        <f t="shared" si="11"/>
        <v>42291.556076388893</v>
      </c>
      <c r="T88" s="10">
        <f t="shared" si="12"/>
        <v>42365.59774305555</v>
      </c>
      <c r="U88" s="10">
        <v>42291</v>
      </c>
      <c r="V88" s="10">
        <v>42365</v>
      </c>
      <c r="W88" s="28">
        <f t="shared" si="9"/>
        <v>6846</v>
      </c>
      <c r="X88" s="28">
        <f t="shared" si="10"/>
        <v>6992.9435999999996</v>
      </c>
    </row>
    <row r="89" spans="1:2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8318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8323</v>
      </c>
      <c r="O89" s="5">
        <f t="shared" si="7"/>
        <v>104.60000000000001</v>
      </c>
      <c r="P89" s="5">
        <f t="shared" si="8"/>
        <v>104.6</v>
      </c>
      <c r="Q89" s="6" t="s">
        <v>8367</v>
      </c>
      <c r="R89" t="s">
        <v>8369</v>
      </c>
      <c r="S89" s="10">
        <f t="shared" si="11"/>
        <v>40322.539386574077</v>
      </c>
      <c r="T89" s="10">
        <f t="shared" si="12"/>
        <v>40332.070138888885</v>
      </c>
      <c r="U89" s="10">
        <v>40322</v>
      </c>
      <c r="V89" s="10">
        <v>40332</v>
      </c>
      <c r="W89" s="28">
        <f t="shared" si="9"/>
        <v>2500</v>
      </c>
      <c r="X89" s="28">
        <f t="shared" si="10"/>
        <v>2615</v>
      </c>
    </row>
    <row r="90" spans="1:2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8318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8323</v>
      </c>
      <c r="O90" s="5">
        <f t="shared" si="7"/>
        <v>102.85714285714285</v>
      </c>
      <c r="P90" s="5">
        <f t="shared" si="8"/>
        <v>60</v>
      </c>
      <c r="Q90" s="6" t="s">
        <v>8367</v>
      </c>
      <c r="R90" t="s">
        <v>8369</v>
      </c>
      <c r="S90" s="10">
        <f t="shared" si="11"/>
        <v>41786.65892361111</v>
      </c>
      <c r="T90" s="10">
        <f t="shared" si="12"/>
        <v>41812.65892361111</v>
      </c>
      <c r="U90" s="10">
        <v>41786</v>
      </c>
      <c r="V90" s="10">
        <v>41812</v>
      </c>
      <c r="W90" s="28">
        <f t="shared" si="9"/>
        <v>3500</v>
      </c>
      <c r="X90" s="28">
        <f t="shared" si="10"/>
        <v>3600</v>
      </c>
    </row>
    <row r="91" spans="1:2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8318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8323</v>
      </c>
      <c r="O91" s="5">
        <f t="shared" si="7"/>
        <v>115.06666666666668</v>
      </c>
      <c r="P91" s="5">
        <f t="shared" si="8"/>
        <v>123.28571428571429</v>
      </c>
      <c r="Q91" s="6" t="s">
        <v>8367</v>
      </c>
      <c r="R91" t="s">
        <v>8369</v>
      </c>
      <c r="S91" s="10">
        <f t="shared" si="11"/>
        <v>41402.752222222218</v>
      </c>
      <c r="T91" s="10">
        <f t="shared" si="12"/>
        <v>41427.752222222218</v>
      </c>
      <c r="U91" s="10">
        <v>41402</v>
      </c>
      <c r="V91" s="10">
        <v>41427</v>
      </c>
      <c r="W91" s="28">
        <f t="shared" si="9"/>
        <v>6000</v>
      </c>
      <c r="X91" s="28">
        <f t="shared" si="10"/>
        <v>6904</v>
      </c>
    </row>
    <row r="92" spans="1:2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8318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8323</v>
      </c>
      <c r="O92" s="5">
        <f t="shared" si="7"/>
        <v>100.4</v>
      </c>
      <c r="P92" s="5">
        <f t="shared" si="8"/>
        <v>31.375</v>
      </c>
      <c r="Q92" s="6" t="s">
        <v>8367</v>
      </c>
      <c r="R92" t="s">
        <v>8369</v>
      </c>
      <c r="S92" s="10">
        <f t="shared" si="11"/>
        <v>40706.297442129631</v>
      </c>
      <c r="T92" s="10">
        <f t="shared" si="12"/>
        <v>40736.297442129631</v>
      </c>
      <c r="U92" s="10">
        <v>40706</v>
      </c>
      <c r="V92" s="10">
        <v>40736</v>
      </c>
      <c r="W92" s="28">
        <f t="shared" si="9"/>
        <v>500</v>
      </c>
      <c r="X92" s="28">
        <f t="shared" si="10"/>
        <v>502</v>
      </c>
    </row>
    <row r="93" spans="1:2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8318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8323</v>
      </c>
      <c r="O93" s="5">
        <f t="shared" si="7"/>
        <v>120</v>
      </c>
      <c r="P93" s="5">
        <f t="shared" si="8"/>
        <v>78.260869565217391</v>
      </c>
      <c r="Q93" s="6" t="s">
        <v>8367</v>
      </c>
      <c r="R93" t="s">
        <v>8369</v>
      </c>
      <c r="S93" s="10">
        <f t="shared" si="11"/>
        <v>40619.402361111112</v>
      </c>
      <c r="T93" s="10">
        <f t="shared" si="12"/>
        <v>40680.402361111112</v>
      </c>
      <c r="U93" s="10">
        <v>40619</v>
      </c>
      <c r="V93" s="10">
        <v>40680</v>
      </c>
      <c r="W93" s="28">
        <f t="shared" si="9"/>
        <v>3000</v>
      </c>
      <c r="X93" s="28">
        <f t="shared" si="10"/>
        <v>3600</v>
      </c>
    </row>
    <row r="94" spans="1:2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8318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8323</v>
      </c>
      <c r="O94" s="5">
        <f t="shared" si="7"/>
        <v>105.2</v>
      </c>
      <c r="P94" s="5">
        <f t="shared" si="8"/>
        <v>122.32558139534883</v>
      </c>
      <c r="Q94" s="6" t="s">
        <v>8367</v>
      </c>
      <c r="R94" t="s">
        <v>8369</v>
      </c>
      <c r="S94" s="10">
        <f t="shared" si="11"/>
        <v>42721.198877314819</v>
      </c>
      <c r="T94" s="10">
        <f t="shared" si="12"/>
        <v>42767.333333333328</v>
      </c>
      <c r="U94" s="10">
        <v>42721</v>
      </c>
      <c r="V94" s="10">
        <v>42767</v>
      </c>
      <c r="W94" s="28">
        <f t="shared" si="9"/>
        <v>3739</v>
      </c>
      <c r="X94" s="28">
        <f t="shared" si="10"/>
        <v>4026.0039999999999</v>
      </c>
    </row>
    <row r="95" spans="1:2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8318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8323</v>
      </c>
      <c r="O95" s="5">
        <f t="shared" si="7"/>
        <v>110.60000000000001</v>
      </c>
      <c r="P95" s="5">
        <f t="shared" si="8"/>
        <v>73.733333333333334</v>
      </c>
      <c r="Q95" s="6" t="s">
        <v>8367</v>
      </c>
      <c r="R95" t="s">
        <v>8369</v>
      </c>
      <c r="S95" s="10">
        <f t="shared" si="11"/>
        <v>41065.858067129629</v>
      </c>
      <c r="T95" s="10">
        <f t="shared" si="12"/>
        <v>41093.875</v>
      </c>
      <c r="U95" s="10">
        <v>41065</v>
      </c>
      <c r="V95" s="10">
        <v>41093</v>
      </c>
      <c r="W95" s="28">
        <f t="shared" si="9"/>
        <v>1000</v>
      </c>
      <c r="X95" s="28">
        <f t="shared" si="10"/>
        <v>1106</v>
      </c>
    </row>
    <row r="96" spans="1:2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8318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8323</v>
      </c>
      <c r="O96" s="5">
        <f t="shared" si="7"/>
        <v>104</v>
      </c>
      <c r="P96" s="5">
        <f t="shared" si="8"/>
        <v>21.666666666666668</v>
      </c>
      <c r="Q96" s="6" t="s">
        <v>8367</v>
      </c>
      <c r="R96" t="s">
        <v>8369</v>
      </c>
      <c r="S96" s="10">
        <f t="shared" si="11"/>
        <v>41716.717847222222</v>
      </c>
      <c r="T96" s="10">
        <f t="shared" si="12"/>
        <v>41736.717847222222</v>
      </c>
      <c r="U96" s="10">
        <v>41716</v>
      </c>
      <c r="V96" s="10">
        <v>41736</v>
      </c>
      <c r="W96" s="28">
        <f t="shared" si="9"/>
        <v>414.6</v>
      </c>
      <c r="X96" s="28">
        <f t="shared" si="10"/>
        <v>431.392</v>
      </c>
    </row>
    <row r="97" spans="1:2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8318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8323</v>
      </c>
      <c r="O97" s="5">
        <f t="shared" si="7"/>
        <v>131.42857142857142</v>
      </c>
      <c r="P97" s="5">
        <f t="shared" si="8"/>
        <v>21.904761904761905</v>
      </c>
      <c r="Q97" s="6" t="s">
        <v>8367</v>
      </c>
      <c r="R97" t="s">
        <v>8369</v>
      </c>
      <c r="S97" s="10">
        <f t="shared" si="11"/>
        <v>40935.005104166667</v>
      </c>
      <c r="T97" s="10">
        <f t="shared" si="12"/>
        <v>40965.005104166667</v>
      </c>
      <c r="U97" s="10">
        <v>40935</v>
      </c>
      <c r="V97" s="10">
        <v>40965</v>
      </c>
      <c r="W97" s="28">
        <f t="shared" si="9"/>
        <v>350</v>
      </c>
      <c r="X97" s="28">
        <f t="shared" si="10"/>
        <v>460</v>
      </c>
    </row>
    <row r="98" spans="1:2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8318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8323</v>
      </c>
      <c r="O98" s="5">
        <f t="shared" si="7"/>
        <v>114.66666666666667</v>
      </c>
      <c r="P98" s="5">
        <f t="shared" ref="P98:P123" si="13">E98/L98</f>
        <v>50.588235294117645</v>
      </c>
      <c r="Q98" s="6" t="s">
        <v>8367</v>
      </c>
      <c r="R98" t="s">
        <v>8369</v>
      </c>
      <c r="S98" s="10">
        <f t="shared" si="11"/>
        <v>40324.662511574075</v>
      </c>
      <c r="T98" s="10">
        <f t="shared" si="12"/>
        <v>40391.125</v>
      </c>
      <c r="U98" s="10">
        <v>40324</v>
      </c>
      <c r="V98" s="10">
        <v>40391</v>
      </c>
      <c r="W98" s="28">
        <f t="shared" si="9"/>
        <v>1500</v>
      </c>
      <c r="X98" s="28">
        <f t="shared" si="10"/>
        <v>1720</v>
      </c>
    </row>
    <row r="99" spans="1:2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8318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8323</v>
      </c>
      <c r="O99" s="5">
        <f t="shared" si="7"/>
        <v>106.25</v>
      </c>
      <c r="P99" s="5">
        <f t="shared" si="13"/>
        <v>53.125</v>
      </c>
      <c r="Q99" s="6" t="s">
        <v>8367</v>
      </c>
      <c r="R99" t="s">
        <v>8369</v>
      </c>
      <c r="S99" s="10">
        <f t="shared" si="11"/>
        <v>40706.135208333333</v>
      </c>
      <c r="T99" s="10">
        <f t="shared" si="12"/>
        <v>40736.135208333333</v>
      </c>
      <c r="U99" s="10">
        <v>40706</v>
      </c>
      <c r="V99" s="10">
        <v>40736</v>
      </c>
      <c r="W99" s="28">
        <f t="shared" si="9"/>
        <v>400</v>
      </c>
      <c r="X99" s="28">
        <f t="shared" si="10"/>
        <v>425</v>
      </c>
    </row>
    <row r="100" spans="1:2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8318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8323</v>
      </c>
      <c r="O100" s="5">
        <f t="shared" si="7"/>
        <v>106.25</v>
      </c>
      <c r="P100" s="5">
        <f t="shared" si="13"/>
        <v>56.666666666666664</v>
      </c>
      <c r="Q100" s="6" t="s">
        <v>8367</v>
      </c>
      <c r="R100" t="s">
        <v>8369</v>
      </c>
      <c r="S100" s="10">
        <f t="shared" si="11"/>
        <v>41214.794837962967</v>
      </c>
      <c r="T100" s="10">
        <f t="shared" si="12"/>
        <v>41250.979166666664</v>
      </c>
      <c r="U100" s="10">
        <v>41214</v>
      </c>
      <c r="V100" s="10">
        <v>41250</v>
      </c>
      <c r="W100" s="28">
        <f t="shared" si="9"/>
        <v>3200</v>
      </c>
      <c r="X100" s="28">
        <f t="shared" si="10"/>
        <v>3400</v>
      </c>
    </row>
    <row r="101" spans="1:2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8318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8323</v>
      </c>
      <c r="O101" s="5">
        <f t="shared" si="7"/>
        <v>106.01933333333334</v>
      </c>
      <c r="P101" s="5">
        <f t="shared" si="13"/>
        <v>40.776666666666664</v>
      </c>
      <c r="Q101" s="6" t="s">
        <v>8367</v>
      </c>
      <c r="R101" t="s">
        <v>8369</v>
      </c>
      <c r="S101" s="10">
        <f t="shared" si="11"/>
        <v>41631.902766203704</v>
      </c>
      <c r="T101" s="10">
        <f t="shared" si="12"/>
        <v>41661.902766203704</v>
      </c>
      <c r="U101" s="10">
        <v>41631</v>
      </c>
      <c r="V101" s="10">
        <v>41661</v>
      </c>
      <c r="W101" s="28">
        <f t="shared" si="9"/>
        <v>1500</v>
      </c>
      <c r="X101" s="28">
        <f t="shared" si="10"/>
        <v>1590.29</v>
      </c>
    </row>
    <row r="102" spans="1:2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8318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8323</v>
      </c>
      <c r="O102" s="5">
        <f t="shared" si="7"/>
        <v>100</v>
      </c>
      <c r="P102" s="5">
        <f t="shared" si="13"/>
        <v>192.30769230769232</v>
      </c>
      <c r="Q102" s="6" t="s">
        <v>8367</v>
      </c>
      <c r="R102" t="s">
        <v>8369</v>
      </c>
      <c r="S102" s="10">
        <f t="shared" si="11"/>
        <v>41197.753310185188</v>
      </c>
      <c r="T102" s="10">
        <f t="shared" si="12"/>
        <v>41217.794976851852</v>
      </c>
      <c r="U102" s="10">
        <v>41197</v>
      </c>
      <c r="V102" s="10">
        <v>41217</v>
      </c>
      <c r="W102" s="28">
        <f t="shared" si="9"/>
        <v>5000</v>
      </c>
      <c r="X102" s="28">
        <f t="shared" si="10"/>
        <v>5000</v>
      </c>
    </row>
    <row r="103" spans="1:2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8318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8323</v>
      </c>
      <c r="O103" s="5">
        <f t="shared" si="7"/>
        <v>100</v>
      </c>
      <c r="P103" s="5">
        <f t="shared" si="13"/>
        <v>100</v>
      </c>
      <c r="Q103" s="6" t="s">
        <v>8367</v>
      </c>
      <c r="R103" t="s">
        <v>8369</v>
      </c>
      <c r="S103" s="10">
        <f t="shared" si="11"/>
        <v>41274.776736111111</v>
      </c>
      <c r="T103" s="10">
        <f t="shared" si="12"/>
        <v>41298.776736111111</v>
      </c>
      <c r="U103" s="10">
        <v>41274</v>
      </c>
      <c r="V103" s="10">
        <v>41298</v>
      </c>
      <c r="W103" s="28">
        <f t="shared" si="9"/>
        <v>3500</v>
      </c>
      <c r="X103" s="28">
        <f t="shared" si="10"/>
        <v>3500</v>
      </c>
    </row>
    <row r="104" spans="1:2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8318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8323</v>
      </c>
      <c r="O104" s="5">
        <f t="shared" si="7"/>
        <v>127.75000000000001</v>
      </c>
      <c r="P104" s="5">
        <f t="shared" si="13"/>
        <v>117.92307692307692</v>
      </c>
      <c r="Q104" s="6" t="s">
        <v>8367</v>
      </c>
      <c r="R104" t="s">
        <v>8369</v>
      </c>
      <c r="S104" s="10">
        <f t="shared" si="11"/>
        <v>40505.131168981483</v>
      </c>
      <c r="T104" s="10">
        <f t="shared" si="12"/>
        <v>40535.131168981483</v>
      </c>
      <c r="U104" s="10">
        <v>40505</v>
      </c>
      <c r="V104" s="10">
        <v>40535</v>
      </c>
      <c r="W104" s="28">
        <f t="shared" si="9"/>
        <v>6000</v>
      </c>
      <c r="X104" s="28">
        <f t="shared" si="10"/>
        <v>7665</v>
      </c>
    </row>
    <row r="105" spans="1:2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8318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8323</v>
      </c>
      <c r="O105" s="5">
        <f t="shared" si="7"/>
        <v>105.15384615384616</v>
      </c>
      <c r="P105" s="5">
        <f t="shared" si="13"/>
        <v>27.897959183673468</v>
      </c>
      <c r="Q105" s="6" t="s">
        <v>8367</v>
      </c>
      <c r="R105" t="s">
        <v>8369</v>
      </c>
      <c r="S105" s="10">
        <f t="shared" si="11"/>
        <v>41682.805902777778</v>
      </c>
      <c r="T105" s="10">
        <f t="shared" si="12"/>
        <v>41705.805902777778</v>
      </c>
      <c r="U105" s="10">
        <v>41682</v>
      </c>
      <c r="V105" s="10">
        <v>41705</v>
      </c>
      <c r="W105" s="28">
        <f t="shared" si="9"/>
        <v>2147.6</v>
      </c>
      <c r="X105" s="28">
        <f t="shared" si="10"/>
        <v>2292.4590000000003</v>
      </c>
    </row>
    <row r="106" spans="1:2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8318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8323</v>
      </c>
      <c r="O106" s="5">
        <f t="shared" si="7"/>
        <v>120</v>
      </c>
      <c r="P106" s="5">
        <f t="shared" si="13"/>
        <v>60</v>
      </c>
      <c r="Q106" s="6" t="s">
        <v>8367</v>
      </c>
      <c r="R106" t="s">
        <v>8369</v>
      </c>
      <c r="S106" s="10">
        <f t="shared" si="11"/>
        <v>40612.695208333331</v>
      </c>
      <c r="T106" s="10">
        <f t="shared" si="12"/>
        <v>40636.041666666664</v>
      </c>
      <c r="U106" s="10">
        <v>40612</v>
      </c>
      <c r="V106" s="10">
        <v>40636</v>
      </c>
      <c r="W106" s="28">
        <f t="shared" si="9"/>
        <v>500</v>
      </c>
      <c r="X106" s="28">
        <f t="shared" si="10"/>
        <v>600</v>
      </c>
    </row>
    <row r="107" spans="1:2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8318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8323</v>
      </c>
      <c r="O107" s="5">
        <f t="shared" si="7"/>
        <v>107.40909090909089</v>
      </c>
      <c r="P107" s="5">
        <f t="shared" si="13"/>
        <v>39.383333333333333</v>
      </c>
      <c r="Q107" s="6" t="s">
        <v>8367</v>
      </c>
      <c r="R107" t="s">
        <v>8369</v>
      </c>
      <c r="S107" s="10">
        <f t="shared" si="11"/>
        <v>42485.724768518514</v>
      </c>
      <c r="T107" s="10">
        <f t="shared" si="12"/>
        <v>42504</v>
      </c>
      <c r="U107" s="10">
        <v>42485</v>
      </c>
      <c r="V107" s="10">
        <v>42504</v>
      </c>
      <c r="W107" s="28">
        <f t="shared" si="9"/>
        <v>2200</v>
      </c>
      <c r="X107" s="28">
        <f t="shared" si="10"/>
        <v>2363</v>
      </c>
    </row>
    <row r="108" spans="1:2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8318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8323</v>
      </c>
      <c r="O108" s="5">
        <f t="shared" si="7"/>
        <v>100.49999999999999</v>
      </c>
      <c r="P108" s="5">
        <f t="shared" si="13"/>
        <v>186.11111111111111</v>
      </c>
      <c r="Q108" s="6" t="s">
        <v>8367</v>
      </c>
      <c r="R108" t="s">
        <v>8369</v>
      </c>
      <c r="S108" s="10">
        <f t="shared" si="11"/>
        <v>40987.776631944442</v>
      </c>
      <c r="T108" s="10">
        <f t="shared" si="12"/>
        <v>41001.776631944442</v>
      </c>
      <c r="U108" s="10">
        <v>40987</v>
      </c>
      <c r="V108" s="10">
        <v>41001</v>
      </c>
      <c r="W108" s="28">
        <f t="shared" si="9"/>
        <v>5000</v>
      </c>
      <c r="X108" s="28">
        <f t="shared" si="10"/>
        <v>5025</v>
      </c>
    </row>
    <row r="109" spans="1:2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8318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8323</v>
      </c>
      <c r="O109" s="5">
        <f t="shared" si="7"/>
        <v>102.46666666666667</v>
      </c>
      <c r="P109" s="5">
        <f t="shared" si="13"/>
        <v>111.37681159420291</v>
      </c>
      <c r="Q109" s="6" t="s">
        <v>8367</v>
      </c>
      <c r="R109" t="s">
        <v>8369</v>
      </c>
      <c r="S109" s="10">
        <f t="shared" si="11"/>
        <v>40635.982488425929</v>
      </c>
      <c r="T109" s="10">
        <f t="shared" si="12"/>
        <v>40657.982488425929</v>
      </c>
      <c r="U109" s="10">
        <v>40635</v>
      </c>
      <c r="V109" s="10">
        <v>40657</v>
      </c>
      <c r="W109" s="28">
        <f t="shared" si="9"/>
        <v>7500</v>
      </c>
      <c r="X109" s="28">
        <f t="shared" si="10"/>
        <v>7685</v>
      </c>
    </row>
    <row r="110" spans="1:2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8318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8323</v>
      </c>
      <c r="O110" s="5">
        <f t="shared" si="7"/>
        <v>246.66666666666669</v>
      </c>
      <c r="P110" s="5">
        <f t="shared" si="13"/>
        <v>78.723404255319153</v>
      </c>
      <c r="Q110" s="6" t="s">
        <v>8367</v>
      </c>
      <c r="R110" t="s">
        <v>8369</v>
      </c>
      <c r="S110" s="10">
        <f t="shared" si="11"/>
        <v>41365.613078703704</v>
      </c>
      <c r="T110" s="10">
        <f t="shared" si="12"/>
        <v>41425.613078703704</v>
      </c>
      <c r="U110" s="10">
        <v>41365</v>
      </c>
      <c r="V110" s="10">
        <v>41425</v>
      </c>
      <c r="W110" s="28">
        <f t="shared" si="9"/>
        <v>1500</v>
      </c>
      <c r="X110" s="28">
        <f t="shared" si="10"/>
        <v>3700</v>
      </c>
    </row>
    <row r="111" spans="1:2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8318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8323</v>
      </c>
      <c r="O111" s="5">
        <f t="shared" si="7"/>
        <v>219.49999999999997</v>
      </c>
      <c r="P111" s="5">
        <f t="shared" si="13"/>
        <v>46.702127659574465</v>
      </c>
      <c r="Q111" s="6" t="s">
        <v>8367</v>
      </c>
      <c r="R111" t="s">
        <v>8369</v>
      </c>
      <c r="S111" s="10">
        <f t="shared" si="11"/>
        <v>40570.025810185187</v>
      </c>
      <c r="T111" s="10">
        <f t="shared" si="12"/>
        <v>40600.025810185187</v>
      </c>
      <c r="U111" s="10">
        <v>40570</v>
      </c>
      <c r="V111" s="10">
        <v>40600</v>
      </c>
      <c r="W111" s="28">
        <f t="shared" si="9"/>
        <v>1000</v>
      </c>
      <c r="X111" s="28">
        <f t="shared" si="10"/>
        <v>2195</v>
      </c>
    </row>
    <row r="112" spans="1:2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8318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8323</v>
      </c>
      <c r="O112" s="5">
        <f t="shared" si="7"/>
        <v>130.76923076923077</v>
      </c>
      <c r="P112" s="5">
        <f t="shared" si="13"/>
        <v>65.384615384615387</v>
      </c>
      <c r="Q112" s="6" t="s">
        <v>8367</v>
      </c>
      <c r="R112" t="s">
        <v>8369</v>
      </c>
      <c r="S112" s="10">
        <f t="shared" si="11"/>
        <v>41557.949687500004</v>
      </c>
      <c r="T112" s="10">
        <f t="shared" si="12"/>
        <v>41592.249305555553</v>
      </c>
      <c r="U112" s="10">
        <v>41557</v>
      </c>
      <c r="V112" s="10">
        <v>41592</v>
      </c>
      <c r="W112" s="28">
        <f t="shared" si="9"/>
        <v>1300</v>
      </c>
      <c r="X112" s="28">
        <f t="shared" si="10"/>
        <v>1700</v>
      </c>
    </row>
    <row r="113" spans="1:2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8318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8323</v>
      </c>
      <c r="O113" s="5">
        <f t="shared" si="7"/>
        <v>154.57142857142858</v>
      </c>
      <c r="P113" s="5">
        <f t="shared" si="13"/>
        <v>102.0754716981132</v>
      </c>
      <c r="Q113" s="6" t="s">
        <v>8367</v>
      </c>
      <c r="R113" t="s">
        <v>8369</v>
      </c>
      <c r="S113" s="10">
        <f t="shared" si="11"/>
        <v>42125.333182870367</v>
      </c>
      <c r="T113" s="10">
        <f t="shared" si="12"/>
        <v>42155.333182870367</v>
      </c>
      <c r="U113" s="10">
        <v>42125</v>
      </c>
      <c r="V113" s="10">
        <v>42155</v>
      </c>
      <c r="W113" s="28">
        <f t="shared" si="9"/>
        <v>2772</v>
      </c>
      <c r="X113" s="28">
        <f t="shared" si="10"/>
        <v>4139.1909999999998</v>
      </c>
    </row>
    <row r="114" spans="1:2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8318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8323</v>
      </c>
      <c r="O114" s="5">
        <f t="shared" si="7"/>
        <v>104</v>
      </c>
      <c r="P114" s="5">
        <f t="shared" si="13"/>
        <v>64.197530864197532</v>
      </c>
      <c r="Q114" s="6" t="s">
        <v>8367</v>
      </c>
      <c r="R114" t="s">
        <v>8369</v>
      </c>
      <c r="S114" s="10">
        <f t="shared" si="11"/>
        <v>41718.043032407411</v>
      </c>
      <c r="T114" s="10">
        <f t="shared" si="12"/>
        <v>41742.083333333336</v>
      </c>
      <c r="U114" s="10">
        <v>41718</v>
      </c>
      <c r="V114" s="10">
        <v>41742</v>
      </c>
      <c r="W114" s="28">
        <f t="shared" si="9"/>
        <v>5000</v>
      </c>
      <c r="X114" s="28">
        <f t="shared" si="10"/>
        <v>5200</v>
      </c>
    </row>
    <row r="115" spans="1:2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8318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8323</v>
      </c>
      <c r="O115" s="5">
        <f t="shared" si="7"/>
        <v>141</v>
      </c>
      <c r="P115" s="5">
        <f t="shared" si="13"/>
        <v>90.384615384615387</v>
      </c>
      <c r="Q115" s="6" t="s">
        <v>8367</v>
      </c>
      <c r="R115" t="s">
        <v>8369</v>
      </c>
      <c r="S115" s="10">
        <f t="shared" si="11"/>
        <v>40753.758425925924</v>
      </c>
      <c r="T115" s="10">
        <f t="shared" si="12"/>
        <v>40761.625</v>
      </c>
      <c r="U115" s="10">
        <v>40753</v>
      </c>
      <c r="V115" s="10">
        <v>40761</v>
      </c>
      <c r="W115" s="28">
        <f t="shared" si="9"/>
        <v>5000</v>
      </c>
      <c r="X115" s="28">
        <f t="shared" si="10"/>
        <v>7050</v>
      </c>
    </row>
    <row r="116" spans="1:2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8318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8323</v>
      </c>
      <c r="O116" s="5">
        <f t="shared" si="7"/>
        <v>103.33333333333334</v>
      </c>
      <c r="P116" s="5">
        <f t="shared" si="13"/>
        <v>88.571428571428569</v>
      </c>
      <c r="Q116" s="6" t="s">
        <v>8367</v>
      </c>
      <c r="R116" t="s">
        <v>8369</v>
      </c>
      <c r="S116" s="10">
        <f t="shared" si="11"/>
        <v>40861.27416666667</v>
      </c>
      <c r="T116" s="10">
        <f t="shared" si="12"/>
        <v>40921.27416666667</v>
      </c>
      <c r="U116" s="10">
        <v>40861</v>
      </c>
      <c r="V116" s="10">
        <v>40921</v>
      </c>
      <c r="W116" s="28">
        <f t="shared" si="9"/>
        <v>3000</v>
      </c>
      <c r="X116" s="28">
        <f t="shared" si="10"/>
        <v>3100</v>
      </c>
    </row>
    <row r="117" spans="1:2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8318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8323</v>
      </c>
      <c r="O117" s="5">
        <f t="shared" si="7"/>
        <v>140.44444444444443</v>
      </c>
      <c r="P117" s="5">
        <f t="shared" si="13"/>
        <v>28.727272727272727</v>
      </c>
      <c r="Q117" s="6" t="s">
        <v>8367</v>
      </c>
      <c r="R117" t="s">
        <v>8369</v>
      </c>
      <c r="S117" s="10">
        <f t="shared" si="11"/>
        <v>40918.738935185189</v>
      </c>
      <c r="T117" s="10">
        <f t="shared" si="12"/>
        <v>40943.738935185189</v>
      </c>
      <c r="U117" s="10">
        <v>40918</v>
      </c>
      <c r="V117" s="10">
        <v>40943</v>
      </c>
      <c r="W117" s="28">
        <f t="shared" si="9"/>
        <v>450</v>
      </c>
      <c r="X117" s="28">
        <f t="shared" si="10"/>
        <v>632</v>
      </c>
    </row>
    <row r="118" spans="1:2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8318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8323</v>
      </c>
      <c r="O118" s="5">
        <f t="shared" si="7"/>
        <v>113.65714285714286</v>
      </c>
      <c r="P118" s="5">
        <f t="shared" si="13"/>
        <v>69.78947368421052</v>
      </c>
      <c r="Q118" s="6" t="s">
        <v>8367</v>
      </c>
      <c r="R118" t="s">
        <v>8369</v>
      </c>
      <c r="S118" s="10">
        <f t="shared" si="11"/>
        <v>40595.497164351851</v>
      </c>
      <c r="T118" s="10">
        <f t="shared" si="12"/>
        <v>40641.455497685187</v>
      </c>
      <c r="U118" s="10">
        <v>40595</v>
      </c>
      <c r="V118" s="10">
        <v>40641</v>
      </c>
      <c r="W118" s="28">
        <f t="shared" si="9"/>
        <v>3500</v>
      </c>
      <c r="X118" s="28">
        <f t="shared" si="10"/>
        <v>3978</v>
      </c>
    </row>
    <row r="119" spans="1:2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8318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8323</v>
      </c>
      <c r="O119" s="5">
        <f t="shared" si="7"/>
        <v>100.49377777777779</v>
      </c>
      <c r="P119" s="5">
        <f t="shared" si="13"/>
        <v>167.48962962962963</v>
      </c>
      <c r="Q119" s="6" t="s">
        <v>8367</v>
      </c>
      <c r="R119" t="s">
        <v>8369</v>
      </c>
      <c r="S119" s="10">
        <f t="shared" si="11"/>
        <v>40248.834999999999</v>
      </c>
      <c r="T119" s="10">
        <f t="shared" si="12"/>
        <v>40338.791666666664</v>
      </c>
      <c r="U119" s="10">
        <v>40248</v>
      </c>
      <c r="V119" s="10">
        <v>40338</v>
      </c>
      <c r="W119" s="28">
        <f t="shared" si="9"/>
        <v>4500</v>
      </c>
      <c r="X119" s="28">
        <f t="shared" si="10"/>
        <v>4522.22</v>
      </c>
    </row>
    <row r="120" spans="1:2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8318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8323</v>
      </c>
      <c r="O120" s="5">
        <f t="shared" si="7"/>
        <v>113.03159999999998</v>
      </c>
      <c r="P120" s="5">
        <f t="shared" si="13"/>
        <v>144.91230769230768</v>
      </c>
      <c r="Q120" s="6" t="s">
        <v>8367</v>
      </c>
      <c r="R120" t="s">
        <v>8369</v>
      </c>
      <c r="S120" s="10">
        <f t="shared" si="11"/>
        <v>40723.053657407407</v>
      </c>
      <c r="T120" s="10">
        <f t="shared" si="12"/>
        <v>40753.053657407407</v>
      </c>
      <c r="U120" s="10">
        <v>40723</v>
      </c>
      <c r="V120" s="10">
        <v>40753</v>
      </c>
      <c r="W120" s="28">
        <f t="shared" si="9"/>
        <v>5000</v>
      </c>
      <c r="X120" s="28">
        <f t="shared" si="10"/>
        <v>5651.58</v>
      </c>
    </row>
    <row r="121" spans="1:2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8318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8323</v>
      </c>
      <c r="O121" s="5">
        <f t="shared" si="7"/>
        <v>104.55692307692308</v>
      </c>
      <c r="P121" s="5">
        <f t="shared" si="13"/>
        <v>91.840540540540545</v>
      </c>
      <c r="Q121" s="6" t="s">
        <v>8367</v>
      </c>
      <c r="R121" t="s">
        <v>8369</v>
      </c>
      <c r="S121" s="10">
        <f t="shared" si="11"/>
        <v>40739.069282407407</v>
      </c>
      <c r="T121" s="10">
        <f t="shared" si="12"/>
        <v>40768.958333333336</v>
      </c>
      <c r="U121" s="10">
        <v>40739</v>
      </c>
      <c r="V121" s="10">
        <v>40768</v>
      </c>
      <c r="W121" s="28">
        <f t="shared" si="9"/>
        <v>3250</v>
      </c>
      <c r="X121" s="28">
        <f t="shared" si="10"/>
        <v>3398.1</v>
      </c>
    </row>
    <row r="122" spans="1:2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8324</v>
      </c>
      <c r="O122" s="5">
        <f t="shared" si="7"/>
        <v>1.4285714285714287E-2</v>
      </c>
      <c r="P122" s="5">
        <f t="shared" si="13"/>
        <v>10</v>
      </c>
      <c r="Q122" s="6" t="s">
        <v>8367</v>
      </c>
      <c r="R122" t="s">
        <v>8370</v>
      </c>
      <c r="S122" s="10">
        <f t="shared" si="11"/>
        <v>42616.049849537041</v>
      </c>
      <c r="T122" s="10">
        <f t="shared" si="12"/>
        <v>42646.049849537041</v>
      </c>
      <c r="U122" s="10">
        <v>42616</v>
      </c>
      <c r="V122" s="10">
        <v>42646</v>
      </c>
      <c r="W122" s="28">
        <f t="shared" si="9"/>
        <v>9022.9999999999982</v>
      </c>
      <c r="X122" s="28">
        <f t="shared" si="10"/>
        <v>1.2889999999999999</v>
      </c>
    </row>
    <row r="123" spans="1:2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8324</v>
      </c>
      <c r="O123" s="5">
        <f t="shared" si="7"/>
        <v>3.3333333333333333E-2</v>
      </c>
      <c r="P123" s="5">
        <f t="shared" si="13"/>
        <v>1</v>
      </c>
      <c r="Q123" s="6" t="s">
        <v>8367</v>
      </c>
      <c r="R123" t="s">
        <v>8370</v>
      </c>
      <c r="S123" s="10">
        <f t="shared" si="11"/>
        <v>42096.704976851848</v>
      </c>
      <c r="T123" s="10">
        <f t="shared" si="12"/>
        <v>42112.427777777775</v>
      </c>
      <c r="U123" s="10">
        <v>42096</v>
      </c>
      <c r="V123" s="10">
        <v>42112</v>
      </c>
      <c r="W123" s="28">
        <f t="shared" si="9"/>
        <v>3000</v>
      </c>
      <c r="X123" s="28">
        <f t="shared" si="10"/>
        <v>1</v>
      </c>
    </row>
    <row r="124" spans="1:2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8324</v>
      </c>
      <c r="O124" s="5">
        <f t="shared" si="7"/>
        <v>0</v>
      </c>
      <c r="P124" s="5">
        <v>0</v>
      </c>
      <c r="Q124" s="6" t="s">
        <v>8367</v>
      </c>
      <c r="R124" t="s">
        <v>8370</v>
      </c>
      <c r="S124" s="10">
        <f t="shared" si="11"/>
        <v>42593.431793981479</v>
      </c>
      <c r="T124" s="10">
        <f t="shared" si="12"/>
        <v>42653.431793981479</v>
      </c>
      <c r="U124" s="10">
        <v>42593</v>
      </c>
      <c r="V124" s="10">
        <v>42653</v>
      </c>
      <c r="W124" s="28">
        <f t="shared" si="9"/>
        <v>100000000</v>
      </c>
      <c r="X124" s="28">
        <f t="shared" si="10"/>
        <v>0</v>
      </c>
    </row>
    <row r="125" spans="1:2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8324</v>
      </c>
      <c r="O125" s="5">
        <f t="shared" si="7"/>
        <v>0.27454545454545454</v>
      </c>
      <c r="P125" s="5">
        <f>E125/L125</f>
        <v>25.166666666666668</v>
      </c>
      <c r="Q125" s="6" t="s">
        <v>8367</v>
      </c>
      <c r="R125" t="s">
        <v>8370</v>
      </c>
      <c r="S125" s="10">
        <f t="shared" si="11"/>
        <v>41904.781990740739</v>
      </c>
      <c r="T125" s="10">
        <f t="shared" si="12"/>
        <v>41940.916666666664</v>
      </c>
      <c r="U125" s="10">
        <v>41904</v>
      </c>
      <c r="V125" s="10">
        <v>41940</v>
      </c>
      <c r="W125" s="28">
        <f t="shared" si="9"/>
        <v>55000</v>
      </c>
      <c r="X125" s="28">
        <f t="shared" si="10"/>
        <v>151</v>
      </c>
    </row>
    <row r="126" spans="1:2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8324</v>
      </c>
      <c r="O126" s="5">
        <f t="shared" si="7"/>
        <v>0</v>
      </c>
      <c r="P126" s="5">
        <v>0</v>
      </c>
      <c r="Q126" s="6" t="s">
        <v>8367</v>
      </c>
      <c r="R126" t="s">
        <v>8370</v>
      </c>
      <c r="S126" s="10">
        <f t="shared" si="11"/>
        <v>42114.928726851853</v>
      </c>
      <c r="T126" s="10">
        <f t="shared" si="12"/>
        <v>42139.928726851853</v>
      </c>
      <c r="U126" s="10">
        <v>42114</v>
      </c>
      <c r="V126" s="10">
        <v>42139</v>
      </c>
      <c r="W126" s="28">
        <f t="shared" si="9"/>
        <v>4000</v>
      </c>
      <c r="X126" s="28">
        <f t="shared" si="10"/>
        <v>0</v>
      </c>
    </row>
    <row r="127" spans="1:2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8324</v>
      </c>
      <c r="O127" s="5">
        <f t="shared" si="7"/>
        <v>14.000000000000002</v>
      </c>
      <c r="P127" s="5">
        <f>E127/L127</f>
        <v>11.666666666666666</v>
      </c>
      <c r="Q127" s="6" t="s">
        <v>8367</v>
      </c>
      <c r="R127" t="s">
        <v>8370</v>
      </c>
      <c r="S127" s="10">
        <f t="shared" si="11"/>
        <v>42709.993981481486</v>
      </c>
      <c r="T127" s="10">
        <f t="shared" si="12"/>
        <v>42769.993981481486</v>
      </c>
      <c r="U127" s="10">
        <v>42709</v>
      </c>
      <c r="V127" s="10">
        <v>42769</v>
      </c>
      <c r="W127" s="28">
        <f t="shared" si="9"/>
        <v>375.75</v>
      </c>
      <c r="X127" s="28">
        <f t="shared" si="10"/>
        <v>53.620000000000005</v>
      </c>
    </row>
    <row r="128" spans="1:2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8324</v>
      </c>
      <c r="O128" s="5">
        <f t="shared" si="7"/>
        <v>5.548</v>
      </c>
      <c r="P128" s="5">
        <f>E128/L128</f>
        <v>106.69230769230769</v>
      </c>
      <c r="Q128" s="6" t="s">
        <v>8367</v>
      </c>
      <c r="R128" t="s">
        <v>8370</v>
      </c>
      <c r="S128" s="10">
        <f t="shared" si="11"/>
        <v>42135.589548611111</v>
      </c>
      <c r="T128" s="10">
        <f t="shared" si="12"/>
        <v>42166.083333333328</v>
      </c>
      <c r="U128" s="10">
        <v>42135</v>
      </c>
      <c r="V128" s="10">
        <v>42166</v>
      </c>
      <c r="W128" s="28">
        <f t="shared" si="9"/>
        <v>25000</v>
      </c>
      <c r="X128" s="28">
        <f t="shared" si="10"/>
        <v>1387</v>
      </c>
    </row>
    <row r="129" spans="1:2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8324</v>
      </c>
      <c r="O129" s="5">
        <f t="shared" si="7"/>
        <v>2.375</v>
      </c>
      <c r="P129" s="5">
        <f>E129/L129</f>
        <v>47.5</v>
      </c>
      <c r="Q129" s="6" t="s">
        <v>8367</v>
      </c>
      <c r="R129" t="s">
        <v>8370</v>
      </c>
      <c r="S129" s="10">
        <f t="shared" si="11"/>
        <v>42067.62431712963</v>
      </c>
      <c r="T129" s="10">
        <f t="shared" si="12"/>
        <v>42097.582650462966</v>
      </c>
      <c r="U129" s="10">
        <v>42067</v>
      </c>
      <c r="V129" s="10">
        <v>42097</v>
      </c>
      <c r="W129" s="28">
        <f t="shared" si="9"/>
        <v>8000</v>
      </c>
      <c r="X129" s="28">
        <f t="shared" si="10"/>
        <v>190</v>
      </c>
    </row>
    <row r="130" spans="1:2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8324</v>
      </c>
      <c r="O130" s="5">
        <f t="shared" ref="O130:O193" si="14">(E130/D130)*100</f>
        <v>1.867</v>
      </c>
      <c r="P130" s="5">
        <f>E130/L130</f>
        <v>311.16666666666669</v>
      </c>
      <c r="Q130" s="6" t="s">
        <v>8367</v>
      </c>
      <c r="R130" t="s">
        <v>8370</v>
      </c>
      <c r="S130" s="10">
        <f t="shared" si="11"/>
        <v>42628.22792824074</v>
      </c>
      <c r="T130" s="10">
        <f t="shared" si="12"/>
        <v>42663.22792824074</v>
      </c>
      <c r="U130" s="10">
        <v>42628</v>
      </c>
      <c r="V130" s="10">
        <v>42663</v>
      </c>
      <c r="W130" s="28">
        <f t="shared" ref="W130:W193" si="15">(HLOOKUP(U130,Exchange_Data,MATCH(H130,Currency,0),FALSE))*D130</f>
        <v>100000</v>
      </c>
      <c r="X130" s="28">
        <f t="shared" ref="X130:X193" si="16">(HLOOKUP(V130,Exchange_Data,MATCH(H130,Currency,0),FALSE))*E130</f>
        <v>1867</v>
      </c>
    </row>
    <row r="131" spans="1:2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8324</v>
      </c>
      <c r="O131" s="5">
        <f t="shared" si="14"/>
        <v>0</v>
      </c>
      <c r="P131" s="5">
        <v>0</v>
      </c>
      <c r="Q131" s="6" t="s">
        <v>8367</v>
      </c>
      <c r="R131" t="s">
        <v>8370</v>
      </c>
      <c r="S131" s="10">
        <f t="shared" ref="S131:S194" si="17">(J131/86400)+25569</f>
        <v>41882.937303240738</v>
      </c>
      <c r="T131" s="10">
        <f t="shared" ref="T131:T194" si="18">(I131/86400)+25569</f>
        <v>41942.937303240738</v>
      </c>
      <c r="U131" s="10">
        <v>41882</v>
      </c>
      <c r="V131" s="10">
        <v>41942</v>
      </c>
      <c r="W131" s="28">
        <f t="shared" si="15"/>
        <v>20000</v>
      </c>
      <c r="X131" s="28">
        <f t="shared" si="16"/>
        <v>0</v>
      </c>
    </row>
    <row r="132" spans="1:2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8324</v>
      </c>
      <c r="O132" s="5">
        <f t="shared" si="14"/>
        <v>0</v>
      </c>
      <c r="P132" s="5">
        <v>0</v>
      </c>
      <c r="Q132" s="6" t="s">
        <v>8367</v>
      </c>
      <c r="R132" t="s">
        <v>8370</v>
      </c>
      <c r="S132" s="10">
        <f t="shared" si="17"/>
        <v>41778.91541666667</v>
      </c>
      <c r="T132" s="10">
        <f t="shared" si="18"/>
        <v>41806.844444444447</v>
      </c>
      <c r="U132" s="10">
        <v>41778</v>
      </c>
      <c r="V132" s="10">
        <v>41806</v>
      </c>
      <c r="W132" s="28">
        <f t="shared" si="15"/>
        <v>1010.16</v>
      </c>
      <c r="X132" s="28">
        <f t="shared" si="16"/>
        <v>0</v>
      </c>
    </row>
    <row r="133" spans="1:2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8324</v>
      </c>
      <c r="O133" s="5">
        <f t="shared" si="14"/>
        <v>0</v>
      </c>
      <c r="P133" s="5">
        <v>0</v>
      </c>
      <c r="Q133" s="6" t="s">
        <v>8367</v>
      </c>
      <c r="R133" t="s">
        <v>8370</v>
      </c>
      <c r="S133" s="10">
        <f t="shared" si="17"/>
        <v>42541.837511574078</v>
      </c>
      <c r="T133" s="10">
        <f t="shared" si="18"/>
        <v>42557</v>
      </c>
      <c r="U133" s="10">
        <v>42541</v>
      </c>
      <c r="V133" s="10">
        <v>42557</v>
      </c>
      <c r="W133" s="28">
        <f t="shared" si="15"/>
        <v>1200</v>
      </c>
      <c r="X133" s="28">
        <f t="shared" si="16"/>
        <v>0</v>
      </c>
    </row>
    <row r="134" spans="1:2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8324</v>
      </c>
      <c r="O134" s="5">
        <f t="shared" si="14"/>
        <v>9.5687499999999996</v>
      </c>
      <c r="P134" s="5">
        <f>E134/L134</f>
        <v>94.506172839506178</v>
      </c>
      <c r="Q134" s="6" t="s">
        <v>8367</v>
      </c>
      <c r="R134" t="s">
        <v>8370</v>
      </c>
      <c r="S134" s="10">
        <f t="shared" si="17"/>
        <v>41905.812581018516</v>
      </c>
      <c r="T134" s="10">
        <f t="shared" si="18"/>
        <v>41950.854247685187</v>
      </c>
      <c r="U134" s="10">
        <v>41905</v>
      </c>
      <c r="V134" s="10">
        <v>41950</v>
      </c>
      <c r="W134" s="28">
        <f t="shared" si="15"/>
        <v>80000</v>
      </c>
      <c r="X134" s="28">
        <f t="shared" si="16"/>
        <v>7655</v>
      </c>
    </row>
    <row r="135" spans="1:2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8324</v>
      </c>
      <c r="O135" s="5">
        <f t="shared" si="14"/>
        <v>0</v>
      </c>
      <c r="P135" s="5">
        <v>0</v>
      </c>
      <c r="Q135" s="6" t="s">
        <v>8367</v>
      </c>
      <c r="R135" t="s">
        <v>8370</v>
      </c>
      <c r="S135" s="10">
        <f t="shared" si="17"/>
        <v>42491.80768518518</v>
      </c>
      <c r="T135" s="10">
        <f t="shared" si="18"/>
        <v>42521.729861111111</v>
      </c>
      <c r="U135" s="10">
        <v>42491</v>
      </c>
      <c r="V135" s="10">
        <v>42521</v>
      </c>
      <c r="W135" s="28">
        <f t="shared" si="15"/>
        <v>71764</v>
      </c>
      <c r="X135" s="28">
        <f t="shared" si="16"/>
        <v>0</v>
      </c>
    </row>
    <row r="136" spans="1:2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8324</v>
      </c>
      <c r="O136" s="5">
        <f t="shared" si="14"/>
        <v>0</v>
      </c>
      <c r="P136" s="5">
        <v>0</v>
      </c>
      <c r="Q136" s="6" t="s">
        <v>8367</v>
      </c>
      <c r="R136" t="s">
        <v>8370</v>
      </c>
      <c r="S136" s="10">
        <f t="shared" si="17"/>
        <v>42221.909930555557</v>
      </c>
      <c r="T136" s="10">
        <f t="shared" si="18"/>
        <v>42251.708333333328</v>
      </c>
      <c r="U136" s="10">
        <v>42221</v>
      </c>
      <c r="V136" s="10">
        <v>42251</v>
      </c>
      <c r="W136" s="28">
        <f t="shared" si="15"/>
        <v>5000</v>
      </c>
      <c r="X136" s="28">
        <f t="shared" si="16"/>
        <v>0</v>
      </c>
    </row>
    <row r="137" spans="1:2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8324</v>
      </c>
      <c r="O137" s="5">
        <f t="shared" si="14"/>
        <v>13.433333333333334</v>
      </c>
      <c r="P137" s="5">
        <f>E137/L137</f>
        <v>80.599999999999994</v>
      </c>
      <c r="Q137" s="6" t="s">
        <v>8367</v>
      </c>
      <c r="R137" t="s">
        <v>8370</v>
      </c>
      <c r="S137" s="10">
        <f t="shared" si="17"/>
        <v>41788.381909722222</v>
      </c>
      <c r="T137" s="10">
        <f t="shared" si="18"/>
        <v>41821.791666666664</v>
      </c>
      <c r="U137" s="10">
        <v>41788</v>
      </c>
      <c r="V137" s="10">
        <v>41821</v>
      </c>
      <c r="W137" s="28">
        <f t="shared" si="15"/>
        <v>3000</v>
      </c>
      <c r="X137" s="28">
        <f t="shared" si="16"/>
        <v>403</v>
      </c>
    </row>
    <row r="138" spans="1:2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8324</v>
      </c>
      <c r="O138" s="5">
        <f t="shared" si="14"/>
        <v>0</v>
      </c>
      <c r="P138" s="5">
        <v>0</v>
      </c>
      <c r="Q138" s="6" t="s">
        <v>8367</v>
      </c>
      <c r="R138" t="s">
        <v>8370</v>
      </c>
      <c r="S138" s="10">
        <f t="shared" si="17"/>
        <v>42096.410115740742</v>
      </c>
      <c r="T138" s="10">
        <f t="shared" si="18"/>
        <v>42140.427777777775</v>
      </c>
      <c r="U138" s="10">
        <v>42096</v>
      </c>
      <c r="V138" s="10">
        <v>42140</v>
      </c>
      <c r="W138" s="28">
        <f t="shared" si="15"/>
        <v>3000</v>
      </c>
      <c r="X138" s="28">
        <f t="shared" si="16"/>
        <v>0</v>
      </c>
    </row>
    <row r="139" spans="1:2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8324</v>
      </c>
      <c r="O139" s="5">
        <f t="shared" si="14"/>
        <v>0</v>
      </c>
      <c r="P139" s="5">
        <v>0</v>
      </c>
      <c r="Q139" s="6" t="s">
        <v>8367</v>
      </c>
      <c r="R139" t="s">
        <v>8370</v>
      </c>
      <c r="S139" s="10">
        <f t="shared" si="17"/>
        <v>42239.573993055557</v>
      </c>
      <c r="T139" s="10">
        <f t="shared" si="18"/>
        <v>42289.573993055557</v>
      </c>
      <c r="U139" s="10">
        <v>42239</v>
      </c>
      <c r="V139" s="10">
        <v>42289</v>
      </c>
      <c r="W139" s="28">
        <f t="shared" si="15"/>
        <v>8316</v>
      </c>
      <c r="X139" s="28">
        <f t="shared" si="16"/>
        <v>0</v>
      </c>
    </row>
    <row r="140" spans="1:2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8324</v>
      </c>
      <c r="O140" s="5">
        <f t="shared" si="14"/>
        <v>3.1413333333333333</v>
      </c>
      <c r="P140" s="5">
        <f>E140/L140</f>
        <v>81.241379310344826</v>
      </c>
      <c r="Q140" s="6" t="s">
        <v>8367</v>
      </c>
      <c r="R140" t="s">
        <v>8370</v>
      </c>
      <c r="S140" s="10">
        <f t="shared" si="17"/>
        <v>42186.257418981477</v>
      </c>
      <c r="T140" s="10">
        <f t="shared" si="18"/>
        <v>42217.207638888889</v>
      </c>
      <c r="U140" s="10">
        <v>42186</v>
      </c>
      <c r="V140" s="10">
        <v>42217</v>
      </c>
      <c r="W140" s="28">
        <f t="shared" si="15"/>
        <v>150000</v>
      </c>
      <c r="X140" s="28">
        <f t="shared" si="16"/>
        <v>4712</v>
      </c>
    </row>
    <row r="141" spans="1:2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8324</v>
      </c>
      <c r="O141" s="5">
        <f t="shared" si="14"/>
        <v>100</v>
      </c>
      <c r="P141" s="5">
        <f>E141/L141</f>
        <v>500</v>
      </c>
      <c r="Q141" s="6" t="s">
        <v>8367</v>
      </c>
      <c r="R141" t="s">
        <v>8370</v>
      </c>
      <c r="S141" s="10">
        <f t="shared" si="17"/>
        <v>42187.920972222222</v>
      </c>
      <c r="T141" s="10">
        <f t="shared" si="18"/>
        <v>42197.920972222222</v>
      </c>
      <c r="U141" s="10">
        <v>42187</v>
      </c>
      <c r="V141" s="10">
        <v>42197</v>
      </c>
      <c r="W141" s="28">
        <f t="shared" si="15"/>
        <v>500</v>
      </c>
      <c r="X141" s="28">
        <f t="shared" si="16"/>
        <v>500</v>
      </c>
    </row>
    <row r="142" spans="1:2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8324</v>
      </c>
      <c r="O142" s="5">
        <f t="shared" si="14"/>
        <v>0</v>
      </c>
      <c r="P142" s="5">
        <v>0</v>
      </c>
      <c r="Q142" s="6" t="s">
        <v>8367</v>
      </c>
      <c r="R142" t="s">
        <v>8370</v>
      </c>
      <c r="S142" s="10">
        <f t="shared" si="17"/>
        <v>42053.198287037041</v>
      </c>
      <c r="T142" s="10">
        <f t="shared" si="18"/>
        <v>42083.15662037037</v>
      </c>
      <c r="U142" s="10">
        <v>42053</v>
      </c>
      <c r="V142" s="10">
        <v>42083</v>
      </c>
      <c r="W142" s="28">
        <f t="shared" si="15"/>
        <v>200000</v>
      </c>
      <c r="X142" s="28">
        <f t="shared" si="16"/>
        <v>0</v>
      </c>
    </row>
    <row r="143" spans="1:2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8324</v>
      </c>
      <c r="O143" s="5">
        <f t="shared" si="14"/>
        <v>10.775</v>
      </c>
      <c r="P143" s="5">
        <f>E143/L143</f>
        <v>46.178571428571431</v>
      </c>
      <c r="Q143" s="6" t="s">
        <v>8367</v>
      </c>
      <c r="R143" t="s">
        <v>8370</v>
      </c>
      <c r="S143" s="10">
        <f t="shared" si="17"/>
        <v>42110.153043981481</v>
      </c>
      <c r="T143" s="10">
        <f t="shared" si="18"/>
        <v>42155.153043981481</v>
      </c>
      <c r="U143" s="10">
        <v>42110</v>
      </c>
      <c r="V143" s="10">
        <v>42155</v>
      </c>
      <c r="W143" s="28">
        <f t="shared" si="15"/>
        <v>12000</v>
      </c>
      <c r="X143" s="28">
        <f t="shared" si="16"/>
        <v>1293</v>
      </c>
    </row>
    <row r="144" spans="1:2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8324</v>
      </c>
      <c r="O144" s="5">
        <f t="shared" si="14"/>
        <v>0.33333333333333337</v>
      </c>
      <c r="P144" s="5">
        <f>E144/L144</f>
        <v>10</v>
      </c>
      <c r="Q144" s="6" t="s">
        <v>8367</v>
      </c>
      <c r="R144" t="s">
        <v>8370</v>
      </c>
      <c r="S144" s="10">
        <f t="shared" si="17"/>
        <v>41938.893263888887</v>
      </c>
      <c r="T144" s="10">
        <f t="shared" si="18"/>
        <v>41959.934930555552</v>
      </c>
      <c r="U144" s="10">
        <v>41938</v>
      </c>
      <c r="V144" s="10">
        <v>41959</v>
      </c>
      <c r="W144" s="28">
        <f t="shared" si="15"/>
        <v>3000</v>
      </c>
      <c r="X144" s="28">
        <f t="shared" si="16"/>
        <v>10</v>
      </c>
    </row>
    <row r="145" spans="1:2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8324</v>
      </c>
      <c r="O145" s="5">
        <f t="shared" si="14"/>
        <v>0</v>
      </c>
      <c r="P145" s="5">
        <v>0</v>
      </c>
      <c r="Q145" s="6" t="s">
        <v>8367</v>
      </c>
      <c r="R145" t="s">
        <v>8370</v>
      </c>
      <c r="S145" s="10">
        <f t="shared" si="17"/>
        <v>42559.064143518517</v>
      </c>
      <c r="T145" s="10">
        <f t="shared" si="18"/>
        <v>42616.246527777781</v>
      </c>
      <c r="U145" s="10">
        <v>42559</v>
      </c>
      <c r="V145" s="10">
        <v>42616</v>
      </c>
      <c r="W145" s="28">
        <f t="shared" si="15"/>
        <v>4133.25</v>
      </c>
      <c r="X145" s="28">
        <f t="shared" si="16"/>
        <v>0</v>
      </c>
    </row>
    <row r="146" spans="1:2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8324</v>
      </c>
      <c r="O146" s="5">
        <f t="shared" si="14"/>
        <v>27.6</v>
      </c>
      <c r="P146" s="5">
        <f>E146/L146</f>
        <v>55.945945945945944</v>
      </c>
      <c r="Q146" s="6" t="s">
        <v>8367</v>
      </c>
      <c r="R146" t="s">
        <v>8370</v>
      </c>
      <c r="S146" s="10">
        <f t="shared" si="17"/>
        <v>42047.762407407412</v>
      </c>
      <c r="T146" s="10">
        <f t="shared" si="18"/>
        <v>42107.72074074074</v>
      </c>
      <c r="U146" s="10">
        <v>42047</v>
      </c>
      <c r="V146" s="10">
        <v>42107</v>
      </c>
      <c r="W146" s="28">
        <f t="shared" si="15"/>
        <v>5971.5</v>
      </c>
      <c r="X146" s="28">
        <f t="shared" si="16"/>
        <v>1639.44</v>
      </c>
    </row>
    <row r="147" spans="1:2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8324</v>
      </c>
      <c r="O147" s="5">
        <f t="shared" si="14"/>
        <v>7.5111111111111111</v>
      </c>
      <c r="P147" s="5">
        <f>E147/L147</f>
        <v>37.555555555555557</v>
      </c>
      <c r="Q147" s="6" t="s">
        <v>8367</v>
      </c>
      <c r="R147" t="s">
        <v>8370</v>
      </c>
      <c r="S147" s="10">
        <f t="shared" si="17"/>
        <v>42200.542268518519</v>
      </c>
      <c r="T147" s="10">
        <f t="shared" si="18"/>
        <v>42227.542268518519</v>
      </c>
      <c r="U147" s="10">
        <v>42200</v>
      </c>
      <c r="V147" s="10">
        <v>42227</v>
      </c>
      <c r="W147" s="28">
        <f t="shared" si="15"/>
        <v>4500</v>
      </c>
      <c r="X147" s="28">
        <f t="shared" si="16"/>
        <v>338</v>
      </c>
    </row>
    <row r="148" spans="1:2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8324</v>
      </c>
      <c r="O148" s="5">
        <f t="shared" si="14"/>
        <v>0.57499999999999996</v>
      </c>
      <c r="P148" s="5">
        <f>E148/L148</f>
        <v>38.333333333333336</v>
      </c>
      <c r="Q148" s="6" t="s">
        <v>8367</v>
      </c>
      <c r="R148" t="s">
        <v>8370</v>
      </c>
      <c r="S148" s="10">
        <f t="shared" si="17"/>
        <v>42693.016180555554</v>
      </c>
      <c r="T148" s="10">
        <f t="shared" si="18"/>
        <v>42753.016180555554</v>
      </c>
      <c r="U148" s="10">
        <v>42693</v>
      </c>
      <c r="V148" s="10">
        <v>42753</v>
      </c>
      <c r="W148" s="28">
        <f t="shared" si="15"/>
        <v>20000</v>
      </c>
      <c r="X148" s="28">
        <f t="shared" si="16"/>
        <v>115</v>
      </c>
    </row>
    <row r="149" spans="1:2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8324</v>
      </c>
      <c r="O149" s="5">
        <f t="shared" si="14"/>
        <v>0</v>
      </c>
      <c r="P149" s="5">
        <v>0</v>
      </c>
      <c r="Q149" s="6" t="s">
        <v>8367</v>
      </c>
      <c r="R149" t="s">
        <v>8370</v>
      </c>
      <c r="S149" s="10">
        <f t="shared" si="17"/>
        <v>41969.767824074079</v>
      </c>
      <c r="T149" s="10">
        <f t="shared" si="18"/>
        <v>42012.762499999997</v>
      </c>
      <c r="U149" s="10">
        <v>41969</v>
      </c>
      <c r="V149" s="10">
        <v>42012</v>
      </c>
      <c r="W149" s="28">
        <f t="shared" si="15"/>
        <v>11040.4</v>
      </c>
      <c r="X149" s="28">
        <f t="shared" si="16"/>
        <v>0</v>
      </c>
    </row>
    <row r="150" spans="1:2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8324</v>
      </c>
      <c r="O150" s="5">
        <f t="shared" si="14"/>
        <v>0.08</v>
      </c>
      <c r="P150" s="5">
        <f t="shared" ref="P150:P159" si="19">E150/L150</f>
        <v>20</v>
      </c>
      <c r="Q150" s="6" t="s">
        <v>8367</v>
      </c>
      <c r="R150" t="s">
        <v>8370</v>
      </c>
      <c r="S150" s="10">
        <f t="shared" si="17"/>
        <v>42397.281666666662</v>
      </c>
      <c r="T150" s="10">
        <f t="shared" si="18"/>
        <v>42427.281666666662</v>
      </c>
      <c r="U150" s="10">
        <v>42397</v>
      </c>
      <c r="V150" s="10">
        <v>42427</v>
      </c>
      <c r="W150" s="28">
        <f t="shared" si="15"/>
        <v>50000</v>
      </c>
      <c r="X150" s="28">
        <f t="shared" si="16"/>
        <v>40</v>
      </c>
    </row>
    <row r="151" spans="1:2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8324</v>
      </c>
      <c r="O151" s="5">
        <f t="shared" si="14"/>
        <v>0.91999999999999993</v>
      </c>
      <c r="P151" s="5">
        <f t="shared" si="19"/>
        <v>15.333333333333334</v>
      </c>
      <c r="Q151" s="6" t="s">
        <v>8367</v>
      </c>
      <c r="R151" t="s">
        <v>8370</v>
      </c>
      <c r="S151" s="10">
        <f t="shared" si="17"/>
        <v>41968.172106481477</v>
      </c>
      <c r="T151" s="10">
        <f t="shared" si="18"/>
        <v>41998.333333333328</v>
      </c>
      <c r="U151" s="10">
        <v>41968</v>
      </c>
      <c r="V151" s="10">
        <v>41998</v>
      </c>
      <c r="W151" s="28">
        <f t="shared" si="15"/>
        <v>10000</v>
      </c>
      <c r="X151" s="28">
        <f t="shared" si="16"/>
        <v>92</v>
      </c>
    </row>
    <row r="152" spans="1:2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8324</v>
      </c>
      <c r="O152" s="5">
        <f t="shared" si="14"/>
        <v>23.163076923076922</v>
      </c>
      <c r="P152" s="5">
        <f t="shared" si="19"/>
        <v>449.43283582089555</v>
      </c>
      <c r="Q152" s="6" t="s">
        <v>8367</v>
      </c>
      <c r="R152" t="s">
        <v>8370</v>
      </c>
      <c r="S152" s="10">
        <f t="shared" si="17"/>
        <v>42090.161828703705</v>
      </c>
      <c r="T152" s="10">
        <f t="shared" si="18"/>
        <v>42150.161828703705</v>
      </c>
      <c r="U152" s="10">
        <v>42090</v>
      </c>
      <c r="V152" s="10">
        <v>42150</v>
      </c>
      <c r="W152" s="28">
        <f t="shared" si="15"/>
        <v>130000</v>
      </c>
      <c r="X152" s="28">
        <f t="shared" si="16"/>
        <v>30112</v>
      </c>
    </row>
    <row r="153" spans="1:2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8324</v>
      </c>
      <c r="O153" s="5">
        <f t="shared" si="14"/>
        <v>5.5999999999999994E-2</v>
      </c>
      <c r="P153" s="5">
        <f t="shared" si="19"/>
        <v>28</v>
      </c>
      <c r="Q153" s="6" t="s">
        <v>8367</v>
      </c>
      <c r="R153" t="s">
        <v>8370</v>
      </c>
      <c r="S153" s="10">
        <f t="shared" si="17"/>
        <v>42113.550821759258</v>
      </c>
      <c r="T153" s="10">
        <f t="shared" si="18"/>
        <v>42173.550821759258</v>
      </c>
      <c r="U153" s="10">
        <v>42113</v>
      </c>
      <c r="V153" s="10">
        <v>42173</v>
      </c>
      <c r="W153" s="28">
        <f t="shared" si="15"/>
        <v>195300</v>
      </c>
      <c r="X153" s="28">
        <f t="shared" si="16"/>
        <v>109.57799999999999</v>
      </c>
    </row>
    <row r="154" spans="1:2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8324</v>
      </c>
      <c r="O154" s="5">
        <f t="shared" si="14"/>
        <v>7.8947368421052634E-3</v>
      </c>
      <c r="P154" s="5">
        <f t="shared" si="19"/>
        <v>15</v>
      </c>
      <c r="Q154" s="6" t="s">
        <v>8367</v>
      </c>
      <c r="R154" t="s">
        <v>8370</v>
      </c>
      <c r="S154" s="10">
        <f t="shared" si="17"/>
        <v>41875.077546296292</v>
      </c>
      <c r="T154" s="10">
        <f t="shared" si="18"/>
        <v>41905.077546296292</v>
      </c>
      <c r="U154" s="10">
        <v>41875</v>
      </c>
      <c r="V154" s="10">
        <v>41905</v>
      </c>
      <c r="W154" s="28">
        <f t="shared" si="15"/>
        <v>380000</v>
      </c>
      <c r="X154" s="28">
        <f t="shared" si="16"/>
        <v>30</v>
      </c>
    </row>
    <row r="155" spans="1:2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8324</v>
      </c>
      <c r="O155" s="5">
        <f t="shared" si="14"/>
        <v>0.71799999999999997</v>
      </c>
      <c r="P155" s="5">
        <f t="shared" si="19"/>
        <v>35.9</v>
      </c>
      <c r="Q155" s="6" t="s">
        <v>8367</v>
      </c>
      <c r="R155" t="s">
        <v>8370</v>
      </c>
      <c r="S155" s="10">
        <f t="shared" si="17"/>
        <v>41933.586157407408</v>
      </c>
      <c r="T155" s="10">
        <f t="shared" si="18"/>
        <v>41975.627824074079</v>
      </c>
      <c r="U155" s="10">
        <v>41933</v>
      </c>
      <c r="V155" s="10">
        <v>41975</v>
      </c>
      <c r="W155" s="28">
        <f t="shared" si="15"/>
        <v>50000</v>
      </c>
      <c r="X155" s="28">
        <f t="shared" si="16"/>
        <v>359</v>
      </c>
    </row>
    <row r="156" spans="1:2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8324</v>
      </c>
      <c r="O156" s="5">
        <f t="shared" si="14"/>
        <v>2.666666666666667</v>
      </c>
      <c r="P156" s="5">
        <f t="shared" si="19"/>
        <v>13.333333333333334</v>
      </c>
      <c r="Q156" s="6" t="s">
        <v>8367</v>
      </c>
      <c r="R156" t="s">
        <v>8370</v>
      </c>
      <c r="S156" s="10">
        <f t="shared" si="17"/>
        <v>42115.547395833331</v>
      </c>
      <c r="T156" s="10">
        <f t="shared" si="18"/>
        <v>42158.547395833331</v>
      </c>
      <c r="U156" s="10">
        <v>42115</v>
      </c>
      <c r="V156" s="10">
        <v>42158</v>
      </c>
      <c r="W156" s="28">
        <f t="shared" si="15"/>
        <v>1500</v>
      </c>
      <c r="X156" s="28">
        <f t="shared" si="16"/>
        <v>40</v>
      </c>
    </row>
    <row r="157" spans="1:2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8324</v>
      </c>
      <c r="O157" s="5">
        <f t="shared" si="14"/>
        <v>6.0000000000000001E-3</v>
      </c>
      <c r="P157" s="5">
        <f t="shared" si="19"/>
        <v>20.25</v>
      </c>
      <c r="Q157" s="6" t="s">
        <v>8367</v>
      </c>
      <c r="R157" t="s">
        <v>8370</v>
      </c>
      <c r="S157" s="10">
        <f t="shared" si="17"/>
        <v>42168.559432870374</v>
      </c>
      <c r="T157" s="10">
        <f t="shared" si="18"/>
        <v>42208.559432870374</v>
      </c>
      <c r="U157" s="10">
        <v>42168</v>
      </c>
      <c r="V157" s="10">
        <v>42208</v>
      </c>
      <c r="W157" s="28">
        <f t="shared" si="15"/>
        <v>1350000</v>
      </c>
      <c r="X157" s="28">
        <f t="shared" si="16"/>
        <v>81</v>
      </c>
    </row>
    <row r="158" spans="1:2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8324</v>
      </c>
      <c r="O158" s="5">
        <f t="shared" si="14"/>
        <v>5.0999999999999996</v>
      </c>
      <c r="P158" s="5">
        <f t="shared" si="19"/>
        <v>119</v>
      </c>
      <c r="Q158" s="6" t="s">
        <v>8367</v>
      </c>
      <c r="R158" t="s">
        <v>8370</v>
      </c>
      <c r="S158" s="10">
        <f t="shared" si="17"/>
        <v>41794.124953703707</v>
      </c>
      <c r="T158" s="10">
        <f t="shared" si="18"/>
        <v>41854.124953703707</v>
      </c>
      <c r="U158" s="10">
        <v>41794</v>
      </c>
      <c r="V158" s="10">
        <v>41854</v>
      </c>
      <c r="W158" s="28">
        <f t="shared" si="15"/>
        <v>32025</v>
      </c>
      <c r="X158" s="28">
        <f t="shared" si="16"/>
        <v>1633.8105</v>
      </c>
    </row>
    <row r="159" spans="1:2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8324</v>
      </c>
      <c r="O159" s="5">
        <f t="shared" si="14"/>
        <v>0.26711185308848079</v>
      </c>
      <c r="P159" s="5">
        <f t="shared" si="19"/>
        <v>4</v>
      </c>
      <c r="Q159" s="6" t="s">
        <v>8367</v>
      </c>
      <c r="R159" t="s">
        <v>8370</v>
      </c>
      <c r="S159" s="10">
        <f t="shared" si="17"/>
        <v>42396.911712962959</v>
      </c>
      <c r="T159" s="10">
        <f t="shared" si="18"/>
        <v>42426.911712962959</v>
      </c>
      <c r="U159" s="10">
        <v>42396</v>
      </c>
      <c r="V159" s="10">
        <v>42426</v>
      </c>
      <c r="W159" s="28">
        <f t="shared" si="15"/>
        <v>2995</v>
      </c>
      <c r="X159" s="28">
        <f t="shared" si="16"/>
        <v>8</v>
      </c>
    </row>
    <row r="160" spans="1:2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8324</v>
      </c>
      <c r="O160" s="5">
        <f t="shared" si="14"/>
        <v>0</v>
      </c>
      <c r="P160" s="5">
        <v>0</v>
      </c>
      <c r="Q160" s="6" t="s">
        <v>8367</v>
      </c>
      <c r="R160" t="s">
        <v>8370</v>
      </c>
      <c r="S160" s="10">
        <f t="shared" si="17"/>
        <v>41904.07671296296</v>
      </c>
      <c r="T160" s="10">
        <f t="shared" si="18"/>
        <v>41934.07671296296</v>
      </c>
      <c r="U160" s="10">
        <v>41904</v>
      </c>
      <c r="V160" s="10">
        <v>41934</v>
      </c>
      <c r="W160" s="28">
        <f t="shared" si="15"/>
        <v>5000</v>
      </c>
      <c r="X160" s="28">
        <f t="shared" si="16"/>
        <v>0</v>
      </c>
    </row>
    <row r="161" spans="1:2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8324</v>
      </c>
      <c r="O161" s="5">
        <f t="shared" si="14"/>
        <v>2E-3</v>
      </c>
      <c r="P161" s="5">
        <f>E161/L161</f>
        <v>10</v>
      </c>
      <c r="Q161" s="6" t="s">
        <v>8367</v>
      </c>
      <c r="R161" t="s">
        <v>8370</v>
      </c>
      <c r="S161" s="10">
        <f t="shared" si="17"/>
        <v>42514.434548611112</v>
      </c>
      <c r="T161" s="10">
        <f t="shared" si="18"/>
        <v>42554.434548611112</v>
      </c>
      <c r="U161" s="10">
        <v>42514</v>
      </c>
      <c r="V161" s="10">
        <v>42554</v>
      </c>
      <c r="W161" s="28">
        <f t="shared" si="15"/>
        <v>500000</v>
      </c>
      <c r="X161" s="28">
        <f t="shared" si="16"/>
        <v>10</v>
      </c>
    </row>
    <row r="162" spans="1:2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8320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8325</v>
      </c>
      <c r="O162" s="5">
        <f t="shared" si="14"/>
        <v>0</v>
      </c>
      <c r="P162" s="5">
        <v>0</v>
      </c>
      <c r="Q162" s="6" t="s">
        <v>8367</v>
      </c>
      <c r="R162" t="s">
        <v>8371</v>
      </c>
      <c r="S162" s="10">
        <f t="shared" si="17"/>
        <v>42171.913090277776</v>
      </c>
      <c r="T162" s="10">
        <f t="shared" si="18"/>
        <v>42231.913090277776</v>
      </c>
      <c r="U162" s="10">
        <v>42171</v>
      </c>
      <c r="V162" s="10">
        <v>42231</v>
      </c>
      <c r="W162" s="28">
        <f t="shared" si="15"/>
        <v>5000</v>
      </c>
      <c r="X162" s="28">
        <f t="shared" si="16"/>
        <v>0</v>
      </c>
    </row>
    <row r="163" spans="1:2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8320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8325</v>
      </c>
      <c r="O163" s="5">
        <f t="shared" si="14"/>
        <v>0.01</v>
      </c>
      <c r="P163" s="5">
        <f>E163/L163</f>
        <v>5</v>
      </c>
      <c r="Q163" s="6" t="s">
        <v>8367</v>
      </c>
      <c r="R163" t="s">
        <v>8371</v>
      </c>
      <c r="S163" s="10">
        <f t="shared" si="17"/>
        <v>41792.687442129631</v>
      </c>
      <c r="T163" s="10">
        <f t="shared" si="18"/>
        <v>41822.687442129631</v>
      </c>
      <c r="U163" s="10">
        <v>41792</v>
      </c>
      <c r="V163" s="10">
        <v>41822</v>
      </c>
      <c r="W163" s="28">
        <f t="shared" si="15"/>
        <v>50000</v>
      </c>
      <c r="X163" s="28">
        <f t="shared" si="16"/>
        <v>5</v>
      </c>
    </row>
    <row r="164" spans="1:2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8320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8325</v>
      </c>
      <c r="O164" s="5">
        <f t="shared" si="14"/>
        <v>15.535714285714286</v>
      </c>
      <c r="P164" s="5">
        <f>E164/L164</f>
        <v>43.5</v>
      </c>
      <c r="Q164" s="6" t="s">
        <v>8367</v>
      </c>
      <c r="R164" t="s">
        <v>8371</v>
      </c>
      <c r="S164" s="10">
        <f t="shared" si="17"/>
        <v>41835.126805555556</v>
      </c>
      <c r="T164" s="10">
        <f t="shared" si="18"/>
        <v>41867.987500000003</v>
      </c>
      <c r="U164" s="10">
        <v>41835</v>
      </c>
      <c r="V164" s="10">
        <v>41867</v>
      </c>
      <c r="W164" s="28">
        <f t="shared" si="15"/>
        <v>2800</v>
      </c>
      <c r="X164" s="28">
        <f t="shared" si="16"/>
        <v>435</v>
      </c>
    </row>
    <row r="165" spans="1:2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8320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8325</v>
      </c>
      <c r="O165" s="5">
        <f t="shared" si="14"/>
        <v>0</v>
      </c>
      <c r="P165" s="5">
        <v>0</v>
      </c>
      <c r="Q165" s="6" t="s">
        <v>8367</v>
      </c>
      <c r="R165" t="s">
        <v>8371</v>
      </c>
      <c r="S165" s="10">
        <f t="shared" si="17"/>
        <v>42243.961273148147</v>
      </c>
      <c r="T165" s="10">
        <f t="shared" si="18"/>
        <v>42278</v>
      </c>
      <c r="U165" s="10">
        <v>42243</v>
      </c>
      <c r="V165" s="10">
        <v>42278</v>
      </c>
      <c r="W165" s="28">
        <f t="shared" si="15"/>
        <v>2000000</v>
      </c>
      <c r="X165" s="28">
        <f t="shared" si="16"/>
        <v>0</v>
      </c>
    </row>
    <row r="166" spans="1:2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8320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8325</v>
      </c>
      <c r="O166" s="5">
        <f t="shared" si="14"/>
        <v>0.53333333333333333</v>
      </c>
      <c r="P166" s="5">
        <f>E166/L166</f>
        <v>91.428571428571431</v>
      </c>
      <c r="Q166" s="6" t="s">
        <v>8367</v>
      </c>
      <c r="R166" t="s">
        <v>8371</v>
      </c>
      <c r="S166" s="10">
        <f t="shared" si="17"/>
        <v>41841.762743055559</v>
      </c>
      <c r="T166" s="10">
        <f t="shared" si="18"/>
        <v>41901.762743055559</v>
      </c>
      <c r="U166" s="10">
        <v>41841</v>
      </c>
      <c r="V166" s="10">
        <v>41901</v>
      </c>
      <c r="W166" s="28">
        <f t="shared" si="15"/>
        <v>120000</v>
      </c>
      <c r="X166" s="28">
        <f t="shared" si="16"/>
        <v>640</v>
      </c>
    </row>
    <row r="167" spans="1:2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8320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8325</v>
      </c>
      <c r="O167" s="5">
        <f t="shared" si="14"/>
        <v>0</v>
      </c>
      <c r="P167" s="5">
        <v>0</v>
      </c>
      <c r="Q167" s="6" t="s">
        <v>8367</v>
      </c>
      <c r="R167" t="s">
        <v>8371</v>
      </c>
      <c r="S167" s="10">
        <f t="shared" si="17"/>
        <v>42351.658842592587</v>
      </c>
      <c r="T167" s="10">
        <f t="shared" si="18"/>
        <v>42381.658842592587</v>
      </c>
      <c r="U167" s="10">
        <v>42351</v>
      </c>
      <c r="V167" s="10">
        <v>42381</v>
      </c>
      <c r="W167" s="28">
        <f t="shared" si="15"/>
        <v>25768.600000000002</v>
      </c>
      <c r="X167" s="28">
        <f t="shared" si="16"/>
        <v>0</v>
      </c>
    </row>
    <row r="168" spans="1:2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8320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8325</v>
      </c>
      <c r="O168" s="5">
        <f t="shared" si="14"/>
        <v>60</v>
      </c>
      <c r="P168" s="5">
        <f t="shared" ref="P168:P173" si="20">E168/L168</f>
        <v>3000</v>
      </c>
      <c r="Q168" s="6" t="s">
        <v>8367</v>
      </c>
      <c r="R168" t="s">
        <v>8371</v>
      </c>
      <c r="S168" s="10">
        <f t="shared" si="17"/>
        <v>42721.075949074075</v>
      </c>
      <c r="T168" s="10">
        <f t="shared" si="18"/>
        <v>42751.075949074075</v>
      </c>
      <c r="U168" s="10">
        <v>42721</v>
      </c>
      <c r="V168" s="10">
        <v>42751</v>
      </c>
      <c r="W168" s="28">
        <f t="shared" si="15"/>
        <v>5000</v>
      </c>
      <c r="X168" s="28">
        <f t="shared" si="16"/>
        <v>3000</v>
      </c>
    </row>
    <row r="169" spans="1:2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8320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8325</v>
      </c>
      <c r="O169" s="5">
        <f t="shared" si="14"/>
        <v>0.01</v>
      </c>
      <c r="P169" s="5">
        <f t="shared" si="20"/>
        <v>5.5</v>
      </c>
      <c r="Q169" s="6" t="s">
        <v>8367</v>
      </c>
      <c r="R169" t="s">
        <v>8371</v>
      </c>
      <c r="S169" s="10">
        <f t="shared" si="17"/>
        <v>42160.927488425921</v>
      </c>
      <c r="T169" s="10">
        <f t="shared" si="18"/>
        <v>42220.927488425921</v>
      </c>
      <c r="U169" s="10">
        <v>42160</v>
      </c>
      <c r="V169" s="10">
        <v>42220</v>
      </c>
      <c r="W169" s="28">
        <f t="shared" si="15"/>
        <v>110000</v>
      </c>
      <c r="X169" s="28">
        <f t="shared" si="16"/>
        <v>11</v>
      </c>
    </row>
    <row r="170" spans="1:2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8320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8325</v>
      </c>
      <c r="O170" s="5">
        <f t="shared" si="14"/>
        <v>4.0625</v>
      </c>
      <c r="P170" s="5">
        <f t="shared" si="20"/>
        <v>108.33333333333333</v>
      </c>
      <c r="Q170" s="6" t="s">
        <v>8367</v>
      </c>
      <c r="R170" t="s">
        <v>8371</v>
      </c>
      <c r="S170" s="10">
        <f t="shared" si="17"/>
        <v>42052.83530092593</v>
      </c>
      <c r="T170" s="10">
        <f t="shared" si="18"/>
        <v>42082.793634259258</v>
      </c>
      <c r="U170" s="10">
        <v>42052</v>
      </c>
      <c r="V170" s="10">
        <v>42082</v>
      </c>
      <c r="W170" s="28">
        <f t="shared" si="15"/>
        <v>8000</v>
      </c>
      <c r="X170" s="28">
        <f t="shared" si="16"/>
        <v>325</v>
      </c>
    </row>
    <row r="171" spans="1:2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8320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8325</v>
      </c>
      <c r="O171" s="5">
        <f t="shared" si="14"/>
        <v>22.400000000000002</v>
      </c>
      <c r="P171" s="5">
        <f t="shared" si="20"/>
        <v>56</v>
      </c>
      <c r="Q171" s="6" t="s">
        <v>8367</v>
      </c>
      <c r="R171" t="s">
        <v>8371</v>
      </c>
      <c r="S171" s="10">
        <f t="shared" si="17"/>
        <v>41900.505312499998</v>
      </c>
      <c r="T171" s="10">
        <f t="shared" si="18"/>
        <v>41930.505312499998</v>
      </c>
      <c r="U171" s="10">
        <v>41900</v>
      </c>
      <c r="V171" s="10">
        <v>41930</v>
      </c>
      <c r="W171" s="28">
        <f t="shared" si="15"/>
        <v>4082.25</v>
      </c>
      <c r="X171" s="28">
        <f t="shared" si="16"/>
        <v>902.6640000000001</v>
      </c>
    </row>
    <row r="172" spans="1:2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8320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8325</v>
      </c>
      <c r="O172" s="5">
        <f t="shared" si="14"/>
        <v>3.25</v>
      </c>
      <c r="P172" s="5">
        <f t="shared" si="20"/>
        <v>32.5</v>
      </c>
      <c r="Q172" s="6" t="s">
        <v>8367</v>
      </c>
      <c r="R172" t="s">
        <v>8371</v>
      </c>
      <c r="S172" s="10">
        <f t="shared" si="17"/>
        <v>42216.977812500001</v>
      </c>
      <c r="T172" s="10">
        <f t="shared" si="18"/>
        <v>42246.227777777778</v>
      </c>
      <c r="U172" s="10">
        <v>42216</v>
      </c>
      <c r="V172" s="10">
        <v>42246</v>
      </c>
      <c r="W172" s="28">
        <f t="shared" si="15"/>
        <v>10000</v>
      </c>
      <c r="X172" s="28">
        <f t="shared" si="16"/>
        <v>325</v>
      </c>
    </row>
    <row r="173" spans="1:2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8320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8325</v>
      </c>
      <c r="O173" s="5">
        <f t="shared" si="14"/>
        <v>2E-3</v>
      </c>
      <c r="P173" s="5">
        <f t="shared" si="20"/>
        <v>1</v>
      </c>
      <c r="Q173" s="6" t="s">
        <v>8367</v>
      </c>
      <c r="R173" t="s">
        <v>8371</v>
      </c>
      <c r="S173" s="10">
        <f t="shared" si="17"/>
        <v>42534.180717592593</v>
      </c>
      <c r="T173" s="10">
        <f t="shared" si="18"/>
        <v>42594.180717592593</v>
      </c>
      <c r="U173" s="10">
        <v>42534</v>
      </c>
      <c r="V173" s="10">
        <v>42594</v>
      </c>
      <c r="W173" s="28">
        <f t="shared" si="15"/>
        <v>50000</v>
      </c>
      <c r="X173" s="28">
        <f t="shared" si="16"/>
        <v>1</v>
      </c>
    </row>
    <row r="174" spans="1:2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8320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8325</v>
      </c>
      <c r="O174" s="5">
        <f t="shared" si="14"/>
        <v>0</v>
      </c>
      <c r="P174" s="5">
        <v>0</v>
      </c>
      <c r="Q174" s="6" t="s">
        <v>8367</v>
      </c>
      <c r="R174" t="s">
        <v>8371</v>
      </c>
      <c r="S174" s="10">
        <f t="shared" si="17"/>
        <v>42047.394942129627</v>
      </c>
      <c r="T174" s="10">
        <f t="shared" si="18"/>
        <v>42082.353275462963</v>
      </c>
      <c r="U174" s="10">
        <v>42047</v>
      </c>
      <c r="V174" s="10">
        <v>42082</v>
      </c>
      <c r="W174" s="28">
        <f t="shared" si="15"/>
        <v>95000</v>
      </c>
      <c r="X174" s="28">
        <f t="shared" si="16"/>
        <v>0</v>
      </c>
    </row>
    <row r="175" spans="1:2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8320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8325</v>
      </c>
      <c r="O175" s="5">
        <f t="shared" si="14"/>
        <v>0</v>
      </c>
      <c r="P175" s="5">
        <v>0</v>
      </c>
      <c r="Q175" s="6" t="s">
        <v>8367</v>
      </c>
      <c r="R175" t="s">
        <v>8371</v>
      </c>
      <c r="S175" s="10">
        <f t="shared" si="17"/>
        <v>42033.573009259257</v>
      </c>
      <c r="T175" s="10">
        <f t="shared" si="18"/>
        <v>42063.573009259257</v>
      </c>
      <c r="U175" s="10">
        <v>42033</v>
      </c>
      <c r="V175" s="10">
        <v>42063</v>
      </c>
      <c r="W175" s="28">
        <f t="shared" si="15"/>
        <v>1679.652</v>
      </c>
      <c r="X175" s="28">
        <f t="shared" si="16"/>
        <v>0</v>
      </c>
    </row>
    <row r="176" spans="1:2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8320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8325</v>
      </c>
      <c r="O176" s="5">
        <f t="shared" si="14"/>
        <v>0</v>
      </c>
      <c r="P176" s="5">
        <v>0</v>
      </c>
      <c r="Q176" s="6" t="s">
        <v>8367</v>
      </c>
      <c r="R176" t="s">
        <v>8371</v>
      </c>
      <c r="S176" s="10">
        <f t="shared" si="17"/>
        <v>42072.758981481486</v>
      </c>
      <c r="T176" s="10">
        <f t="shared" si="18"/>
        <v>42132.758981481486</v>
      </c>
      <c r="U176" s="10">
        <v>42072</v>
      </c>
      <c r="V176" s="10">
        <v>42132</v>
      </c>
      <c r="W176" s="28">
        <f t="shared" si="15"/>
        <v>6516.0000000000009</v>
      </c>
      <c r="X176" s="28">
        <f t="shared" si="16"/>
        <v>0</v>
      </c>
    </row>
    <row r="177" spans="1:2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8320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8325</v>
      </c>
      <c r="O177" s="5">
        <f t="shared" si="14"/>
        <v>6.4850000000000003</v>
      </c>
      <c r="P177" s="5">
        <f>E177/L177</f>
        <v>49.884615384615387</v>
      </c>
      <c r="Q177" s="6" t="s">
        <v>8367</v>
      </c>
      <c r="R177" t="s">
        <v>8371</v>
      </c>
      <c r="S177" s="10">
        <f t="shared" si="17"/>
        <v>41855.777905092589</v>
      </c>
      <c r="T177" s="10">
        <f t="shared" si="18"/>
        <v>41880.777905092589</v>
      </c>
      <c r="U177" s="10">
        <v>41855</v>
      </c>
      <c r="V177" s="10">
        <v>41880</v>
      </c>
      <c r="W177" s="28">
        <f t="shared" si="15"/>
        <v>33672</v>
      </c>
      <c r="X177" s="28">
        <f t="shared" si="16"/>
        <v>2150.6853999999998</v>
      </c>
    </row>
    <row r="178" spans="1:2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8320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8325</v>
      </c>
      <c r="O178" s="5">
        <f t="shared" si="14"/>
        <v>0</v>
      </c>
      <c r="P178" s="5">
        <v>0</v>
      </c>
      <c r="Q178" s="6" t="s">
        <v>8367</v>
      </c>
      <c r="R178" t="s">
        <v>8371</v>
      </c>
      <c r="S178" s="10">
        <f t="shared" si="17"/>
        <v>42191.824062500003</v>
      </c>
      <c r="T178" s="10">
        <f t="shared" si="18"/>
        <v>42221.824062500003</v>
      </c>
      <c r="U178" s="10">
        <v>42191</v>
      </c>
      <c r="V178" s="10">
        <v>42221</v>
      </c>
      <c r="W178" s="28">
        <f t="shared" si="15"/>
        <v>1500</v>
      </c>
      <c r="X178" s="28">
        <f t="shared" si="16"/>
        <v>0</v>
      </c>
    </row>
    <row r="179" spans="1:2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8320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8325</v>
      </c>
      <c r="O179" s="5">
        <f t="shared" si="14"/>
        <v>40</v>
      </c>
      <c r="P179" s="5">
        <f>E179/L179</f>
        <v>25.714285714285715</v>
      </c>
      <c r="Q179" s="6" t="s">
        <v>8367</v>
      </c>
      <c r="R179" t="s">
        <v>8371</v>
      </c>
      <c r="S179" s="10">
        <f t="shared" si="17"/>
        <v>42070.047754629632</v>
      </c>
      <c r="T179" s="10">
        <f t="shared" si="18"/>
        <v>42087.00608796296</v>
      </c>
      <c r="U179" s="10">
        <v>42070</v>
      </c>
      <c r="V179" s="10">
        <v>42087</v>
      </c>
      <c r="W179" s="28">
        <f t="shared" si="15"/>
        <v>450</v>
      </c>
      <c r="X179" s="28">
        <f t="shared" si="16"/>
        <v>180</v>
      </c>
    </row>
    <row r="180" spans="1:2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8320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8325</v>
      </c>
      <c r="O180" s="5">
        <f t="shared" si="14"/>
        <v>0</v>
      </c>
      <c r="P180" s="5">
        <v>0</v>
      </c>
      <c r="Q180" s="6" t="s">
        <v>8367</v>
      </c>
      <c r="R180" t="s">
        <v>8371</v>
      </c>
      <c r="S180" s="10">
        <f t="shared" si="17"/>
        <v>42304.955381944441</v>
      </c>
      <c r="T180" s="10">
        <f t="shared" si="18"/>
        <v>42334.997048611112</v>
      </c>
      <c r="U180" s="10">
        <v>42304</v>
      </c>
      <c r="V180" s="10">
        <v>42334</v>
      </c>
      <c r="W180" s="28">
        <f t="shared" si="15"/>
        <v>553050</v>
      </c>
      <c r="X180" s="28">
        <f t="shared" si="16"/>
        <v>0</v>
      </c>
    </row>
    <row r="181" spans="1:2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8320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8325</v>
      </c>
      <c r="O181" s="5">
        <f t="shared" si="14"/>
        <v>20</v>
      </c>
      <c r="P181" s="5">
        <f>E181/L181</f>
        <v>100</v>
      </c>
      <c r="Q181" s="6" t="s">
        <v>8367</v>
      </c>
      <c r="R181" t="s">
        <v>8371</v>
      </c>
      <c r="S181" s="10">
        <f t="shared" si="17"/>
        <v>42403.080497685187</v>
      </c>
      <c r="T181" s="10">
        <f t="shared" si="18"/>
        <v>42433.080497685187</v>
      </c>
      <c r="U181" s="10">
        <v>42403</v>
      </c>
      <c r="V181" s="10">
        <v>42433</v>
      </c>
      <c r="W181" s="28">
        <f t="shared" si="15"/>
        <v>1000</v>
      </c>
      <c r="X181" s="28">
        <f t="shared" si="16"/>
        <v>200</v>
      </c>
    </row>
    <row r="182" spans="1:2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8320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8325</v>
      </c>
      <c r="O182" s="5">
        <f t="shared" si="14"/>
        <v>33.416666666666664</v>
      </c>
      <c r="P182" s="5">
        <f>E182/L182</f>
        <v>30.846153846153847</v>
      </c>
      <c r="Q182" s="6" t="s">
        <v>8367</v>
      </c>
      <c r="R182" t="s">
        <v>8371</v>
      </c>
      <c r="S182" s="10">
        <f t="shared" si="17"/>
        <v>42067.991238425922</v>
      </c>
      <c r="T182" s="10">
        <f t="shared" si="18"/>
        <v>42107.791666666672</v>
      </c>
      <c r="U182" s="10">
        <v>42067</v>
      </c>
      <c r="V182" s="10">
        <v>42107</v>
      </c>
      <c r="W182" s="28">
        <f t="shared" si="15"/>
        <v>1838.8799999999999</v>
      </c>
      <c r="X182" s="28">
        <f t="shared" si="16"/>
        <v>586.46249999999998</v>
      </c>
    </row>
    <row r="183" spans="1:2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8320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8325</v>
      </c>
      <c r="O183" s="5">
        <f t="shared" si="14"/>
        <v>21.092608822670172</v>
      </c>
      <c r="P183" s="5">
        <f>E183/L183</f>
        <v>180.5</v>
      </c>
      <c r="Q183" s="6" t="s">
        <v>8367</v>
      </c>
      <c r="R183" t="s">
        <v>8371</v>
      </c>
      <c r="S183" s="10">
        <f t="shared" si="17"/>
        <v>42147.741840277777</v>
      </c>
      <c r="T183" s="10">
        <f t="shared" si="18"/>
        <v>42177.741840277777</v>
      </c>
      <c r="U183" s="10">
        <v>42147</v>
      </c>
      <c r="V183" s="10">
        <v>42177</v>
      </c>
      <c r="W183" s="28">
        <f t="shared" si="15"/>
        <v>5353.5720000000001</v>
      </c>
      <c r="X183" s="28">
        <f t="shared" si="16"/>
        <v>1142.5650000000001</v>
      </c>
    </row>
    <row r="184" spans="1:2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8320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8325</v>
      </c>
      <c r="O184" s="5">
        <f t="shared" si="14"/>
        <v>0</v>
      </c>
      <c r="P184" s="5">
        <v>0</v>
      </c>
      <c r="Q184" s="6" t="s">
        <v>8367</v>
      </c>
      <c r="R184" t="s">
        <v>8371</v>
      </c>
      <c r="S184" s="10">
        <f t="shared" si="17"/>
        <v>42712.011944444443</v>
      </c>
      <c r="T184" s="10">
        <f t="shared" si="18"/>
        <v>42742.011944444443</v>
      </c>
      <c r="U184" s="10">
        <v>42712</v>
      </c>
      <c r="V184" s="10">
        <v>42742</v>
      </c>
      <c r="W184" s="28">
        <f t="shared" si="15"/>
        <v>1000</v>
      </c>
      <c r="X184" s="28">
        <f t="shared" si="16"/>
        <v>0</v>
      </c>
    </row>
    <row r="185" spans="1:2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8320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8325</v>
      </c>
      <c r="O185" s="5">
        <f t="shared" si="14"/>
        <v>35.856000000000002</v>
      </c>
      <c r="P185" s="5">
        <f>E185/L185</f>
        <v>373.5</v>
      </c>
      <c r="Q185" s="6" t="s">
        <v>8367</v>
      </c>
      <c r="R185" t="s">
        <v>8371</v>
      </c>
      <c r="S185" s="10">
        <f t="shared" si="17"/>
        <v>41939.810300925928</v>
      </c>
      <c r="T185" s="10">
        <f t="shared" si="18"/>
        <v>41969.851967592593</v>
      </c>
      <c r="U185" s="10">
        <v>41939</v>
      </c>
      <c r="V185" s="10">
        <v>41969</v>
      </c>
      <c r="W185" s="28">
        <f t="shared" si="15"/>
        <v>20135</v>
      </c>
      <c r="X185" s="28">
        <f t="shared" si="16"/>
        <v>7069.0104000000001</v>
      </c>
    </row>
    <row r="186" spans="1:2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8320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8325</v>
      </c>
      <c r="O186" s="5">
        <f t="shared" si="14"/>
        <v>3.4000000000000004</v>
      </c>
      <c r="P186" s="5">
        <f>E186/L186</f>
        <v>25.5</v>
      </c>
      <c r="Q186" s="6" t="s">
        <v>8367</v>
      </c>
      <c r="R186" t="s">
        <v>8371</v>
      </c>
      <c r="S186" s="10">
        <f t="shared" si="17"/>
        <v>41825.791226851856</v>
      </c>
      <c r="T186" s="10">
        <f t="shared" si="18"/>
        <v>41883.165972222225</v>
      </c>
      <c r="U186" s="10">
        <v>41825</v>
      </c>
      <c r="V186" s="10">
        <v>41883</v>
      </c>
      <c r="W186" s="28">
        <f t="shared" si="15"/>
        <v>1410.45</v>
      </c>
      <c r="X186" s="28">
        <f t="shared" si="16"/>
        <v>46.950600000000001</v>
      </c>
    </row>
    <row r="187" spans="1:2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8320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8325</v>
      </c>
      <c r="O187" s="5">
        <f t="shared" si="14"/>
        <v>5.5</v>
      </c>
      <c r="P187" s="5">
        <f>E187/L187</f>
        <v>220</v>
      </c>
      <c r="Q187" s="6" t="s">
        <v>8367</v>
      </c>
      <c r="R187" t="s">
        <v>8371</v>
      </c>
      <c r="S187" s="10">
        <f t="shared" si="17"/>
        <v>42570.91133101852</v>
      </c>
      <c r="T187" s="10">
        <f t="shared" si="18"/>
        <v>42600.91133101852</v>
      </c>
      <c r="U187" s="10">
        <v>42570</v>
      </c>
      <c r="V187" s="10">
        <v>42600</v>
      </c>
      <c r="W187" s="28">
        <f t="shared" si="15"/>
        <v>4720</v>
      </c>
      <c r="X187" s="28">
        <f t="shared" si="16"/>
        <v>269.5</v>
      </c>
    </row>
    <row r="188" spans="1:2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8320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8325</v>
      </c>
      <c r="O188" s="5">
        <f t="shared" si="14"/>
        <v>0</v>
      </c>
      <c r="P188" s="5">
        <v>0</v>
      </c>
      <c r="Q188" s="6" t="s">
        <v>8367</v>
      </c>
      <c r="R188" t="s">
        <v>8371</v>
      </c>
      <c r="S188" s="10">
        <f t="shared" si="17"/>
        <v>42767.812893518523</v>
      </c>
      <c r="T188" s="10">
        <f t="shared" si="18"/>
        <v>42797.833333333328</v>
      </c>
      <c r="U188" s="10">
        <v>42767</v>
      </c>
      <c r="V188" s="10">
        <v>42797</v>
      </c>
      <c r="W188" s="28">
        <f t="shared" si="15"/>
        <v>5000</v>
      </c>
      <c r="X188" s="28">
        <f t="shared" si="16"/>
        <v>0</v>
      </c>
    </row>
    <row r="189" spans="1:2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8320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8325</v>
      </c>
      <c r="O189" s="5">
        <f t="shared" si="14"/>
        <v>16</v>
      </c>
      <c r="P189" s="5">
        <f>E189/L189</f>
        <v>160</v>
      </c>
      <c r="Q189" s="6" t="s">
        <v>8367</v>
      </c>
      <c r="R189" t="s">
        <v>8371</v>
      </c>
      <c r="S189" s="10">
        <f t="shared" si="17"/>
        <v>42182.234456018516</v>
      </c>
      <c r="T189" s="10">
        <f t="shared" si="18"/>
        <v>42206.290972222225</v>
      </c>
      <c r="U189" s="10">
        <v>42182</v>
      </c>
      <c r="V189" s="10">
        <v>42206</v>
      </c>
      <c r="W189" s="28">
        <f t="shared" si="15"/>
        <v>5000</v>
      </c>
      <c r="X189" s="28">
        <f t="shared" si="16"/>
        <v>800</v>
      </c>
    </row>
    <row r="190" spans="1:2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8320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8325</v>
      </c>
      <c r="O190" s="5">
        <f t="shared" si="14"/>
        <v>0</v>
      </c>
      <c r="P190" s="5">
        <v>0</v>
      </c>
      <c r="Q190" s="6" t="s">
        <v>8367</v>
      </c>
      <c r="R190" t="s">
        <v>8371</v>
      </c>
      <c r="S190" s="10">
        <f t="shared" si="17"/>
        <v>41857.18304398148</v>
      </c>
      <c r="T190" s="10">
        <f t="shared" si="18"/>
        <v>41887.18304398148</v>
      </c>
      <c r="U190" s="10">
        <v>41857</v>
      </c>
      <c r="V190" s="10">
        <v>41887</v>
      </c>
      <c r="W190" s="28">
        <f t="shared" si="15"/>
        <v>1500</v>
      </c>
      <c r="X190" s="28">
        <f t="shared" si="16"/>
        <v>0</v>
      </c>
    </row>
    <row r="191" spans="1:2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8320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8325</v>
      </c>
      <c r="O191" s="5">
        <f t="shared" si="14"/>
        <v>6.8999999999999992E-2</v>
      </c>
      <c r="P191" s="5">
        <f>E191/L191</f>
        <v>69</v>
      </c>
      <c r="Q191" s="6" t="s">
        <v>8367</v>
      </c>
      <c r="R191" t="s">
        <v>8371</v>
      </c>
      <c r="S191" s="10">
        <f t="shared" si="17"/>
        <v>42556.690706018519</v>
      </c>
      <c r="T191" s="10">
        <f t="shared" si="18"/>
        <v>42616.690706018519</v>
      </c>
      <c r="U191" s="10">
        <v>42556</v>
      </c>
      <c r="V191" s="10">
        <v>42616</v>
      </c>
      <c r="W191" s="28">
        <f t="shared" si="15"/>
        <v>500000</v>
      </c>
      <c r="X191" s="28">
        <f t="shared" si="16"/>
        <v>345</v>
      </c>
    </row>
    <row r="192" spans="1:2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8320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8325</v>
      </c>
      <c r="O192" s="5">
        <f t="shared" si="14"/>
        <v>0.41666666666666669</v>
      </c>
      <c r="P192" s="5">
        <f>E192/L192</f>
        <v>50</v>
      </c>
      <c r="Q192" s="6" t="s">
        <v>8367</v>
      </c>
      <c r="R192" t="s">
        <v>8371</v>
      </c>
      <c r="S192" s="10">
        <f t="shared" si="17"/>
        <v>42527.650995370372</v>
      </c>
      <c r="T192" s="10">
        <f t="shared" si="18"/>
        <v>42537.650995370372</v>
      </c>
      <c r="U192" s="10">
        <v>42527</v>
      </c>
      <c r="V192" s="10">
        <v>42537</v>
      </c>
      <c r="W192" s="28">
        <f t="shared" si="15"/>
        <v>12000</v>
      </c>
      <c r="X192" s="28">
        <f t="shared" si="16"/>
        <v>50</v>
      </c>
    </row>
    <row r="193" spans="1:2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8320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8325</v>
      </c>
      <c r="O193" s="5">
        <f t="shared" si="14"/>
        <v>5</v>
      </c>
      <c r="P193" s="5">
        <f>E193/L193</f>
        <v>83.333333333333329</v>
      </c>
      <c r="Q193" s="6" t="s">
        <v>8367</v>
      </c>
      <c r="R193" t="s">
        <v>8371</v>
      </c>
      <c r="S193" s="10">
        <f t="shared" si="17"/>
        <v>42239.441412037035</v>
      </c>
      <c r="T193" s="10">
        <f t="shared" si="18"/>
        <v>42279.441412037035</v>
      </c>
      <c r="U193" s="10">
        <v>42239</v>
      </c>
      <c r="V193" s="10">
        <v>42279</v>
      </c>
      <c r="W193" s="28">
        <f t="shared" si="15"/>
        <v>3666.4999999999995</v>
      </c>
      <c r="X193" s="28">
        <f t="shared" si="16"/>
        <v>175.8</v>
      </c>
    </row>
    <row r="194" spans="1:2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8320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8325</v>
      </c>
      <c r="O194" s="5">
        <f t="shared" ref="O194:O257" si="21">(E194/D194)*100</f>
        <v>1.6999999999999999E-3</v>
      </c>
      <c r="P194" s="5">
        <f>E194/L194</f>
        <v>5.666666666666667</v>
      </c>
      <c r="Q194" s="6" t="s">
        <v>8367</v>
      </c>
      <c r="R194" t="s">
        <v>8371</v>
      </c>
      <c r="S194" s="10">
        <f t="shared" si="17"/>
        <v>41899.792037037041</v>
      </c>
      <c r="T194" s="10">
        <f t="shared" si="18"/>
        <v>41929.792037037041</v>
      </c>
      <c r="U194" s="10">
        <v>41899</v>
      </c>
      <c r="V194" s="10">
        <v>41929</v>
      </c>
      <c r="W194" s="28">
        <f t="shared" ref="W194:W257" si="22">(HLOOKUP(U194,Exchange_Data,MATCH(H194,Currency,0),FALSE))*D194</f>
        <v>1000000</v>
      </c>
      <c r="X194" s="28">
        <f t="shared" ref="X194:X257" si="23">(HLOOKUP(V194,Exchange_Data,MATCH(H194,Currency,0),FALSE))*E194</f>
        <v>17</v>
      </c>
    </row>
    <row r="195" spans="1:2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8320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8325</v>
      </c>
      <c r="O195" s="5">
        <f t="shared" si="21"/>
        <v>0</v>
      </c>
      <c r="P195" s="5">
        <v>0</v>
      </c>
      <c r="Q195" s="6" t="s">
        <v>8367</v>
      </c>
      <c r="R195" t="s">
        <v>8371</v>
      </c>
      <c r="S195" s="10">
        <f t="shared" ref="S195:S258" si="24">(J195/86400)+25569</f>
        <v>41911.934791666667</v>
      </c>
      <c r="T195" s="10">
        <f t="shared" ref="T195:T258" si="25">(I195/86400)+25569</f>
        <v>41971.976458333331</v>
      </c>
      <c r="U195" s="10">
        <v>41911</v>
      </c>
      <c r="V195" s="10">
        <v>41971</v>
      </c>
      <c r="W195" s="28">
        <f t="shared" si="22"/>
        <v>1622.7</v>
      </c>
      <c r="X195" s="28">
        <f t="shared" si="23"/>
        <v>0</v>
      </c>
    </row>
    <row r="196" spans="1:2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8320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8325</v>
      </c>
      <c r="O196" s="5">
        <f t="shared" si="21"/>
        <v>0.12</v>
      </c>
      <c r="P196" s="5">
        <f>E196/L196</f>
        <v>1</v>
      </c>
      <c r="Q196" s="6" t="s">
        <v>8367</v>
      </c>
      <c r="R196" t="s">
        <v>8371</v>
      </c>
      <c r="S196" s="10">
        <f t="shared" si="24"/>
        <v>42375.996886574074</v>
      </c>
      <c r="T196" s="10">
        <f t="shared" si="25"/>
        <v>42435.996886574074</v>
      </c>
      <c r="U196" s="10">
        <v>42375</v>
      </c>
      <c r="V196" s="10">
        <v>42435</v>
      </c>
      <c r="W196" s="28">
        <f t="shared" si="22"/>
        <v>3656.7499999999995</v>
      </c>
      <c r="X196" s="28">
        <f t="shared" si="23"/>
        <v>4.2473999999999998</v>
      </c>
    </row>
    <row r="197" spans="1:2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8320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8325</v>
      </c>
      <c r="O197" s="5">
        <f t="shared" si="21"/>
        <v>0</v>
      </c>
      <c r="P197" s="5">
        <v>0</v>
      </c>
      <c r="Q197" s="6" t="s">
        <v>8367</v>
      </c>
      <c r="R197" t="s">
        <v>8371</v>
      </c>
      <c r="S197" s="10">
        <f t="shared" si="24"/>
        <v>42135.67050925926</v>
      </c>
      <c r="T197" s="10">
        <f t="shared" si="25"/>
        <v>42195.67050925926</v>
      </c>
      <c r="U197" s="10">
        <v>42135</v>
      </c>
      <c r="V197" s="10">
        <v>42195</v>
      </c>
      <c r="W197" s="28">
        <f t="shared" si="22"/>
        <v>2000000</v>
      </c>
      <c r="X197" s="28">
        <f t="shared" si="23"/>
        <v>0</v>
      </c>
    </row>
    <row r="198" spans="1:2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8320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8325</v>
      </c>
      <c r="O198" s="5">
        <f t="shared" si="21"/>
        <v>41.857142857142861</v>
      </c>
      <c r="P198" s="5">
        <f>E198/L198</f>
        <v>77.10526315789474</v>
      </c>
      <c r="Q198" s="6" t="s">
        <v>8367</v>
      </c>
      <c r="R198" t="s">
        <v>8371</v>
      </c>
      <c r="S198" s="10">
        <f t="shared" si="24"/>
        <v>42259.542800925927</v>
      </c>
      <c r="T198" s="10">
        <f t="shared" si="25"/>
        <v>42287.875</v>
      </c>
      <c r="U198" s="10">
        <v>42259</v>
      </c>
      <c r="V198" s="10">
        <v>42287</v>
      </c>
      <c r="W198" s="28">
        <f t="shared" si="22"/>
        <v>5398.05</v>
      </c>
      <c r="X198" s="28">
        <f t="shared" si="23"/>
        <v>2247.31</v>
      </c>
    </row>
    <row r="199" spans="1:2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8320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8325</v>
      </c>
      <c r="O199" s="5">
        <f t="shared" si="21"/>
        <v>10.48</v>
      </c>
      <c r="P199" s="5">
        <f>E199/L199</f>
        <v>32.75</v>
      </c>
      <c r="Q199" s="6" t="s">
        <v>8367</v>
      </c>
      <c r="R199" t="s">
        <v>8371</v>
      </c>
      <c r="S199" s="10">
        <f t="shared" si="24"/>
        <v>42741.848379629635</v>
      </c>
      <c r="T199" s="10">
        <f t="shared" si="25"/>
        <v>42783.875</v>
      </c>
      <c r="U199" s="10">
        <v>42741</v>
      </c>
      <c r="V199" s="10">
        <v>42783</v>
      </c>
      <c r="W199" s="28">
        <f t="shared" si="22"/>
        <v>3090.75</v>
      </c>
      <c r="X199" s="28">
        <f t="shared" si="23"/>
        <v>325.50880000000001</v>
      </c>
    </row>
    <row r="200" spans="1:2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8320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8325</v>
      </c>
      <c r="O200" s="5">
        <f t="shared" si="21"/>
        <v>1.1159999999999999</v>
      </c>
      <c r="P200" s="5">
        <f>E200/L200</f>
        <v>46.5</v>
      </c>
      <c r="Q200" s="6" t="s">
        <v>8367</v>
      </c>
      <c r="R200" t="s">
        <v>8371</v>
      </c>
      <c r="S200" s="10">
        <f t="shared" si="24"/>
        <v>41887.383356481485</v>
      </c>
      <c r="T200" s="10">
        <f t="shared" si="25"/>
        <v>41917.383356481485</v>
      </c>
      <c r="U200" s="10">
        <v>41887</v>
      </c>
      <c r="V200" s="10">
        <v>41917</v>
      </c>
      <c r="W200" s="28">
        <f t="shared" si="22"/>
        <v>25000</v>
      </c>
      <c r="X200" s="28">
        <f t="shared" si="23"/>
        <v>279</v>
      </c>
    </row>
    <row r="201" spans="1:2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8320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8325</v>
      </c>
      <c r="O201" s="5">
        <f t="shared" si="21"/>
        <v>0</v>
      </c>
      <c r="P201" s="5">
        <v>0</v>
      </c>
      <c r="Q201" s="6" t="s">
        <v>8367</v>
      </c>
      <c r="R201" t="s">
        <v>8371</v>
      </c>
      <c r="S201" s="10">
        <f t="shared" si="24"/>
        <v>42584.123865740738</v>
      </c>
      <c r="T201" s="10">
        <f t="shared" si="25"/>
        <v>42614.123865740738</v>
      </c>
      <c r="U201" s="10">
        <v>42584</v>
      </c>
      <c r="V201" s="10">
        <v>42614</v>
      </c>
      <c r="W201" s="28">
        <f t="shared" si="22"/>
        <v>10000</v>
      </c>
      <c r="X201" s="28">
        <f t="shared" si="23"/>
        <v>0</v>
      </c>
    </row>
    <row r="202" spans="1:2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8320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8325</v>
      </c>
      <c r="O202" s="5">
        <f t="shared" si="21"/>
        <v>26.192500000000003</v>
      </c>
      <c r="P202" s="5">
        <f>E202/L202</f>
        <v>87.308333333333337</v>
      </c>
      <c r="Q202" s="6" t="s">
        <v>8367</v>
      </c>
      <c r="R202" t="s">
        <v>8371</v>
      </c>
      <c r="S202" s="10">
        <f t="shared" si="24"/>
        <v>41867.083368055552</v>
      </c>
      <c r="T202" s="10">
        <f t="shared" si="25"/>
        <v>41897.083368055552</v>
      </c>
      <c r="U202" s="10">
        <v>41867</v>
      </c>
      <c r="V202" s="10">
        <v>41897</v>
      </c>
      <c r="W202" s="28">
        <f t="shared" si="22"/>
        <v>6000</v>
      </c>
      <c r="X202" s="28">
        <f t="shared" si="23"/>
        <v>1571.55</v>
      </c>
    </row>
    <row r="203" spans="1:2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8320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8325</v>
      </c>
      <c r="O203" s="5">
        <f t="shared" si="21"/>
        <v>58.461538461538467</v>
      </c>
      <c r="P203" s="5">
        <f>E203/L203</f>
        <v>54.285714285714285</v>
      </c>
      <c r="Q203" s="6" t="s">
        <v>8367</v>
      </c>
      <c r="R203" t="s">
        <v>8371</v>
      </c>
      <c r="S203" s="10">
        <f t="shared" si="24"/>
        <v>42023.818622685183</v>
      </c>
      <c r="T203" s="10">
        <f t="shared" si="25"/>
        <v>42043.818622685183</v>
      </c>
      <c r="U203" s="10">
        <v>42023</v>
      </c>
      <c r="V203" s="10">
        <v>42043</v>
      </c>
      <c r="W203" s="28">
        <f t="shared" si="22"/>
        <v>650</v>
      </c>
      <c r="X203" s="28">
        <f t="shared" si="23"/>
        <v>380</v>
      </c>
    </row>
    <row r="204" spans="1:2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8320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8325</v>
      </c>
      <c r="O204" s="5">
        <f t="shared" si="21"/>
        <v>0</v>
      </c>
      <c r="P204" s="5">
        <v>0</v>
      </c>
      <c r="Q204" s="6" t="s">
        <v>8367</v>
      </c>
      <c r="R204" t="s">
        <v>8371</v>
      </c>
      <c r="S204" s="10">
        <f t="shared" si="24"/>
        <v>42255.927824074075</v>
      </c>
      <c r="T204" s="10">
        <f t="shared" si="25"/>
        <v>42285.874305555553</v>
      </c>
      <c r="U204" s="10">
        <v>42255</v>
      </c>
      <c r="V204" s="10">
        <v>42285</v>
      </c>
      <c r="W204" s="28">
        <f t="shared" si="22"/>
        <v>6000</v>
      </c>
      <c r="X204" s="28">
        <f t="shared" si="23"/>
        <v>0</v>
      </c>
    </row>
    <row r="205" spans="1:2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8320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8325</v>
      </c>
      <c r="O205" s="5">
        <f t="shared" si="21"/>
        <v>29.84</v>
      </c>
      <c r="P205" s="5">
        <f>E205/L205</f>
        <v>93.25</v>
      </c>
      <c r="Q205" s="6" t="s">
        <v>8367</v>
      </c>
      <c r="R205" t="s">
        <v>8371</v>
      </c>
      <c r="S205" s="10">
        <f t="shared" si="24"/>
        <v>41973.847962962958</v>
      </c>
      <c r="T205" s="10">
        <f t="shared" si="25"/>
        <v>42033.847962962958</v>
      </c>
      <c r="U205" s="10">
        <v>41973</v>
      </c>
      <c r="V205" s="10">
        <v>42033</v>
      </c>
      <c r="W205" s="28">
        <f t="shared" si="22"/>
        <v>3924.0000000000005</v>
      </c>
      <c r="X205" s="28">
        <f t="shared" si="23"/>
        <v>1128.8472000000002</v>
      </c>
    </row>
    <row r="206" spans="1:2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8320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8325</v>
      </c>
      <c r="O206" s="5">
        <f t="shared" si="21"/>
        <v>50.721666666666664</v>
      </c>
      <c r="P206" s="5">
        <f>E206/L206</f>
        <v>117.68368136117556</v>
      </c>
      <c r="Q206" s="6" t="s">
        <v>8367</v>
      </c>
      <c r="R206" t="s">
        <v>8371</v>
      </c>
      <c r="S206" s="10">
        <f t="shared" si="24"/>
        <v>42556.583368055552</v>
      </c>
      <c r="T206" s="10">
        <f t="shared" si="25"/>
        <v>42586.583368055552</v>
      </c>
      <c r="U206" s="10">
        <v>42556</v>
      </c>
      <c r="V206" s="10">
        <v>42586</v>
      </c>
      <c r="W206" s="28">
        <f t="shared" si="22"/>
        <v>224400</v>
      </c>
      <c r="X206" s="28">
        <f t="shared" si="23"/>
        <v>116025.8125</v>
      </c>
    </row>
    <row r="207" spans="1:2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8320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8325</v>
      </c>
      <c r="O207" s="5">
        <f t="shared" si="21"/>
        <v>16.25</v>
      </c>
      <c r="P207" s="5">
        <f>E207/L207</f>
        <v>76.470588235294116</v>
      </c>
      <c r="Q207" s="6" t="s">
        <v>8367</v>
      </c>
      <c r="R207" t="s">
        <v>8371</v>
      </c>
      <c r="S207" s="10">
        <f t="shared" si="24"/>
        <v>42248.632199074069</v>
      </c>
      <c r="T207" s="10">
        <f t="shared" si="25"/>
        <v>42283.632199074069</v>
      </c>
      <c r="U207" s="10">
        <v>42248</v>
      </c>
      <c r="V207" s="10">
        <v>42283</v>
      </c>
      <c r="W207" s="28">
        <f t="shared" si="22"/>
        <v>8000</v>
      </c>
      <c r="X207" s="28">
        <f t="shared" si="23"/>
        <v>1300</v>
      </c>
    </row>
    <row r="208" spans="1:2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8320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8325</v>
      </c>
      <c r="O208" s="5">
        <f t="shared" si="21"/>
        <v>0</v>
      </c>
      <c r="P208" s="5">
        <v>0</v>
      </c>
      <c r="Q208" s="6" t="s">
        <v>8367</v>
      </c>
      <c r="R208" t="s">
        <v>8371</v>
      </c>
      <c r="S208" s="10">
        <f t="shared" si="24"/>
        <v>42567.004432870366</v>
      </c>
      <c r="T208" s="10">
        <f t="shared" si="25"/>
        <v>42588.004432870366</v>
      </c>
      <c r="U208" s="10">
        <v>42567</v>
      </c>
      <c r="V208" s="10">
        <v>42588</v>
      </c>
      <c r="W208" s="28">
        <f t="shared" si="22"/>
        <v>12700</v>
      </c>
      <c r="X208" s="28">
        <f t="shared" si="23"/>
        <v>0</v>
      </c>
    </row>
    <row r="209" spans="1:2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8320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8325</v>
      </c>
      <c r="O209" s="5">
        <f t="shared" si="21"/>
        <v>15.214285714285714</v>
      </c>
      <c r="P209" s="5">
        <f>E209/L209</f>
        <v>163.84615384615384</v>
      </c>
      <c r="Q209" s="6" t="s">
        <v>8367</v>
      </c>
      <c r="R209" t="s">
        <v>8371</v>
      </c>
      <c r="S209" s="10">
        <f t="shared" si="24"/>
        <v>41978.197199074071</v>
      </c>
      <c r="T209" s="10">
        <f t="shared" si="25"/>
        <v>42008.197199074071</v>
      </c>
      <c r="U209" s="10">
        <v>41978</v>
      </c>
      <c r="V209" s="10">
        <v>42008</v>
      </c>
      <c r="W209" s="28">
        <f t="shared" si="22"/>
        <v>12287.800000000001</v>
      </c>
      <c r="X209" s="28">
        <f t="shared" si="23"/>
        <v>1823.28</v>
      </c>
    </row>
    <row r="210" spans="1:2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8320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8325</v>
      </c>
      <c r="O210" s="5">
        <f t="shared" si="21"/>
        <v>0</v>
      </c>
      <c r="P210" s="5">
        <v>0</v>
      </c>
      <c r="Q210" s="6" t="s">
        <v>8367</v>
      </c>
      <c r="R210" t="s">
        <v>8371</v>
      </c>
      <c r="S210" s="10">
        <f t="shared" si="24"/>
        <v>41959.369988425926</v>
      </c>
      <c r="T210" s="10">
        <f t="shared" si="25"/>
        <v>41989.369988425926</v>
      </c>
      <c r="U210" s="10">
        <v>41959</v>
      </c>
      <c r="V210" s="10">
        <v>41989</v>
      </c>
      <c r="W210" s="28">
        <f t="shared" si="22"/>
        <v>43375</v>
      </c>
      <c r="X210" s="28">
        <f t="shared" si="23"/>
        <v>0</v>
      </c>
    </row>
    <row r="211" spans="1:2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8320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8325</v>
      </c>
      <c r="O211" s="5">
        <f t="shared" si="21"/>
        <v>0</v>
      </c>
      <c r="P211" s="5">
        <v>0</v>
      </c>
      <c r="Q211" s="6" t="s">
        <v>8367</v>
      </c>
      <c r="R211" t="s">
        <v>8371</v>
      </c>
      <c r="S211" s="10">
        <f t="shared" si="24"/>
        <v>42165.922858796301</v>
      </c>
      <c r="T211" s="10">
        <f t="shared" si="25"/>
        <v>42195.922858796301</v>
      </c>
      <c r="U211" s="10">
        <v>42165</v>
      </c>
      <c r="V211" s="10">
        <v>42195</v>
      </c>
      <c r="W211" s="28">
        <f t="shared" si="22"/>
        <v>25000</v>
      </c>
      <c r="X211" s="28">
        <f t="shared" si="23"/>
        <v>0</v>
      </c>
    </row>
    <row r="212" spans="1:2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8320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8325</v>
      </c>
      <c r="O212" s="5">
        <f t="shared" si="21"/>
        <v>25.25</v>
      </c>
      <c r="P212" s="5">
        <f t="shared" ref="P212:P222" si="26">E212/L212</f>
        <v>91.818181818181813</v>
      </c>
      <c r="Q212" s="6" t="s">
        <v>8367</v>
      </c>
      <c r="R212" t="s">
        <v>8371</v>
      </c>
      <c r="S212" s="10">
        <f t="shared" si="24"/>
        <v>42249.064722222218</v>
      </c>
      <c r="T212" s="10">
        <f t="shared" si="25"/>
        <v>42278.208333333328</v>
      </c>
      <c r="U212" s="10">
        <v>42249</v>
      </c>
      <c r="V212" s="10">
        <v>42278</v>
      </c>
      <c r="W212" s="28">
        <f t="shared" si="22"/>
        <v>12000</v>
      </c>
      <c r="X212" s="28">
        <f t="shared" si="23"/>
        <v>3030</v>
      </c>
    </row>
    <row r="213" spans="1:2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8320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8325</v>
      </c>
      <c r="O213" s="5">
        <f t="shared" si="21"/>
        <v>44.6</v>
      </c>
      <c r="P213" s="5">
        <f t="shared" si="26"/>
        <v>185.83333333333334</v>
      </c>
      <c r="Q213" s="6" t="s">
        <v>8367</v>
      </c>
      <c r="R213" t="s">
        <v>8371</v>
      </c>
      <c r="S213" s="10">
        <f t="shared" si="24"/>
        <v>42236.159918981481</v>
      </c>
      <c r="T213" s="10">
        <f t="shared" si="25"/>
        <v>42266.159918981481</v>
      </c>
      <c r="U213" s="10">
        <v>42236</v>
      </c>
      <c r="V213" s="10">
        <v>42266</v>
      </c>
      <c r="W213" s="28">
        <f t="shared" si="22"/>
        <v>5000</v>
      </c>
      <c r="X213" s="28">
        <f t="shared" si="23"/>
        <v>2230</v>
      </c>
    </row>
    <row r="214" spans="1:2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8320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8325</v>
      </c>
      <c r="O214" s="5">
        <f t="shared" si="21"/>
        <v>1.5873015873015872E-2</v>
      </c>
      <c r="P214" s="5">
        <f t="shared" si="26"/>
        <v>1</v>
      </c>
      <c r="Q214" s="6" t="s">
        <v>8367</v>
      </c>
      <c r="R214" t="s">
        <v>8371</v>
      </c>
      <c r="S214" s="10">
        <f t="shared" si="24"/>
        <v>42416.881018518514</v>
      </c>
      <c r="T214" s="10">
        <f t="shared" si="25"/>
        <v>42476.839351851857</v>
      </c>
      <c r="U214" s="10">
        <v>42416</v>
      </c>
      <c r="V214" s="10">
        <v>42476</v>
      </c>
      <c r="W214" s="28">
        <f t="shared" si="22"/>
        <v>6300</v>
      </c>
      <c r="X214" s="28">
        <f t="shared" si="23"/>
        <v>1</v>
      </c>
    </row>
    <row r="215" spans="1:2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8320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8325</v>
      </c>
      <c r="O215" s="5">
        <f t="shared" si="21"/>
        <v>0.04</v>
      </c>
      <c r="P215" s="5">
        <f t="shared" si="26"/>
        <v>20</v>
      </c>
      <c r="Q215" s="6" t="s">
        <v>8367</v>
      </c>
      <c r="R215" t="s">
        <v>8371</v>
      </c>
      <c r="S215" s="10">
        <f t="shared" si="24"/>
        <v>42202.594293981485</v>
      </c>
      <c r="T215" s="10">
        <f t="shared" si="25"/>
        <v>42232.587974537033</v>
      </c>
      <c r="U215" s="10">
        <v>42202</v>
      </c>
      <c r="V215" s="10">
        <v>42232</v>
      </c>
      <c r="W215" s="28">
        <f t="shared" si="22"/>
        <v>50000</v>
      </c>
      <c r="X215" s="28">
        <f t="shared" si="23"/>
        <v>20</v>
      </c>
    </row>
    <row r="216" spans="1:2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8320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8325</v>
      </c>
      <c r="O216" s="5">
        <f t="shared" si="21"/>
        <v>8.0000000000000002E-3</v>
      </c>
      <c r="P216" s="5">
        <f t="shared" si="26"/>
        <v>1</v>
      </c>
      <c r="Q216" s="6" t="s">
        <v>8367</v>
      </c>
      <c r="R216" t="s">
        <v>8371</v>
      </c>
      <c r="S216" s="10">
        <f t="shared" si="24"/>
        <v>42009.64061342593</v>
      </c>
      <c r="T216" s="10">
        <f t="shared" si="25"/>
        <v>42069.64061342593</v>
      </c>
      <c r="U216" s="10">
        <v>42009</v>
      </c>
      <c r="V216" s="10">
        <v>42069</v>
      </c>
      <c r="W216" s="28">
        <f t="shared" si="22"/>
        <v>12500</v>
      </c>
      <c r="X216" s="28">
        <f t="shared" si="23"/>
        <v>1</v>
      </c>
    </row>
    <row r="217" spans="1:2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8320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8325</v>
      </c>
      <c r="O217" s="5">
        <f t="shared" si="21"/>
        <v>0.22727272727272727</v>
      </c>
      <c r="P217" s="5">
        <f t="shared" si="26"/>
        <v>10</v>
      </c>
      <c r="Q217" s="6" t="s">
        <v>8367</v>
      </c>
      <c r="R217" t="s">
        <v>8371</v>
      </c>
      <c r="S217" s="10">
        <f t="shared" si="24"/>
        <v>42375.230115740742</v>
      </c>
      <c r="T217" s="10">
        <f t="shared" si="25"/>
        <v>42417.999305555553</v>
      </c>
      <c r="U217" s="10">
        <v>42375</v>
      </c>
      <c r="V217" s="10">
        <v>42417</v>
      </c>
      <c r="W217" s="28">
        <f t="shared" si="22"/>
        <v>6435.8799999999992</v>
      </c>
      <c r="X217" s="28">
        <f t="shared" si="23"/>
        <v>14.307</v>
      </c>
    </row>
    <row r="218" spans="1:2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8320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8325</v>
      </c>
      <c r="O218" s="5">
        <f t="shared" si="21"/>
        <v>55.698440000000005</v>
      </c>
      <c r="P218" s="5">
        <f t="shared" si="26"/>
        <v>331.53833333333336</v>
      </c>
      <c r="Q218" s="6" t="s">
        <v>8367</v>
      </c>
      <c r="R218" t="s">
        <v>8371</v>
      </c>
      <c r="S218" s="10">
        <f t="shared" si="24"/>
        <v>42066.958761574075</v>
      </c>
      <c r="T218" s="10">
        <f t="shared" si="25"/>
        <v>42116.917094907403</v>
      </c>
      <c r="U218" s="10">
        <v>42066</v>
      </c>
      <c r="V218" s="10">
        <v>42116</v>
      </c>
      <c r="W218" s="28">
        <f t="shared" si="22"/>
        <v>50000</v>
      </c>
      <c r="X218" s="28">
        <f t="shared" si="23"/>
        <v>27849.22</v>
      </c>
    </row>
    <row r="219" spans="1:2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8320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8325</v>
      </c>
      <c r="O219" s="5">
        <f t="shared" si="21"/>
        <v>11.943</v>
      </c>
      <c r="P219" s="5">
        <f t="shared" si="26"/>
        <v>314.28947368421052</v>
      </c>
      <c r="Q219" s="6" t="s">
        <v>8367</v>
      </c>
      <c r="R219" t="s">
        <v>8371</v>
      </c>
      <c r="S219" s="10">
        <f t="shared" si="24"/>
        <v>41970.64061342593</v>
      </c>
      <c r="T219" s="10">
        <f t="shared" si="25"/>
        <v>42001.64061342593</v>
      </c>
      <c r="U219" s="10">
        <v>41970</v>
      </c>
      <c r="V219" s="10">
        <v>42001</v>
      </c>
      <c r="W219" s="28">
        <f t="shared" si="22"/>
        <v>13480</v>
      </c>
      <c r="X219" s="28">
        <f t="shared" si="23"/>
        <v>1529.8982999999998</v>
      </c>
    </row>
    <row r="220" spans="1:2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8320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8325</v>
      </c>
      <c r="O220" s="5">
        <f t="shared" si="21"/>
        <v>2</v>
      </c>
      <c r="P220" s="5">
        <f t="shared" si="26"/>
        <v>100</v>
      </c>
      <c r="Q220" s="6" t="s">
        <v>8367</v>
      </c>
      <c r="R220" t="s">
        <v>8371</v>
      </c>
      <c r="S220" s="10">
        <f t="shared" si="24"/>
        <v>42079.628344907411</v>
      </c>
      <c r="T220" s="10">
        <f t="shared" si="25"/>
        <v>42139.628344907411</v>
      </c>
      <c r="U220" s="10">
        <v>42079</v>
      </c>
      <c r="V220" s="10">
        <v>42139</v>
      </c>
      <c r="W220" s="28">
        <f t="shared" si="22"/>
        <v>5000</v>
      </c>
      <c r="X220" s="28">
        <f t="shared" si="23"/>
        <v>100</v>
      </c>
    </row>
    <row r="221" spans="1:2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8320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8325</v>
      </c>
      <c r="O221" s="5">
        <f t="shared" si="21"/>
        <v>17.630000000000003</v>
      </c>
      <c r="P221" s="5">
        <f t="shared" si="26"/>
        <v>115.98684210526316</v>
      </c>
      <c r="Q221" s="6" t="s">
        <v>8367</v>
      </c>
      <c r="R221" t="s">
        <v>8371</v>
      </c>
      <c r="S221" s="10">
        <f t="shared" si="24"/>
        <v>42429.326678240745</v>
      </c>
      <c r="T221" s="10">
        <f t="shared" si="25"/>
        <v>42461.290972222225</v>
      </c>
      <c r="U221" s="10">
        <v>42429</v>
      </c>
      <c r="V221" s="10">
        <v>42461</v>
      </c>
      <c r="W221" s="28">
        <f t="shared" si="22"/>
        <v>50000</v>
      </c>
      <c r="X221" s="28">
        <f t="shared" si="23"/>
        <v>8815</v>
      </c>
    </row>
    <row r="222" spans="1:2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8320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8325</v>
      </c>
      <c r="O222" s="5">
        <f t="shared" si="21"/>
        <v>0.72</v>
      </c>
      <c r="P222" s="5">
        <f t="shared" si="26"/>
        <v>120</v>
      </c>
      <c r="Q222" s="6" t="s">
        <v>8367</v>
      </c>
      <c r="R222" t="s">
        <v>8371</v>
      </c>
      <c r="S222" s="10">
        <f t="shared" si="24"/>
        <v>42195.643865740742</v>
      </c>
      <c r="T222" s="10">
        <f t="shared" si="25"/>
        <v>42236.837500000001</v>
      </c>
      <c r="U222" s="10">
        <v>42195</v>
      </c>
      <c r="V222" s="10">
        <v>42236</v>
      </c>
      <c r="W222" s="28">
        <f t="shared" si="22"/>
        <v>50000</v>
      </c>
      <c r="X222" s="28">
        <f t="shared" si="23"/>
        <v>360</v>
      </c>
    </row>
    <row r="223" spans="1:2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8320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8325</v>
      </c>
      <c r="O223" s="5">
        <f t="shared" si="21"/>
        <v>0</v>
      </c>
      <c r="P223" s="5">
        <v>0</v>
      </c>
      <c r="Q223" s="6" t="s">
        <v>8367</v>
      </c>
      <c r="R223" t="s">
        <v>8371</v>
      </c>
      <c r="S223" s="10">
        <f t="shared" si="24"/>
        <v>42031.837546296301</v>
      </c>
      <c r="T223" s="10">
        <f t="shared" si="25"/>
        <v>42091.79587962963</v>
      </c>
      <c r="U223" s="10">
        <v>42031</v>
      </c>
      <c r="V223" s="10">
        <v>42091</v>
      </c>
      <c r="W223" s="28">
        <f t="shared" si="22"/>
        <v>50000</v>
      </c>
      <c r="X223" s="28">
        <f t="shared" si="23"/>
        <v>0</v>
      </c>
    </row>
    <row r="224" spans="1:2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8320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8325</v>
      </c>
      <c r="O224" s="5">
        <f t="shared" si="21"/>
        <v>13</v>
      </c>
      <c r="P224" s="5">
        <f>E224/L224</f>
        <v>65</v>
      </c>
      <c r="Q224" s="6" t="s">
        <v>8367</v>
      </c>
      <c r="R224" t="s">
        <v>8371</v>
      </c>
      <c r="S224" s="10">
        <f t="shared" si="24"/>
        <v>42031.769884259258</v>
      </c>
      <c r="T224" s="10">
        <f t="shared" si="25"/>
        <v>42090.110416666663</v>
      </c>
      <c r="U224" s="10">
        <v>42031</v>
      </c>
      <c r="V224" s="10">
        <v>42090</v>
      </c>
      <c r="W224" s="28">
        <f t="shared" si="22"/>
        <v>1000</v>
      </c>
      <c r="X224" s="28">
        <f t="shared" si="23"/>
        <v>130</v>
      </c>
    </row>
    <row r="225" spans="1:2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8320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8325</v>
      </c>
      <c r="O225" s="5">
        <f t="shared" si="21"/>
        <v>0</v>
      </c>
      <c r="P225" s="5">
        <v>0</v>
      </c>
      <c r="Q225" s="6" t="s">
        <v>8367</v>
      </c>
      <c r="R225" t="s">
        <v>8371</v>
      </c>
      <c r="S225" s="10">
        <f t="shared" si="24"/>
        <v>42482.048032407409</v>
      </c>
      <c r="T225" s="10">
        <f t="shared" si="25"/>
        <v>42512.045138888891</v>
      </c>
      <c r="U225" s="10">
        <v>42482</v>
      </c>
      <c r="V225" s="10">
        <v>42512</v>
      </c>
      <c r="W225" s="28">
        <f t="shared" si="22"/>
        <v>1500000</v>
      </c>
      <c r="X225" s="28">
        <f t="shared" si="23"/>
        <v>0</v>
      </c>
    </row>
    <row r="226" spans="1:2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8320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8325</v>
      </c>
      <c r="O226" s="5">
        <f t="shared" si="21"/>
        <v>0</v>
      </c>
      <c r="P226" s="5">
        <v>0</v>
      </c>
      <c r="Q226" s="6" t="s">
        <v>8367</v>
      </c>
      <c r="R226" t="s">
        <v>8371</v>
      </c>
      <c r="S226" s="10">
        <f t="shared" si="24"/>
        <v>42135.235254629632</v>
      </c>
      <c r="T226" s="10">
        <f t="shared" si="25"/>
        <v>42195.235254629632</v>
      </c>
      <c r="U226" s="10">
        <v>42135</v>
      </c>
      <c r="V226" s="10">
        <v>42195</v>
      </c>
      <c r="W226" s="28">
        <f t="shared" si="22"/>
        <v>4735800</v>
      </c>
      <c r="X226" s="28">
        <f t="shared" si="23"/>
        <v>0</v>
      </c>
    </row>
    <row r="227" spans="1:2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8320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8325</v>
      </c>
      <c r="O227" s="5">
        <f t="shared" si="21"/>
        <v>0</v>
      </c>
      <c r="P227" s="5">
        <v>0</v>
      </c>
      <c r="Q227" s="6" t="s">
        <v>8367</v>
      </c>
      <c r="R227" t="s">
        <v>8371</v>
      </c>
      <c r="S227" s="10">
        <f t="shared" si="24"/>
        <v>42438.961273148147</v>
      </c>
      <c r="T227" s="10">
        <f t="shared" si="25"/>
        <v>42468.919606481482</v>
      </c>
      <c r="U227" s="10">
        <v>42438</v>
      </c>
      <c r="V227" s="10">
        <v>42468</v>
      </c>
      <c r="W227" s="28">
        <f t="shared" si="22"/>
        <v>200</v>
      </c>
      <c r="X227" s="28">
        <f t="shared" si="23"/>
        <v>0</v>
      </c>
    </row>
    <row r="228" spans="1:2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8320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8325</v>
      </c>
      <c r="O228" s="5">
        <f t="shared" si="21"/>
        <v>0.86206896551724133</v>
      </c>
      <c r="P228" s="5">
        <f>E228/L228</f>
        <v>125</v>
      </c>
      <c r="Q228" s="6" t="s">
        <v>8367</v>
      </c>
      <c r="R228" t="s">
        <v>8371</v>
      </c>
      <c r="S228" s="10">
        <f t="shared" si="24"/>
        <v>42106.666018518517</v>
      </c>
      <c r="T228" s="10">
        <f t="shared" si="25"/>
        <v>42155.395138888889</v>
      </c>
      <c r="U228" s="10">
        <v>42106</v>
      </c>
      <c r="V228" s="10">
        <v>42155</v>
      </c>
      <c r="W228" s="28">
        <f t="shared" si="22"/>
        <v>42313.9</v>
      </c>
      <c r="X228" s="28">
        <f t="shared" si="23"/>
        <v>381.42500000000001</v>
      </c>
    </row>
    <row r="229" spans="1:2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8320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8325</v>
      </c>
      <c r="O229" s="5">
        <f t="shared" si="21"/>
        <v>0</v>
      </c>
      <c r="P229" s="5">
        <v>0</v>
      </c>
      <c r="Q229" s="6" t="s">
        <v>8367</v>
      </c>
      <c r="R229" t="s">
        <v>8371</v>
      </c>
      <c r="S229" s="10">
        <f t="shared" si="24"/>
        <v>42164.893993055557</v>
      </c>
      <c r="T229" s="10">
        <f t="shared" si="25"/>
        <v>42194.893993055557</v>
      </c>
      <c r="U229" s="10">
        <v>42164</v>
      </c>
      <c r="V229" s="10">
        <v>42194</v>
      </c>
      <c r="W229" s="28">
        <f t="shared" si="22"/>
        <v>28000</v>
      </c>
      <c r="X229" s="28">
        <f t="shared" si="23"/>
        <v>0</v>
      </c>
    </row>
    <row r="230" spans="1:2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8320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8325</v>
      </c>
      <c r="O230" s="5">
        <f t="shared" si="21"/>
        <v>0</v>
      </c>
      <c r="P230" s="5">
        <v>0</v>
      </c>
      <c r="Q230" s="6" t="s">
        <v>8367</v>
      </c>
      <c r="R230" t="s">
        <v>8371</v>
      </c>
      <c r="S230" s="10">
        <f t="shared" si="24"/>
        <v>42096.686400462961</v>
      </c>
      <c r="T230" s="10">
        <f t="shared" si="25"/>
        <v>42156.686400462961</v>
      </c>
      <c r="U230" s="10">
        <v>42096</v>
      </c>
      <c r="V230" s="10">
        <v>42156</v>
      </c>
      <c r="W230" s="28">
        <f t="shared" si="22"/>
        <v>11842.4</v>
      </c>
      <c r="X230" s="28">
        <f t="shared" si="23"/>
        <v>0</v>
      </c>
    </row>
    <row r="231" spans="1:2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8320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8325</v>
      </c>
      <c r="O231" s="5">
        <f t="shared" si="21"/>
        <v>0</v>
      </c>
      <c r="P231" s="5">
        <v>0</v>
      </c>
      <c r="Q231" s="6" t="s">
        <v>8367</v>
      </c>
      <c r="R231" t="s">
        <v>8371</v>
      </c>
      <c r="S231" s="10">
        <f t="shared" si="24"/>
        <v>42383.933993055558</v>
      </c>
      <c r="T231" s="10">
        <f t="shared" si="25"/>
        <v>42413.933993055558</v>
      </c>
      <c r="U231" s="10">
        <v>42383</v>
      </c>
      <c r="V231" s="10">
        <v>42413</v>
      </c>
      <c r="W231" s="28">
        <f t="shared" si="22"/>
        <v>3267.8999999999996</v>
      </c>
      <c r="X231" s="28">
        <f t="shared" si="23"/>
        <v>0</v>
      </c>
    </row>
    <row r="232" spans="1:2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8320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8325</v>
      </c>
      <c r="O232" s="5">
        <f t="shared" si="21"/>
        <v>0.4</v>
      </c>
      <c r="P232" s="5">
        <f>E232/L232</f>
        <v>30</v>
      </c>
      <c r="Q232" s="6" t="s">
        <v>8367</v>
      </c>
      <c r="R232" t="s">
        <v>8371</v>
      </c>
      <c r="S232" s="10">
        <f t="shared" si="24"/>
        <v>42129.77721064815</v>
      </c>
      <c r="T232" s="10">
        <f t="shared" si="25"/>
        <v>42159.77721064815</v>
      </c>
      <c r="U232" s="10">
        <v>42129</v>
      </c>
      <c r="V232" s="10">
        <v>42159</v>
      </c>
      <c r="W232" s="28">
        <f t="shared" si="22"/>
        <v>15000</v>
      </c>
      <c r="X232" s="28">
        <f t="shared" si="23"/>
        <v>60</v>
      </c>
    </row>
    <row r="233" spans="1:2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8320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8325</v>
      </c>
      <c r="O233" s="5">
        <f t="shared" si="21"/>
        <v>0</v>
      </c>
      <c r="P233" s="5">
        <v>0</v>
      </c>
      <c r="Q233" s="6" t="s">
        <v>8367</v>
      </c>
      <c r="R233" t="s">
        <v>8371</v>
      </c>
      <c r="S233" s="10">
        <f t="shared" si="24"/>
        <v>42341.958923611106</v>
      </c>
      <c r="T233" s="10">
        <f t="shared" si="25"/>
        <v>42371.958923611106</v>
      </c>
      <c r="U233" s="10">
        <v>42341</v>
      </c>
      <c r="V233" s="10">
        <v>42371</v>
      </c>
      <c r="W233" s="28">
        <f t="shared" si="22"/>
        <v>1500000</v>
      </c>
      <c r="X233" s="28">
        <f t="shared" si="23"/>
        <v>0</v>
      </c>
    </row>
    <row r="234" spans="1:2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8320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8325</v>
      </c>
      <c r="O234" s="5">
        <f t="shared" si="21"/>
        <v>2.75</v>
      </c>
      <c r="P234" s="5">
        <f>E234/L234</f>
        <v>15.714285714285714</v>
      </c>
      <c r="Q234" s="6" t="s">
        <v>8367</v>
      </c>
      <c r="R234" t="s">
        <v>8371</v>
      </c>
      <c r="S234" s="10">
        <f t="shared" si="24"/>
        <v>42032.82576388889</v>
      </c>
      <c r="T234" s="10">
        <f t="shared" si="25"/>
        <v>42062.82576388889</v>
      </c>
      <c r="U234" s="10">
        <v>42032</v>
      </c>
      <c r="V234" s="10">
        <v>42062</v>
      </c>
      <c r="W234" s="28">
        <f t="shared" si="22"/>
        <v>6077.6</v>
      </c>
      <c r="X234" s="28">
        <f t="shared" si="23"/>
        <v>169.88399999999999</v>
      </c>
    </row>
    <row r="235" spans="1:2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8320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8325</v>
      </c>
      <c r="O235" s="5">
        <f t="shared" si="21"/>
        <v>0</v>
      </c>
      <c r="P235" s="5">
        <v>0</v>
      </c>
      <c r="Q235" s="6" t="s">
        <v>8367</v>
      </c>
      <c r="R235" t="s">
        <v>8371</v>
      </c>
      <c r="S235" s="10">
        <f t="shared" si="24"/>
        <v>42612.911712962959</v>
      </c>
      <c r="T235" s="10">
        <f t="shared" si="25"/>
        <v>42642.911712962959</v>
      </c>
      <c r="U235" s="10">
        <v>42612</v>
      </c>
      <c r="V235" s="10">
        <v>42642</v>
      </c>
      <c r="W235" s="28">
        <f t="shared" si="22"/>
        <v>350000</v>
      </c>
      <c r="X235" s="28">
        <f t="shared" si="23"/>
        <v>0</v>
      </c>
    </row>
    <row r="236" spans="1:2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8320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8325</v>
      </c>
      <c r="O236" s="5">
        <f t="shared" si="21"/>
        <v>40.1</v>
      </c>
      <c r="P236" s="5">
        <f>E236/L236</f>
        <v>80.2</v>
      </c>
      <c r="Q236" s="6" t="s">
        <v>8367</v>
      </c>
      <c r="R236" t="s">
        <v>8371</v>
      </c>
      <c r="S236" s="10">
        <f t="shared" si="24"/>
        <v>42136.035405092596</v>
      </c>
      <c r="T236" s="10">
        <f t="shared" si="25"/>
        <v>42176.035405092596</v>
      </c>
      <c r="U236" s="10">
        <v>42136</v>
      </c>
      <c r="V236" s="10">
        <v>42176</v>
      </c>
      <c r="W236" s="28">
        <f t="shared" si="22"/>
        <v>1000</v>
      </c>
      <c r="X236" s="28">
        <f t="shared" si="23"/>
        <v>401</v>
      </c>
    </row>
    <row r="237" spans="1:2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8320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8325</v>
      </c>
      <c r="O237" s="5">
        <f t="shared" si="21"/>
        <v>0</v>
      </c>
      <c r="P237" s="5">
        <v>0</v>
      </c>
      <c r="Q237" s="6" t="s">
        <v>8367</v>
      </c>
      <c r="R237" t="s">
        <v>8371</v>
      </c>
      <c r="S237" s="10">
        <f t="shared" si="24"/>
        <v>42164.908530092594</v>
      </c>
      <c r="T237" s="10">
        <f t="shared" si="25"/>
        <v>42194.908530092594</v>
      </c>
      <c r="U237" s="10">
        <v>42164</v>
      </c>
      <c r="V237" s="10">
        <v>42194</v>
      </c>
      <c r="W237" s="28">
        <f t="shared" si="22"/>
        <v>10000</v>
      </c>
      <c r="X237" s="28">
        <f t="shared" si="23"/>
        <v>0</v>
      </c>
    </row>
    <row r="238" spans="1:2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8320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8325</v>
      </c>
      <c r="O238" s="5">
        <f t="shared" si="21"/>
        <v>0</v>
      </c>
      <c r="P238" s="5">
        <v>0</v>
      </c>
      <c r="Q238" s="6" t="s">
        <v>8367</v>
      </c>
      <c r="R238" t="s">
        <v>8371</v>
      </c>
      <c r="S238" s="10">
        <f t="shared" si="24"/>
        <v>42321.084479166668</v>
      </c>
      <c r="T238" s="10">
        <f t="shared" si="25"/>
        <v>42374</v>
      </c>
      <c r="U238" s="10">
        <v>42321</v>
      </c>
      <c r="V238" s="10">
        <v>42374</v>
      </c>
      <c r="W238" s="28">
        <f t="shared" si="22"/>
        <v>150000</v>
      </c>
      <c r="X238" s="28">
        <f t="shared" si="23"/>
        <v>0</v>
      </c>
    </row>
    <row r="239" spans="1:2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8320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8325</v>
      </c>
      <c r="O239" s="5">
        <f t="shared" si="21"/>
        <v>0.33333333333333337</v>
      </c>
      <c r="P239" s="5">
        <f>E239/L239</f>
        <v>50</v>
      </c>
      <c r="Q239" s="6" t="s">
        <v>8367</v>
      </c>
      <c r="R239" t="s">
        <v>8371</v>
      </c>
      <c r="S239" s="10">
        <f t="shared" si="24"/>
        <v>42377.577187499999</v>
      </c>
      <c r="T239" s="10">
        <f t="shared" si="25"/>
        <v>42437.577187499999</v>
      </c>
      <c r="U239" s="10">
        <v>42377</v>
      </c>
      <c r="V239" s="10">
        <v>42437</v>
      </c>
      <c r="W239" s="28">
        <f t="shared" si="22"/>
        <v>15000</v>
      </c>
      <c r="X239" s="28">
        <f t="shared" si="23"/>
        <v>50</v>
      </c>
    </row>
    <row r="240" spans="1:2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8320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8325</v>
      </c>
      <c r="O240" s="5">
        <f t="shared" si="21"/>
        <v>0</v>
      </c>
      <c r="P240" s="5">
        <v>0</v>
      </c>
      <c r="Q240" s="6" t="s">
        <v>8367</v>
      </c>
      <c r="R240" t="s">
        <v>8371</v>
      </c>
      <c r="S240" s="10">
        <f t="shared" si="24"/>
        <v>42713.962500000001</v>
      </c>
      <c r="T240" s="10">
        <f t="shared" si="25"/>
        <v>42734.375</v>
      </c>
      <c r="U240" s="10">
        <v>42713</v>
      </c>
      <c r="V240" s="10">
        <v>42734</v>
      </c>
      <c r="W240" s="28">
        <f t="shared" si="22"/>
        <v>26000</v>
      </c>
      <c r="X240" s="28">
        <f t="shared" si="23"/>
        <v>0</v>
      </c>
    </row>
    <row r="241" spans="1:2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8320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8325</v>
      </c>
      <c r="O241" s="5">
        <f t="shared" si="21"/>
        <v>25</v>
      </c>
      <c r="P241" s="5">
        <f t="shared" ref="P241:P272" si="27">E241/L241</f>
        <v>50</v>
      </c>
      <c r="Q241" s="6" t="s">
        <v>8367</v>
      </c>
      <c r="R241" t="s">
        <v>8371</v>
      </c>
      <c r="S241" s="10">
        <f t="shared" si="24"/>
        <v>42297.110300925924</v>
      </c>
      <c r="T241" s="10">
        <f t="shared" si="25"/>
        <v>42316.5</v>
      </c>
      <c r="U241" s="10">
        <v>42297</v>
      </c>
      <c r="V241" s="10">
        <v>42316</v>
      </c>
      <c r="W241" s="28">
        <f t="shared" si="22"/>
        <v>728.5</v>
      </c>
      <c r="X241" s="28">
        <f t="shared" si="23"/>
        <v>178.625</v>
      </c>
    </row>
    <row r="242" spans="1:2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8318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8326</v>
      </c>
      <c r="O242" s="5">
        <f t="shared" si="21"/>
        <v>107.63413333333334</v>
      </c>
      <c r="P242" s="5">
        <f t="shared" si="27"/>
        <v>117.84759124087591</v>
      </c>
      <c r="Q242" s="6" t="s">
        <v>8367</v>
      </c>
      <c r="R242" t="s">
        <v>8372</v>
      </c>
      <c r="S242" s="10">
        <f t="shared" si="24"/>
        <v>41354.708460648151</v>
      </c>
      <c r="T242" s="10">
        <f t="shared" si="25"/>
        <v>41399.708460648151</v>
      </c>
      <c r="U242" s="10">
        <v>41354</v>
      </c>
      <c r="V242" s="10">
        <v>41399</v>
      </c>
      <c r="W242" s="28">
        <f t="shared" si="22"/>
        <v>15000</v>
      </c>
      <c r="X242" s="28">
        <f t="shared" si="23"/>
        <v>16145.12</v>
      </c>
    </row>
    <row r="243" spans="1:2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8318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8326</v>
      </c>
      <c r="O243" s="5">
        <f t="shared" si="21"/>
        <v>112.63736263736264</v>
      </c>
      <c r="P243" s="5">
        <f t="shared" si="27"/>
        <v>109.04255319148936</v>
      </c>
      <c r="Q243" s="6" t="s">
        <v>8367</v>
      </c>
      <c r="R243" t="s">
        <v>8372</v>
      </c>
      <c r="S243" s="10">
        <f t="shared" si="24"/>
        <v>41949.697962962964</v>
      </c>
      <c r="T243" s="10">
        <f t="shared" si="25"/>
        <v>41994.697962962964</v>
      </c>
      <c r="U243" s="10">
        <v>41949</v>
      </c>
      <c r="V243" s="10">
        <v>41994</v>
      </c>
      <c r="W243" s="28">
        <f t="shared" si="22"/>
        <v>36400</v>
      </c>
      <c r="X243" s="28">
        <f t="shared" si="23"/>
        <v>41000</v>
      </c>
    </row>
    <row r="244" spans="1:2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8318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8326</v>
      </c>
      <c r="O244" s="5">
        <f t="shared" si="21"/>
        <v>113.46153846153845</v>
      </c>
      <c r="P244" s="5">
        <f t="shared" si="27"/>
        <v>73.019801980198025</v>
      </c>
      <c r="Q244" s="6" t="s">
        <v>8367</v>
      </c>
      <c r="R244" t="s">
        <v>8372</v>
      </c>
      <c r="S244" s="10">
        <f t="shared" si="24"/>
        <v>40862.492939814816</v>
      </c>
      <c r="T244" s="10">
        <f t="shared" si="25"/>
        <v>40897.492939814816</v>
      </c>
      <c r="U244" s="10">
        <v>40862</v>
      </c>
      <c r="V244" s="10">
        <v>40897</v>
      </c>
      <c r="W244" s="28">
        <f t="shared" si="22"/>
        <v>13000</v>
      </c>
      <c r="X244" s="28">
        <f t="shared" si="23"/>
        <v>14750</v>
      </c>
    </row>
    <row r="245" spans="1:2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8318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8326</v>
      </c>
      <c r="O245" s="5">
        <f t="shared" si="21"/>
        <v>102.592</v>
      </c>
      <c r="P245" s="5">
        <f t="shared" si="27"/>
        <v>78.195121951219505</v>
      </c>
      <c r="Q245" s="6" t="s">
        <v>8367</v>
      </c>
      <c r="R245" t="s">
        <v>8372</v>
      </c>
      <c r="S245" s="10">
        <f t="shared" si="24"/>
        <v>41662.047500000001</v>
      </c>
      <c r="T245" s="10">
        <f t="shared" si="25"/>
        <v>41692.047500000001</v>
      </c>
      <c r="U245" s="10">
        <v>41662</v>
      </c>
      <c r="V245" s="10">
        <v>41692</v>
      </c>
      <c r="W245" s="28">
        <f t="shared" si="22"/>
        <v>25000</v>
      </c>
      <c r="X245" s="28">
        <f t="shared" si="23"/>
        <v>25648</v>
      </c>
    </row>
    <row r="246" spans="1:2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8318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8326</v>
      </c>
      <c r="O246" s="5">
        <f t="shared" si="21"/>
        <v>113.75714285714287</v>
      </c>
      <c r="P246" s="5">
        <f t="shared" si="27"/>
        <v>47.398809523809526</v>
      </c>
      <c r="Q246" s="6" t="s">
        <v>8367</v>
      </c>
      <c r="R246" t="s">
        <v>8372</v>
      </c>
      <c r="S246" s="10">
        <f t="shared" si="24"/>
        <v>40213.323599537034</v>
      </c>
      <c r="T246" s="10">
        <f t="shared" si="25"/>
        <v>40253.295833333337</v>
      </c>
      <c r="U246" s="10">
        <v>40213</v>
      </c>
      <c r="V246" s="10">
        <v>40253</v>
      </c>
      <c r="W246" s="28">
        <f t="shared" si="22"/>
        <v>3500</v>
      </c>
      <c r="X246" s="28">
        <f t="shared" si="23"/>
        <v>3981.5</v>
      </c>
    </row>
    <row r="247" spans="1:2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8318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8326</v>
      </c>
      <c r="O247" s="5">
        <f t="shared" si="21"/>
        <v>103.71999999999998</v>
      </c>
      <c r="P247" s="5">
        <f t="shared" si="27"/>
        <v>54.020833333333336</v>
      </c>
      <c r="Q247" s="6" t="s">
        <v>8367</v>
      </c>
      <c r="R247" t="s">
        <v>8372</v>
      </c>
      <c r="S247" s="10">
        <f t="shared" si="24"/>
        <v>41107.053067129629</v>
      </c>
      <c r="T247" s="10">
        <f t="shared" si="25"/>
        <v>41137.053067129629</v>
      </c>
      <c r="U247" s="10">
        <v>41107</v>
      </c>
      <c r="V247" s="10">
        <v>41137</v>
      </c>
      <c r="W247" s="28">
        <f t="shared" si="22"/>
        <v>5000</v>
      </c>
      <c r="X247" s="28">
        <f t="shared" si="23"/>
        <v>5186</v>
      </c>
    </row>
    <row r="248" spans="1:2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8318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8326</v>
      </c>
      <c r="O248" s="5">
        <f t="shared" si="21"/>
        <v>305.46000000000004</v>
      </c>
      <c r="P248" s="5">
        <f t="shared" si="27"/>
        <v>68.488789237668158</v>
      </c>
      <c r="Q248" s="6" t="s">
        <v>8367</v>
      </c>
      <c r="R248" t="s">
        <v>8372</v>
      </c>
      <c r="S248" s="10">
        <f t="shared" si="24"/>
        <v>40480.363483796296</v>
      </c>
      <c r="T248" s="10">
        <f t="shared" si="25"/>
        <v>40530.405150462961</v>
      </c>
      <c r="U248" s="10">
        <v>40480</v>
      </c>
      <c r="V248" s="10">
        <v>40530</v>
      </c>
      <c r="W248" s="28">
        <f t="shared" si="22"/>
        <v>5000</v>
      </c>
      <c r="X248" s="28">
        <f t="shared" si="23"/>
        <v>15273</v>
      </c>
    </row>
    <row r="249" spans="1:2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8318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8326</v>
      </c>
      <c r="O249" s="5">
        <f t="shared" si="21"/>
        <v>134.1</v>
      </c>
      <c r="P249" s="5">
        <f t="shared" si="27"/>
        <v>108.14516129032258</v>
      </c>
      <c r="Q249" s="6" t="s">
        <v>8367</v>
      </c>
      <c r="R249" t="s">
        <v>8372</v>
      </c>
      <c r="S249" s="10">
        <f t="shared" si="24"/>
        <v>40430.604328703703</v>
      </c>
      <c r="T249" s="10">
        <f t="shared" si="25"/>
        <v>40467.152083333334</v>
      </c>
      <c r="U249" s="10">
        <v>40430</v>
      </c>
      <c r="V249" s="10">
        <v>40467</v>
      </c>
      <c r="W249" s="28">
        <f t="shared" si="22"/>
        <v>5000</v>
      </c>
      <c r="X249" s="28">
        <f t="shared" si="23"/>
        <v>6705</v>
      </c>
    </row>
    <row r="250" spans="1:2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8318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8326</v>
      </c>
      <c r="O250" s="5">
        <f t="shared" si="21"/>
        <v>101.33294117647058</v>
      </c>
      <c r="P250" s="5">
        <f t="shared" si="27"/>
        <v>589.95205479452056</v>
      </c>
      <c r="Q250" s="6" t="s">
        <v>8367</v>
      </c>
      <c r="R250" t="s">
        <v>8372</v>
      </c>
      <c r="S250" s="10">
        <f t="shared" si="24"/>
        <v>40870.774409722224</v>
      </c>
      <c r="T250" s="10">
        <f t="shared" si="25"/>
        <v>40915.774409722224</v>
      </c>
      <c r="U250" s="10">
        <v>40870</v>
      </c>
      <c r="V250" s="10">
        <v>40915</v>
      </c>
      <c r="W250" s="28">
        <f t="shared" si="22"/>
        <v>85000</v>
      </c>
      <c r="X250" s="28">
        <f t="shared" si="23"/>
        <v>86133</v>
      </c>
    </row>
    <row r="251" spans="1:2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8318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8326</v>
      </c>
      <c r="O251" s="5">
        <f t="shared" si="21"/>
        <v>112.92</v>
      </c>
      <c r="P251" s="5">
        <f t="shared" si="27"/>
        <v>48.051063829787232</v>
      </c>
      <c r="Q251" s="6" t="s">
        <v>8367</v>
      </c>
      <c r="R251" t="s">
        <v>8372</v>
      </c>
      <c r="S251" s="10">
        <f t="shared" si="24"/>
        <v>40332.923842592594</v>
      </c>
      <c r="T251" s="10">
        <f t="shared" si="25"/>
        <v>40412.736111111109</v>
      </c>
      <c r="U251" s="10">
        <v>40332</v>
      </c>
      <c r="V251" s="10">
        <v>40412</v>
      </c>
      <c r="W251" s="28">
        <f t="shared" si="22"/>
        <v>10000</v>
      </c>
      <c r="X251" s="28">
        <f t="shared" si="23"/>
        <v>11292</v>
      </c>
    </row>
    <row r="252" spans="1:2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8318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8326</v>
      </c>
      <c r="O252" s="5">
        <f t="shared" si="21"/>
        <v>105.58333333333334</v>
      </c>
      <c r="P252" s="5">
        <f t="shared" si="27"/>
        <v>72.482837528604122</v>
      </c>
      <c r="Q252" s="6" t="s">
        <v>8367</v>
      </c>
      <c r="R252" t="s">
        <v>8372</v>
      </c>
      <c r="S252" s="10">
        <f t="shared" si="24"/>
        <v>41401.565868055557</v>
      </c>
      <c r="T252" s="10">
        <f t="shared" si="25"/>
        <v>41431.565868055557</v>
      </c>
      <c r="U252" s="10">
        <v>41401</v>
      </c>
      <c r="V252" s="10">
        <v>41431</v>
      </c>
      <c r="W252" s="28">
        <f t="shared" si="22"/>
        <v>30000</v>
      </c>
      <c r="X252" s="28">
        <f t="shared" si="23"/>
        <v>31675</v>
      </c>
    </row>
    <row r="253" spans="1:2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8318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8326</v>
      </c>
      <c r="O253" s="5">
        <f t="shared" si="21"/>
        <v>125.57142857142858</v>
      </c>
      <c r="P253" s="5">
        <f t="shared" si="27"/>
        <v>57.077922077922075</v>
      </c>
      <c r="Q253" s="6" t="s">
        <v>8367</v>
      </c>
      <c r="R253" t="s">
        <v>8372</v>
      </c>
      <c r="S253" s="10">
        <f t="shared" si="24"/>
        <v>41013.787569444445</v>
      </c>
      <c r="T253" s="10">
        <f t="shared" si="25"/>
        <v>41045.791666666664</v>
      </c>
      <c r="U253" s="10">
        <v>41013</v>
      </c>
      <c r="V253" s="10">
        <v>41045</v>
      </c>
      <c r="W253" s="28">
        <f t="shared" si="22"/>
        <v>3500</v>
      </c>
      <c r="X253" s="28">
        <f t="shared" si="23"/>
        <v>4395</v>
      </c>
    </row>
    <row r="254" spans="1:2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8318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8326</v>
      </c>
      <c r="O254" s="5">
        <f t="shared" si="21"/>
        <v>184.56</v>
      </c>
      <c r="P254" s="5">
        <f t="shared" si="27"/>
        <v>85.444444444444443</v>
      </c>
      <c r="Q254" s="6" t="s">
        <v>8367</v>
      </c>
      <c r="R254" t="s">
        <v>8372</v>
      </c>
      <c r="S254" s="10">
        <f t="shared" si="24"/>
        <v>40266.66270833333</v>
      </c>
      <c r="T254" s="10">
        <f t="shared" si="25"/>
        <v>40330.165972222225</v>
      </c>
      <c r="U254" s="10">
        <v>40266</v>
      </c>
      <c r="V254" s="10">
        <v>40330</v>
      </c>
      <c r="W254" s="28">
        <f t="shared" si="22"/>
        <v>5000</v>
      </c>
      <c r="X254" s="28">
        <f t="shared" si="23"/>
        <v>9228</v>
      </c>
    </row>
    <row r="255" spans="1:2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8318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8326</v>
      </c>
      <c r="O255" s="5">
        <f t="shared" si="21"/>
        <v>100.73333333333335</v>
      </c>
      <c r="P255" s="5">
        <f t="shared" si="27"/>
        <v>215.85714285714286</v>
      </c>
      <c r="Q255" s="6" t="s">
        <v>8367</v>
      </c>
      <c r="R255" t="s">
        <v>8372</v>
      </c>
      <c r="S255" s="10">
        <f t="shared" si="24"/>
        <v>40924.650868055556</v>
      </c>
      <c r="T255" s="10">
        <f t="shared" si="25"/>
        <v>40954.650868055556</v>
      </c>
      <c r="U255" s="10">
        <v>40924</v>
      </c>
      <c r="V255" s="10">
        <v>40954</v>
      </c>
      <c r="W255" s="28">
        <f t="shared" si="22"/>
        <v>1500</v>
      </c>
      <c r="X255" s="28">
        <f t="shared" si="23"/>
        <v>1511</v>
      </c>
    </row>
    <row r="256" spans="1:2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8318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8326</v>
      </c>
      <c r="O256" s="5">
        <f t="shared" si="21"/>
        <v>116.94725</v>
      </c>
      <c r="P256" s="5">
        <f t="shared" si="27"/>
        <v>89.38643312101911</v>
      </c>
      <c r="Q256" s="6" t="s">
        <v>8367</v>
      </c>
      <c r="R256" t="s">
        <v>8372</v>
      </c>
      <c r="S256" s="10">
        <f t="shared" si="24"/>
        <v>42263.952662037038</v>
      </c>
      <c r="T256" s="10">
        <f t="shared" si="25"/>
        <v>42294.083333333328</v>
      </c>
      <c r="U256" s="10">
        <v>42263</v>
      </c>
      <c r="V256" s="10">
        <v>42294</v>
      </c>
      <c r="W256" s="28">
        <f t="shared" si="22"/>
        <v>24000</v>
      </c>
      <c r="X256" s="28">
        <f t="shared" si="23"/>
        <v>28067.34</v>
      </c>
    </row>
    <row r="257" spans="1:2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8318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8326</v>
      </c>
      <c r="O257" s="5">
        <f t="shared" si="21"/>
        <v>106.73325</v>
      </c>
      <c r="P257" s="5">
        <f t="shared" si="27"/>
        <v>45.418404255319146</v>
      </c>
      <c r="Q257" s="6" t="s">
        <v>8367</v>
      </c>
      <c r="R257" t="s">
        <v>8372</v>
      </c>
      <c r="S257" s="10">
        <f t="shared" si="24"/>
        <v>40588.526412037041</v>
      </c>
      <c r="T257" s="10">
        <f t="shared" si="25"/>
        <v>40618.48474537037</v>
      </c>
      <c r="U257" s="10">
        <v>40588</v>
      </c>
      <c r="V257" s="10">
        <v>40618</v>
      </c>
      <c r="W257" s="28">
        <f t="shared" si="22"/>
        <v>8000</v>
      </c>
      <c r="X257" s="28">
        <f t="shared" si="23"/>
        <v>8538.66</v>
      </c>
    </row>
    <row r="258" spans="1:2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8318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8326</v>
      </c>
      <c r="O258" s="5">
        <f t="shared" ref="O258:O321" si="28">(E258/D258)*100</f>
        <v>139.1</v>
      </c>
      <c r="P258" s="5">
        <f t="shared" si="27"/>
        <v>65.756363636363631</v>
      </c>
      <c r="Q258" s="6" t="s">
        <v>8367</v>
      </c>
      <c r="R258" t="s">
        <v>8372</v>
      </c>
      <c r="S258" s="10">
        <f t="shared" si="24"/>
        <v>41319.769293981481</v>
      </c>
      <c r="T258" s="10">
        <f t="shared" si="25"/>
        <v>41349.769293981481</v>
      </c>
      <c r="U258" s="10">
        <v>41319</v>
      </c>
      <c r="V258" s="10">
        <v>41349</v>
      </c>
      <c r="W258" s="28">
        <f t="shared" ref="W258:W321" si="29">(HLOOKUP(U258,Exchange_Data,MATCH(H258,Currency,0),FALSE))*D258</f>
        <v>13000</v>
      </c>
      <c r="X258" s="28">
        <f t="shared" ref="X258:X321" si="30">(HLOOKUP(V258,Exchange_Data,MATCH(H258,Currency,0),FALSE))*E258</f>
        <v>18083</v>
      </c>
    </row>
    <row r="259" spans="1:2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8318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8326</v>
      </c>
      <c r="O259" s="5">
        <f t="shared" si="28"/>
        <v>106.72648571428572</v>
      </c>
      <c r="P259" s="5">
        <f t="shared" si="27"/>
        <v>66.70405357142856</v>
      </c>
      <c r="Q259" s="6" t="s">
        <v>8367</v>
      </c>
      <c r="R259" t="s">
        <v>8372</v>
      </c>
      <c r="S259" s="10">
        <f t="shared" ref="S259:S322" si="31">(J259/86400)+25569</f>
        <v>42479.626875000002</v>
      </c>
      <c r="T259" s="10">
        <f t="shared" ref="T259:T322" si="32">(I259/86400)+25569</f>
        <v>42509.626875000002</v>
      </c>
      <c r="U259" s="10">
        <v>42479</v>
      </c>
      <c r="V259" s="10">
        <v>42509</v>
      </c>
      <c r="W259" s="28">
        <f t="shared" si="29"/>
        <v>35000</v>
      </c>
      <c r="X259" s="28">
        <f t="shared" si="30"/>
        <v>37354.269999999997</v>
      </c>
    </row>
    <row r="260" spans="1:2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8318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8326</v>
      </c>
      <c r="O260" s="5">
        <f t="shared" si="28"/>
        <v>191.14</v>
      </c>
      <c r="P260" s="5">
        <f t="shared" si="27"/>
        <v>83.345930232558146</v>
      </c>
      <c r="Q260" s="6" t="s">
        <v>8367</v>
      </c>
      <c r="R260" t="s">
        <v>8372</v>
      </c>
      <c r="S260" s="10">
        <f t="shared" si="31"/>
        <v>40682.051689814813</v>
      </c>
      <c r="T260" s="10">
        <f t="shared" si="32"/>
        <v>40712.051689814813</v>
      </c>
      <c r="U260" s="10">
        <v>40682</v>
      </c>
      <c r="V260" s="10">
        <v>40712</v>
      </c>
      <c r="W260" s="28">
        <f t="shared" si="29"/>
        <v>30000</v>
      </c>
      <c r="X260" s="28">
        <f t="shared" si="30"/>
        <v>57342</v>
      </c>
    </row>
    <row r="261" spans="1:2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8318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8326</v>
      </c>
      <c r="O261" s="5">
        <f t="shared" si="28"/>
        <v>131.93789333333334</v>
      </c>
      <c r="P261" s="5">
        <f t="shared" si="27"/>
        <v>105.04609341825902</v>
      </c>
      <c r="Q261" s="6" t="s">
        <v>8367</v>
      </c>
      <c r="R261" t="s">
        <v>8372</v>
      </c>
      <c r="S261" s="10">
        <f t="shared" si="31"/>
        <v>42072.738067129627</v>
      </c>
      <c r="T261" s="10">
        <f t="shared" si="32"/>
        <v>42102.738067129627</v>
      </c>
      <c r="U261" s="10">
        <v>42072</v>
      </c>
      <c r="V261" s="10">
        <v>42102</v>
      </c>
      <c r="W261" s="28">
        <f t="shared" si="29"/>
        <v>75000</v>
      </c>
      <c r="X261" s="28">
        <f t="shared" si="30"/>
        <v>98953.42</v>
      </c>
    </row>
    <row r="262" spans="1:2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8318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8326</v>
      </c>
      <c r="O262" s="5">
        <f t="shared" si="28"/>
        <v>106.4</v>
      </c>
      <c r="P262" s="5">
        <f t="shared" si="27"/>
        <v>120.90909090909091</v>
      </c>
      <c r="Q262" s="6" t="s">
        <v>8367</v>
      </c>
      <c r="R262" t="s">
        <v>8372</v>
      </c>
      <c r="S262" s="10">
        <f t="shared" si="31"/>
        <v>40330.755543981482</v>
      </c>
      <c r="T262" s="10">
        <f t="shared" si="32"/>
        <v>40376.415972222225</v>
      </c>
      <c r="U262" s="10">
        <v>40330</v>
      </c>
      <c r="V262" s="10">
        <v>40376</v>
      </c>
      <c r="W262" s="28">
        <f t="shared" si="29"/>
        <v>10000</v>
      </c>
      <c r="X262" s="28">
        <f t="shared" si="30"/>
        <v>10640</v>
      </c>
    </row>
    <row r="263" spans="1:2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8318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8326</v>
      </c>
      <c r="O263" s="5">
        <f t="shared" si="28"/>
        <v>107.4</v>
      </c>
      <c r="P263" s="5">
        <f t="shared" si="27"/>
        <v>97.63636363636364</v>
      </c>
      <c r="Q263" s="6" t="s">
        <v>8367</v>
      </c>
      <c r="R263" t="s">
        <v>8372</v>
      </c>
      <c r="S263" s="10">
        <f t="shared" si="31"/>
        <v>41017.885462962964</v>
      </c>
      <c r="T263" s="10">
        <f t="shared" si="32"/>
        <v>41067.621527777781</v>
      </c>
      <c r="U263" s="10">
        <v>41017</v>
      </c>
      <c r="V263" s="10">
        <v>41067</v>
      </c>
      <c r="W263" s="28">
        <f t="shared" si="29"/>
        <v>20000</v>
      </c>
      <c r="X263" s="28">
        <f t="shared" si="30"/>
        <v>21480</v>
      </c>
    </row>
    <row r="264" spans="1:2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8318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8326</v>
      </c>
      <c r="O264" s="5">
        <f t="shared" si="28"/>
        <v>240</v>
      </c>
      <c r="P264" s="5">
        <f t="shared" si="27"/>
        <v>41.379310344827587</v>
      </c>
      <c r="Q264" s="6" t="s">
        <v>8367</v>
      </c>
      <c r="R264" t="s">
        <v>8372</v>
      </c>
      <c r="S264" s="10">
        <f t="shared" si="31"/>
        <v>40555.24800925926</v>
      </c>
      <c r="T264" s="10">
        <f t="shared" si="32"/>
        <v>40600.24800925926</v>
      </c>
      <c r="U264" s="10">
        <v>40555</v>
      </c>
      <c r="V264" s="10">
        <v>40600</v>
      </c>
      <c r="W264" s="28">
        <f t="shared" si="29"/>
        <v>2500</v>
      </c>
      <c r="X264" s="28">
        <f t="shared" si="30"/>
        <v>6000</v>
      </c>
    </row>
    <row r="265" spans="1:2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8318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8326</v>
      </c>
      <c r="O265" s="5">
        <f t="shared" si="28"/>
        <v>118.08108</v>
      </c>
      <c r="P265" s="5">
        <f t="shared" si="27"/>
        <v>30.654485981308412</v>
      </c>
      <c r="Q265" s="6" t="s">
        <v>8367</v>
      </c>
      <c r="R265" t="s">
        <v>8372</v>
      </c>
      <c r="S265" s="10">
        <f t="shared" si="31"/>
        <v>41149.954791666663</v>
      </c>
      <c r="T265" s="10">
        <f t="shared" si="32"/>
        <v>41179.954791666663</v>
      </c>
      <c r="U265" s="10">
        <v>41149</v>
      </c>
      <c r="V265" s="10">
        <v>41179</v>
      </c>
      <c r="W265" s="28">
        <f t="shared" si="29"/>
        <v>25000</v>
      </c>
      <c r="X265" s="28">
        <f t="shared" si="30"/>
        <v>29520.27</v>
      </c>
    </row>
    <row r="266" spans="1:2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8318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8326</v>
      </c>
      <c r="O266" s="5">
        <f t="shared" si="28"/>
        <v>118.19999999999999</v>
      </c>
      <c r="P266" s="5">
        <f t="shared" si="27"/>
        <v>64.945054945054949</v>
      </c>
      <c r="Q266" s="6" t="s">
        <v>8367</v>
      </c>
      <c r="R266" t="s">
        <v>8372</v>
      </c>
      <c r="S266" s="10">
        <f t="shared" si="31"/>
        <v>41010.620312500003</v>
      </c>
      <c r="T266" s="10">
        <f t="shared" si="32"/>
        <v>41040.620312500003</v>
      </c>
      <c r="U266" s="10">
        <v>41010</v>
      </c>
      <c r="V266" s="10">
        <v>41040</v>
      </c>
      <c r="W266" s="28">
        <f t="shared" si="29"/>
        <v>5000</v>
      </c>
      <c r="X266" s="28">
        <f t="shared" si="30"/>
        <v>5910</v>
      </c>
    </row>
    <row r="267" spans="1:2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8318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8326</v>
      </c>
      <c r="O267" s="5">
        <f t="shared" si="28"/>
        <v>111.1</v>
      </c>
      <c r="P267" s="5">
        <f t="shared" si="27"/>
        <v>95.775862068965523</v>
      </c>
      <c r="Q267" s="6" t="s">
        <v>8367</v>
      </c>
      <c r="R267" t="s">
        <v>8372</v>
      </c>
      <c r="S267" s="10">
        <f t="shared" si="31"/>
        <v>40267.245717592596</v>
      </c>
      <c r="T267" s="10">
        <f t="shared" si="32"/>
        <v>40308.844444444447</v>
      </c>
      <c r="U267" s="10">
        <v>40267</v>
      </c>
      <c r="V267" s="10">
        <v>40308</v>
      </c>
      <c r="W267" s="28">
        <f t="shared" si="29"/>
        <v>5000</v>
      </c>
      <c r="X267" s="28">
        <f t="shared" si="30"/>
        <v>5555</v>
      </c>
    </row>
    <row r="268" spans="1:2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8318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8326</v>
      </c>
      <c r="O268" s="5">
        <f t="shared" si="28"/>
        <v>145.5</v>
      </c>
      <c r="P268" s="5">
        <f t="shared" si="27"/>
        <v>40.416666666666664</v>
      </c>
      <c r="Q268" s="6" t="s">
        <v>8367</v>
      </c>
      <c r="R268" t="s">
        <v>8372</v>
      </c>
      <c r="S268" s="10">
        <f t="shared" si="31"/>
        <v>40205.174849537041</v>
      </c>
      <c r="T268" s="10">
        <f t="shared" si="32"/>
        <v>40291.160416666666</v>
      </c>
      <c r="U268" s="10">
        <v>40205</v>
      </c>
      <c r="V268" s="10">
        <v>40291</v>
      </c>
      <c r="W268" s="28">
        <f t="shared" si="29"/>
        <v>1000</v>
      </c>
      <c r="X268" s="28">
        <f t="shared" si="30"/>
        <v>1455</v>
      </c>
    </row>
    <row r="269" spans="1:2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8318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8326</v>
      </c>
      <c r="O269" s="5">
        <f t="shared" si="28"/>
        <v>131.62883248730967</v>
      </c>
      <c r="P269" s="5">
        <f t="shared" si="27"/>
        <v>78.578424242424248</v>
      </c>
      <c r="Q269" s="6" t="s">
        <v>8367</v>
      </c>
      <c r="R269" t="s">
        <v>8372</v>
      </c>
      <c r="S269" s="10">
        <f t="shared" si="31"/>
        <v>41785.452534722222</v>
      </c>
      <c r="T269" s="10">
        <f t="shared" si="32"/>
        <v>41815.452534722222</v>
      </c>
      <c r="U269" s="10">
        <v>41785</v>
      </c>
      <c r="V269" s="10">
        <v>41815</v>
      </c>
      <c r="W269" s="28">
        <f t="shared" si="29"/>
        <v>16582.474999999999</v>
      </c>
      <c r="X269" s="28">
        <f t="shared" si="30"/>
        <v>22003.648224</v>
      </c>
    </row>
    <row r="270" spans="1:2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8318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8326</v>
      </c>
      <c r="O270" s="5">
        <f t="shared" si="28"/>
        <v>111.4</v>
      </c>
      <c r="P270" s="5">
        <f t="shared" si="27"/>
        <v>50.18018018018018</v>
      </c>
      <c r="Q270" s="6" t="s">
        <v>8367</v>
      </c>
      <c r="R270" t="s">
        <v>8372</v>
      </c>
      <c r="S270" s="10">
        <f t="shared" si="31"/>
        <v>40809.15252314815</v>
      </c>
      <c r="T270" s="10">
        <f t="shared" si="32"/>
        <v>40854.194189814814</v>
      </c>
      <c r="U270" s="10">
        <v>40809</v>
      </c>
      <c r="V270" s="10">
        <v>40854</v>
      </c>
      <c r="W270" s="28">
        <f t="shared" si="29"/>
        <v>5000</v>
      </c>
      <c r="X270" s="28">
        <f t="shared" si="30"/>
        <v>5570</v>
      </c>
    </row>
    <row r="271" spans="1:2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8318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8326</v>
      </c>
      <c r="O271" s="5">
        <f t="shared" si="28"/>
        <v>147.23376999999999</v>
      </c>
      <c r="P271" s="5">
        <f t="shared" si="27"/>
        <v>92.251735588972423</v>
      </c>
      <c r="Q271" s="6" t="s">
        <v>8367</v>
      </c>
      <c r="R271" t="s">
        <v>8372</v>
      </c>
      <c r="S271" s="10">
        <f t="shared" si="31"/>
        <v>42758.197013888886</v>
      </c>
      <c r="T271" s="10">
        <f t="shared" si="32"/>
        <v>42788.197013888886</v>
      </c>
      <c r="U271" s="10">
        <v>42758</v>
      </c>
      <c r="V271" s="10">
        <v>42788</v>
      </c>
      <c r="W271" s="28">
        <f t="shared" si="29"/>
        <v>75690</v>
      </c>
      <c r="X271" s="28">
        <f t="shared" si="30"/>
        <v>113075.53535999999</v>
      </c>
    </row>
    <row r="272" spans="1:2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8318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8326</v>
      </c>
      <c r="O272" s="5">
        <f t="shared" si="28"/>
        <v>152.60869565217391</v>
      </c>
      <c r="P272" s="5">
        <f t="shared" si="27"/>
        <v>57.540983606557376</v>
      </c>
      <c r="Q272" s="6" t="s">
        <v>8367</v>
      </c>
      <c r="R272" t="s">
        <v>8372</v>
      </c>
      <c r="S272" s="10">
        <f t="shared" si="31"/>
        <v>40637.86655092593</v>
      </c>
      <c r="T272" s="10">
        <f t="shared" si="32"/>
        <v>40688.166666666664</v>
      </c>
      <c r="U272" s="10">
        <v>40637</v>
      </c>
      <c r="V272" s="10">
        <v>40688</v>
      </c>
      <c r="W272" s="28">
        <f t="shared" si="29"/>
        <v>2300</v>
      </c>
      <c r="X272" s="28">
        <f t="shared" si="30"/>
        <v>3510</v>
      </c>
    </row>
    <row r="273" spans="1:2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8318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8326</v>
      </c>
      <c r="O273" s="5">
        <f t="shared" si="28"/>
        <v>104.67999999999999</v>
      </c>
      <c r="P273" s="5">
        <f t="shared" ref="P273:P304" si="33">E273/L273</f>
        <v>109.42160278745645</v>
      </c>
      <c r="Q273" s="6" t="s">
        <v>8367</v>
      </c>
      <c r="R273" t="s">
        <v>8372</v>
      </c>
      <c r="S273" s="10">
        <f t="shared" si="31"/>
        <v>41612.100243055553</v>
      </c>
      <c r="T273" s="10">
        <f t="shared" si="32"/>
        <v>41641.333333333336</v>
      </c>
      <c r="U273" s="10">
        <v>41612</v>
      </c>
      <c r="V273" s="10">
        <v>41641</v>
      </c>
      <c r="W273" s="28">
        <f t="shared" si="29"/>
        <v>30000</v>
      </c>
      <c r="X273" s="28">
        <f t="shared" si="30"/>
        <v>31404</v>
      </c>
    </row>
    <row r="274" spans="1:2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8318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8326</v>
      </c>
      <c r="O274" s="5">
        <f t="shared" si="28"/>
        <v>177.43366666666668</v>
      </c>
      <c r="P274" s="5">
        <f t="shared" si="33"/>
        <v>81.892461538461546</v>
      </c>
      <c r="Q274" s="6" t="s">
        <v>8367</v>
      </c>
      <c r="R274" t="s">
        <v>8372</v>
      </c>
      <c r="S274" s="10">
        <f t="shared" si="31"/>
        <v>40235.900358796294</v>
      </c>
      <c r="T274" s="10">
        <f t="shared" si="32"/>
        <v>40296.78402777778</v>
      </c>
      <c r="U274" s="10">
        <v>40235</v>
      </c>
      <c r="V274" s="10">
        <v>40296</v>
      </c>
      <c r="W274" s="28">
        <f t="shared" si="29"/>
        <v>3000</v>
      </c>
      <c r="X274" s="28">
        <f t="shared" si="30"/>
        <v>5323.01</v>
      </c>
    </row>
    <row r="275" spans="1:2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8318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8326</v>
      </c>
      <c r="O275" s="5">
        <f t="shared" si="28"/>
        <v>107.7758</v>
      </c>
      <c r="P275" s="5">
        <f t="shared" si="33"/>
        <v>45.667711864406776</v>
      </c>
      <c r="Q275" s="6" t="s">
        <v>8367</v>
      </c>
      <c r="R275" t="s">
        <v>8372</v>
      </c>
      <c r="S275" s="10">
        <f t="shared" si="31"/>
        <v>40697.498449074075</v>
      </c>
      <c r="T275" s="10">
        <f t="shared" si="32"/>
        <v>40727.498449074075</v>
      </c>
      <c r="U275" s="10">
        <v>40697</v>
      </c>
      <c r="V275" s="10">
        <v>40727</v>
      </c>
      <c r="W275" s="28">
        <f t="shared" si="29"/>
        <v>5000</v>
      </c>
      <c r="X275" s="28">
        <f t="shared" si="30"/>
        <v>5388.79</v>
      </c>
    </row>
    <row r="276" spans="1:2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8318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8326</v>
      </c>
      <c r="O276" s="5">
        <f t="shared" si="28"/>
        <v>156</v>
      </c>
      <c r="P276" s="5">
        <f t="shared" si="33"/>
        <v>55.221238938053098</v>
      </c>
      <c r="Q276" s="6" t="s">
        <v>8367</v>
      </c>
      <c r="R276" t="s">
        <v>8372</v>
      </c>
      <c r="S276" s="10">
        <f t="shared" si="31"/>
        <v>40969.912372685183</v>
      </c>
      <c r="T276" s="10">
        <f t="shared" si="32"/>
        <v>41004.290972222225</v>
      </c>
      <c r="U276" s="10">
        <v>40969</v>
      </c>
      <c r="V276" s="10">
        <v>41004</v>
      </c>
      <c r="W276" s="28">
        <f t="shared" si="29"/>
        <v>4000</v>
      </c>
      <c r="X276" s="28">
        <f t="shared" si="30"/>
        <v>6240</v>
      </c>
    </row>
    <row r="277" spans="1:2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8318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8326</v>
      </c>
      <c r="O277" s="5">
        <f t="shared" si="28"/>
        <v>108.395</v>
      </c>
      <c r="P277" s="5">
        <f t="shared" si="33"/>
        <v>65.298192771084331</v>
      </c>
      <c r="Q277" s="6" t="s">
        <v>8367</v>
      </c>
      <c r="R277" t="s">
        <v>8372</v>
      </c>
      <c r="S277" s="10">
        <f t="shared" si="31"/>
        <v>41193.032013888893</v>
      </c>
      <c r="T277" s="10">
        <f t="shared" si="32"/>
        <v>41223.073680555557</v>
      </c>
      <c r="U277" s="10">
        <v>41193</v>
      </c>
      <c r="V277" s="10">
        <v>41223</v>
      </c>
      <c r="W277" s="28">
        <f t="shared" si="29"/>
        <v>20000</v>
      </c>
      <c r="X277" s="28">
        <f t="shared" si="30"/>
        <v>21679</v>
      </c>
    </row>
    <row r="278" spans="1:2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8318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8326</v>
      </c>
      <c r="O278" s="5">
        <f t="shared" si="28"/>
        <v>147.6</v>
      </c>
      <c r="P278" s="5">
        <f t="shared" si="33"/>
        <v>95.225806451612897</v>
      </c>
      <c r="Q278" s="6" t="s">
        <v>8367</v>
      </c>
      <c r="R278" t="s">
        <v>8372</v>
      </c>
      <c r="S278" s="10">
        <f t="shared" si="31"/>
        <v>40967.081875000003</v>
      </c>
      <c r="T278" s="10">
        <f t="shared" si="32"/>
        <v>41027.040208333332</v>
      </c>
      <c r="U278" s="10">
        <v>40967</v>
      </c>
      <c r="V278" s="10">
        <v>41027</v>
      </c>
      <c r="W278" s="28">
        <f t="shared" si="29"/>
        <v>4000</v>
      </c>
      <c r="X278" s="28">
        <f t="shared" si="30"/>
        <v>5904</v>
      </c>
    </row>
    <row r="279" spans="1:2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8318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8326</v>
      </c>
      <c r="O279" s="5">
        <f t="shared" si="28"/>
        <v>110.38153846153847</v>
      </c>
      <c r="P279" s="5">
        <f t="shared" si="33"/>
        <v>75.444794952681391</v>
      </c>
      <c r="Q279" s="6" t="s">
        <v>8367</v>
      </c>
      <c r="R279" t="s">
        <v>8372</v>
      </c>
      <c r="S279" s="10">
        <f t="shared" si="31"/>
        <v>42117.891423611116</v>
      </c>
      <c r="T279" s="10">
        <f t="shared" si="32"/>
        <v>42147.891423611116</v>
      </c>
      <c r="U279" s="10">
        <v>42117</v>
      </c>
      <c r="V279" s="10">
        <v>42147</v>
      </c>
      <c r="W279" s="28">
        <f t="shared" si="29"/>
        <v>65000</v>
      </c>
      <c r="X279" s="28">
        <f t="shared" si="30"/>
        <v>71748</v>
      </c>
    </row>
    <row r="280" spans="1:2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8318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8326</v>
      </c>
      <c r="O280" s="5">
        <f t="shared" si="28"/>
        <v>150.34814814814814</v>
      </c>
      <c r="P280" s="5">
        <f t="shared" si="33"/>
        <v>97.816867469879512</v>
      </c>
      <c r="Q280" s="6" t="s">
        <v>8367</v>
      </c>
      <c r="R280" t="s">
        <v>8372</v>
      </c>
      <c r="S280" s="10">
        <f t="shared" si="31"/>
        <v>41164.040960648148</v>
      </c>
      <c r="T280" s="10">
        <f t="shared" si="32"/>
        <v>41194.040960648148</v>
      </c>
      <c r="U280" s="10">
        <v>41164</v>
      </c>
      <c r="V280" s="10">
        <v>41194</v>
      </c>
      <c r="W280" s="28">
        <f t="shared" si="29"/>
        <v>27000</v>
      </c>
      <c r="X280" s="28">
        <f t="shared" si="30"/>
        <v>40594</v>
      </c>
    </row>
    <row r="281" spans="1:2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8318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8326</v>
      </c>
      <c r="O281" s="5">
        <f t="shared" si="28"/>
        <v>157.31829411764707</v>
      </c>
      <c r="P281" s="5">
        <f t="shared" si="33"/>
        <v>87.685606557377056</v>
      </c>
      <c r="Q281" s="6" t="s">
        <v>8367</v>
      </c>
      <c r="R281" t="s">
        <v>8372</v>
      </c>
      <c r="S281" s="10">
        <f t="shared" si="31"/>
        <v>42759.244166666671</v>
      </c>
      <c r="T281" s="10">
        <f t="shared" si="32"/>
        <v>42793.084027777775</v>
      </c>
      <c r="U281" s="10">
        <v>42759</v>
      </c>
      <c r="V281" s="10">
        <v>42793</v>
      </c>
      <c r="W281" s="28">
        <f t="shared" si="29"/>
        <v>17000</v>
      </c>
      <c r="X281" s="28">
        <f t="shared" si="30"/>
        <v>26744.11</v>
      </c>
    </row>
    <row r="282" spans="1:2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8318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8326</v>
      </c>
      <c r="O282" s="5">
        <f t="shared" si="28"/>
        <v>156.14400000000001</v>
      </c>
      <c r="P282" s="5">
        <f t="shared" si="33"/>
        <v>54.748948106591868</v>
      </c>
      <c r="Q282" s="6" t="s">
        <v>8367</v>
      </c>
      <c r="R282" t="s">
        <v>8372</v>
      </c>
      <c r="S282" s="10">
        <f t="shared" si="31"/>
        <v>41744.590682870374</v>
      </c>
      <c r="T282" s="10">
        <f t="shared" si="32"/>
        <v>41789.590682870374</v>
      </c>
      <c r="U282" s="10">
        <v>41744</v>
      </c>
      <c r="V282" s="10">
        <v>41789</v>
      </c>
      <c r="W282" s="28">
        <f t="shared" si="29"/>
        <v>75000</v>
      </c>
      <c r="X282" s="28">
        <f t="shared" si="30"/>
        <v>117108</v>
      </c>
    </row>
    <row r="283" spans="1:2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8318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8326</v>
      </c>
      <c r="O283" s="5">
        <f t="shared" si="28"/>
        <v>120.58763636363636</v>
      </c>
      <c r="P283" s="5">
        <f t="shared" si="33"/>
        <v>83.953417721518989</v>
      </c>
      <c r="Q283" s="6" t="s">
        <v>8367</v>
      </c>
      <c r="R283" t="s">
        <v>8372</v>
      </c>
      <c r="S283" s="10">
        <f t="shared" si="31"/>
        <v>39950.163344907407</v>
      </c>
      <c r="T283" s="10">
        <f t="shared" si="32"/>
        <v>40035.80972222222</v>
      </c>
      <c r="U283" s="10">
        <v>39950</v>
      </c>
      <c r="V283" s="10">
        <v>40035</v>
      </c>
      <c r="W283" s="28">
        <f t="shared" si="29"/>
        <v>5500</v>
      </c>
      <c r="X283" s="28">
        <f t="shared" si="30"/>
        <v>6632.32</v>
      </c>
    </row>
    <row r="284" spans="1:2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8318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8326</v>
      </c>
      <c r="O284" s="5">
        <f t="shared" si="28"/>
        <v>101.18888888888888</v>
      </c>
      <c r="P284" s="5">
        <f t="shared" si="33"/>
        <v>254.38547486033519</v>
      </c>
      <c r="Q284" s="6" t="s">
        <v>8367</v>
      </c>
      <c r="R284" t="s">
        <v>8372</v>
      </c>
      <c r="S284" s="10">
        <f t="shared" si="31"/>
        <v>40194.920046296298</v>
      </c>
      <c r="T284" s="10">
        <f t="shared" si="32"/>
        <v>40231.916666666664</v>
      </c>
      <c r="U284" s="10">
        <v>40194</v>
      </c>
      <c r="V284" s="10">
        <v>40231</v>
      </c>
      <c r="W284" s="28">
        <f t="shared" si="29"/>
        <v>45000</v>
      </c>
      <c r="X284" s="28">
        <f t="shared" si="30"/>
        <v>45535</v>
      </c>
    </row>
    <row r="285" spans="1:2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8318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8326</v>
      </c>
      <c r="O285" s="5">
        <f t="shared" si="28"/>
        <v>114.27249999999999</v>
      </c>
      <c r="P285" s="5">
        <f t="shared" si="33"/>
        <v>101.8269801980198</v>
      </c>
      <c r="Q285" s="6" t="s">
        <v>8367</v>
      </c>
      <c r="R285" t="s">
        <v>8372</v>
      </c>
      <c r="S285" s="10">
        <f t="shared" si="31"/>
        <v>40675.71</v>
      </c>
      <c r="T285" s="10">
        <f t="shared" si="32"/>
        <v>40695.207638888889</v>
      </c>
      <c r="U285" s="10">
        <v>40675</v>
      </c>
      <c r="V285" s="10">
        <v>40695</v>
      </c>
      <c r="W285" s="28">
        <f t="shared" si="29"/>
        <v>18000</v>
      </c>
      <c r="X285" s="28">
        <f t="shared" si="30"/>
        <v>20569.05</v>
      </c>
    </row>
    <row r="286" spans="1:2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8318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8326</v>
      </c>
      <c r="O286" s="5">
        <f t="shared" si="28"/>
        <v>104.62615</v>
      </c>
      <c r="P286" s="5">
        <f t="shared" si="33"/>
        <v>55.066394736842106</v>
      </c>
      <c r="Q286" s="6" t="s">
        <v>8367</v>
      </c>
      <c r="R286" t="s">
        <v>8372</v>
      </c>
      <c r="S286" s="10">
        <f t="shared" si="31"/>
        <v>40904.738194444442</v>
      </c>
      <c r="T286" s="10">
        <f t="shared" si="32"/>
        <v>40929.738194444442</v>
      </c>
      <c r="U286" s="10">
        <v>40904</v>
      </c>
      <c r="V286" s="10">
        <v>40929</v>
      </c>
      <c r="W286" s="28">
        <f t="shared" si="29"/>
        <v>40000</v>
      </c>
      <c r="X286" s="28">
        <f t="shared" si="30"/>
        <v>41850.46</v>
      </c>
    </row>
    <row r="287" spans="1:2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8318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8326</v>
      </c>
      <c r="O287" s="5">
        <f t="shared" si="28"/>
        <v>228.82507142857142</v>
      </c>
      <c r="P287" s="5">
        <f t="shared" si="33"/>
        <v>56.901438721136763</v>
      </c>
      <c r="Q287" s="6" t="s">
        <v>8367</v>
      </c>
      <c r="R287" t="s">
        <v>8372</v>
      </c>
      <c r="S287" s="10">
        <f t="shared" si="31"/>
        <v>41506.756111111114</v>
      </c>
      <c r="T287" s="10">
        <f t="shared" si="32"/>
        <v>41536.756111111114</v>
      </c>
      <c r="U287" s="10">
        <v>41506</v>
      </c>
      <c r="V287" s="10">
        <v>41536</v>
      </c>
      <c r="W287" s="28">
        <f t="shared" si="29"/>
        <v>14000</v>
      </c>
      <c r="X287" s="28">
        <f t="shared" si="30"/>
        <v>32035.51</v>
      </c>
    </row>
    <row r="288" spans="1:2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8318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8326</v>
      </c>
      <c r="O288" s="5">
        <f t="shared" si="28"/>
        <v>109.15333333333332</v>
      </c>
      <c r="P288" s="5">
        <f t="shared" si="33"/>
        <v>121.28148148148148</v>
      </c>
      <c r="Q288" s="6" t="s">
        <v>8367</v>
      </c>
      <c r="R288" t="s">
        <v>8372</v>
      </c>
      <c r="S288" s="10">
        <f t="shared" si="31"/>
        <v>41313.816250000003</v>
      </c>
      <c r="T288" s="10">
        <f t="shared" si="32"/>
        <v>41358.774583333332</v>
      </c>
      <c r="U288" s="10">
        <v>41313</v>
      </c>
      <c r="V288" s="10">
        <v>41358</v>
      </c>
      <c r="W288" s="28">
        <f t="shared" si="29"/>
        <v>15000</v>
      </c>
      <c r="X288" s="28">
        <f t="shared" si="30"/>
        <v>16373</v>
      </c>
    </row>
    <row r="289" spans="1:2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8318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8326</v>
      </c>
      <c r="O289" s="5">
        <f t="shared" si="28"/>
        <v>176.29999999999998</v>
      </c>
      <c r="P289" s="5">
        <f t="shared" si="33"/>
        <v>91.189655172413794</v>
      </c>
      <c r="Q289" s="6" t="s">
        <v>8367</v>
      </c>
      <c r="R289" t="s">
        <v>8372</v>
      </c>
      <c r="S289" s="10">
        <f t="shared" si="31"/>
        <v>41184.277986111112</v>
      </c>
      <c r="T289" s="10">
        <f t="shared" si="32"/>
        <v>41215.166666666664</v>
      </c>
      <c r="U289" s="10">
        <v>41184</v>
      </c>
      <c r="V289" s="10">
        <v>41215</v>
      </c>
      <c r="W289" s="28">
        <f t="shared" si="29"/>
        <v>15000</v>
      </c>
      <c r="X289" s="28">
        <f t="shared" si="30"/>
        <v>26445</v>
      </c>
    </row>
    <row r="290" spans="1:2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8318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8326</v>
      </c>
      <c r="O290" s="5">
        <f t="shared" si="28"/>
        <v>103.21061999999999</v>
      </c>
      <c r="P290" s="5">
        <f t="shared" si="33"/>
        <v>115.44812080536913</v>
      </c>
      <c r="Q290" s="6" t="s">
        <v>8367</v>
      </c>
      <c r="R290" t="s">
        <v>8372</v>
      </c>
      <c r="S290" s="10">
        <f t="shared" si="31"/>
        <v>41051.168900462959</v>
      </c>
      <c r="T290" s="10">
        <f t="shared" si="32"/>
        <v>41086.168900462959</v>
      </c>
      <c r="U290" s="10">
        <v>41051</v>
      </c>
      <c r="V290" s="10">
        <v>41086</v>
      </c>
      <c r="W290" s="28">
        <f t="shared" si="29"/>
        <v>50000</v>
      </c>
      <c r="X290" s="28">
        <f t="shared" si="30"/>
        <v>51605.31</v>
      </c>
    </row>
    <row r="291" spans="1:2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8318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8326</v>
      </c>
      <c r="O291" s="5">
        <f t="shared" si="28"/>
        <v>104.82000000000001</v>
      </c>
      <c r="P291" s="5">
        <f t="shared" si="33"/>
        <v>67.771551724137936</v>
      </c>
      <c r="Q291" s="6" t="s">
        <v>8367</v>
      </c>
      <c r="R291" t="s">
        <v>8372</v>
      </c>
      <c r="S291" s="10">
        <f t="shared" si="31"/>
        <v>41550.456412037034</v>
      </c>
      <c r="T291" s="10">
        <f t="shared" si="32"/>
        <v>41580.456412037034</v>
      </c>
      <c r="U291" s="10">
        <v>41550</v>
      </c>
      <c r="V291" s="10">
        <v>41580</v>
      </c>
      <c r="W291" s="28">
        <f t="shared" si="29"/>
        <v>24292.5</v>
      </c>
      <c r="X291" s="28">
        <f t="shared" si="30"/>
        <v>25089.1911</v>
      </c>
    </row>
    <row r="292" spans="1:2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8318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8326</v>
      </c>
      <c r="O292" s="5">
        <f t="shared" si="28"/>
        <v>106.68444444444445</v>
      </c>
      <c r="P292" s="5">
        <f t="shared" si="33"/>
        <v>28.576190476190476</v>
      </c>
      <c r="Q292" s="6" t="s">
        <v>8367</v>
      </c>
      <c r="R292" t="s">
        <v>8372</v>
      </c>
      <c r="S292" s="10">
        <f t="shared" si="31"/>
        <v>40526.36917824074</v>
      </c>
      <c r="T292" s="10">
        <f t="shared" si="32"/>
        <v>40576.332638888889</v>
      </c>
      <c r="U292" s="10">
        <v>40526</v>
      </c>
      <c r="V292" s="10">
        <v>40576</v>
      </c>
      <c r="W292" s="28">
        <f t="shared" si="29"/>
        <v>4500</v>
      </c>
      <c r="X292" s="28">
        <f t="shared" si="30"/>
        <v>4800.8</v>
      </c>
    </row>
    <row r="293" spans="1:2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8318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8326</v>
      </c>
      <c r="O293" s="5">
        <f t="shared" si="28"/>
        <v>120.02</v>
      </c>
      <c r="P293" s="5">
        <f t="shared" si="33"/>
        <v>46.8828125</v>
      </c>
      <c r="Q293" s="6" t="s">
        <v>8367</v>
      </c>
      <c r="R293" t="s">
        <v>8372</v>
      </c>
      <c r="S293" s="10">
        <f t="shared" si="31"/>
        <v>41376.769050925926</v>
      </c>
      <c r="T293" s="10">
        <f t="shared" si="32"/>
        <v>41395.000694444447</v>
      </c>
      <c r="U293" s="10">
        <v>41376</v>
      </c>
      <c r="V293" s="10">
        <v>41395</v>
      </c>
      <c r="W293" s="28">
        <f t="shared" si="29"/>
        <v>5000</v>
      </c>
      <c r="X293" s="28">
        <f t="shared" si="30"/>
        <v>6001</v>
      </c>
    </row>
    <row r="294" spans="1:2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8318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8326</v>
      </c>
      <c r="O294" s="5">
        <f t="shared" si="28"/>
        <v>101.50693333333334</v>
      </c>
      <c r="P294" s="5">
        <f t="shared" si="33"/>
        <v>154.42231237322514</v>
      </c>
      <c r="Q294" s="6" t="s">
        <v>8367</v>
      </c>
      <c r="R294" t="s">
        <v>8372</v>
      </c>
      <c r="S294" s="10">
        <f t="shared" si="31"/>
        <v>40812.803229166668</v>
      </c>
      <c r="T294" s="10">
        <f t="shared" si="32"/>
        <v>40845.165972222225</v>
      </c>
      <c r="U294" s="10">
        <v>40812</v>
      </c>
      <c r="V294" s="10">
        <v>40845</v>
      </c>
      <c r="W294" s="28">
        <f t="shared" si="29"/>
        <v>75000</v>
      </c>
      <c r="X294" s="28">
        <f t="shared" si="30"/>
        <v>76130.2</v>
      </c>
    </row>
    <row r="295" spans="1:2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8318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8326</v>
      </c>
      <c r="O295" s="5">
        <f t="shared" si="28"/>
        <v>101.38461538461539</v>
      </c>
      <c r="P295" s="5">
        <f t="shared" si="33"/>
        <v>201.22137404580153</v>
      </c>
      <c r="Q295" s="6" t="s">
        <v>8367</v>
      </c>
      <c r="R295" t="s">
        <v>8372</v>
      </c>
      <c r="S295" s="10">
        <f t="shared" si="31"/>
        <v>41719.667986111112</v>
      </c>
      <c r="T295" s="10">
        <f t="shared" si="32"/>
        <v>41749.667986111112</v>
      </c>
      <c r="U295" s="10">
        <v>41719</v>
      </c>
      <c r="V295" s="10">
        <v>41749</v>
      </c>
      <c r="W295" s="28">
        <f t="shared" si="29"/>
        <v>26000</v>
      </c>
      <c r="X295" s="28">
        <f t="shared" si="30"/>
        <v>26360</v>
      </c>
    </row>
    <row r="296" spans="1:2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8318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8326</v>
      </c>
      <c r="O296" s="5">
        <f t="shared" si="28"/>
        <v>100</v>
      </c>
      <c r="P296" s="5">
        <f t="shared" si="33"/>
        <v>100</v>
      </c>
      <c r="Q296" s="6" t="s">
        <v>8367</v>
      </c>
      <c r="R296" t="s">
        <v>8372</v>
      </c>
      <c r="S296" s="10">
        <f t="shared" si="31"/>
        <v>40343.084421296298</v>
      </c>
      <c r="T296" s="10">
        <f t="shared" si="32"/>
        <v>40378.666666666664</v>
      </c>
      <c r="U296" s="10">
        <v>40343</v>
      </c>
      <c r="V296" s="10">
        <v>40378</v>
      </c>
      <c r="W296" s="28">
        <f t="shared" si="29"/>
        <v>5000</v>
      </c>
      <c r="X296" s="28">
        <f t="shared" si="30"/>
        <v>5000</v>
      </c>
    </row>
    <row r="297" spans="1:2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8318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8326</v>
      </c>
      <c r="O297" s="5">
        <f t="shared" si="28"/>
        <v>133.10911999999999</v>
      </c>
      <c r="P297" s="5">
        <f t="shared" si="33"/>
        <v>100.08204511278196</v>
      </c>
      <c r="Q297" s="6" t="s">
        <v>8367</v>
      </c>
      <c r="R297" t="s">
        <v>8372</v>
      </c>
      <c r="S297" s="10">
        <f t="shared" si="31"/>
        <v>41519.004733796297</v>
      </c>
      <c r="T297" s="10">
        <f t="shared" si="32"/>
        <v>41579</v>
      </c>
      <c r="U297" s="10">
        <v>41519</v>
      </c>
      <c r="V297" s="10">
        <v>41579</v>
      </c>
      <c r="W297" s="28">
        <f t="shared" si="29"/>
        <v>50000</v>
      </c>
      <c r="X297" s="28">
        <f t="shared" si="30"/>
        <v>66554.559999999998</v>
      </c>
    </row>
    <row r="298" spans="1:2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8318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8326</v>
      </c>
      <c r="O298" s="5">
        <f t="shared" si="28"/>
        <v>118.72620000000001</v>
      </c>
      <c r="P298" s="5">
        <f t="shared" si="33"/>
        <v>230.08953488372092</v>
      </c>
      <c r="Q298" s="6" t="s">
        <v>8367</v>
      </c>
      <c r="R298" t="s">
        <v>8372</v>
      </c>
      <c r="S298" s="10">
        <f t="shared" si="31"/>
        <v>41134.475497685184</v>
      </c>
      <c r="T298" s="10">
        <f t="shared" si="32"/>
        <v>41159.475497685184</v>
      </c>
      <c r="U298" s="10">
        <v>41134</v>
      </c>
      <c r="V298" s="10">
        <v>41159</v>
      </c>
      <c r="W298" s="28">
        <f t="shared" si="29"/>
        <v>25000</v>
      </c>
      <c r="X298" s="28">
        <f t="shared" si="30"/>
        <v>29681.55</v>
      </c>
    </row>
    <row r="299" spans="1:2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8318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8326</v>
      </c>
      <c r="O299" s="5">
        <f t="shared" si="28"/>
        <v>100.64</v>
      </c>
      <c r="P299" s="5">
        <f t="shared" si="33"/>
        <v>141.74647887323943</v>
      </c>
      <c r="Q299" s="6" t="s">
        <v>8367</v>
      </c>
      <c r="R299" t="s">
        <v>8372</v>
      </c>
      <c r="S299" s="10">
        <f t="shared" si="31"/>
        <v>42089.728020833332</v>
      </c>
      <c r="T299" s="10">
        <f t="shared" si="32"/>
        <v>42125.165972222225</v>
      </c>
      <c r="U299" s="10">
        <v>42089</v>
      </c>
      <c r="V299" s="10">
        <v>42125</v>
      </c>
      <c r="W299" s="28">
        <f t="shared" si="29"/>
        <v>20000</v>
      </c>
      <c r="X299" s="28">
        <f t="shared" si="30"/>
        <v>20128</v>
      </c>
    </row>
    <row r="300" spans="1:2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8318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8326</v>
      </c>
      <c r="O300" s="5">
        <f t="shared" si="28"/>
        <v>108.93241269841269</v>
      </c>
      <c r="P300" s="5">
        <f t="shared" si="33"/>
        <v>56.344351395730705</v>
      </c>
      <c r="Q300" s="6" t="s">
        <v>8367</v>
      </c>
      <c r="R300" t="s">
        <v>8372</v>
      </c>
      <c r="S300" s="10">
        <f t="shared" si="31"/>
        <v>41709.463518518518</v>
      </c>
      <c r="T300" s="10">
        <f t="shared" si="32"/>
        <v>41768.875</v>
      </c>
      <c r="U300" s="10">
        <v>41709</v>
      </c>
      <c r="V300" s="10">
        <v>41768</v>
      </c>
      <c r="W300" s="28">
        <f t="shared" si="29"/>
        <v>126000</v>
      </c>
      <c r="X300" s="28">
        <f t="shared" si="30"/>
        <v>137254.84</v>
      </c>
    </row>
    <row r="301" spans="1:2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8318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8326</v>
      </c>
      <c r="O301" s="5">
        <f t="shared" si="28"/>
        <v>178.95250000000001</v>
      </c>
      <c r="P301" s="5">
        <f t="shared" si="33"/>
        <v>73.341188524590166</v>
      </c>
      <c r="Q301" s="6" t="s">
        <v>8367</v>
      </c>
      <c r="R301" t="s">
        <v>8372</v>
      </c>
      <c r="S301" s="10">
        <f t="shared" si="31"/>
        <v>40469.225231481483</v>
      </c>
      <c r="T301" s="10">
        <f t="shared" si="32"/>
        <v>40499.266898148147</v>
      </c>
      <c r="U301" s="10">
        <v>40469</v>
      </c>
      <c r="V301" s="10">
        <v>40499</v>
      </c>
      <c r="W301" s="28">
        <f t="shared" si="29"/>
        <v>10000</v>
      </c>
      <c r="X301" s="28">
        <f t="shared" si="30"/>
        <v>17895.25</v>
      </c>
    </row>
    <row r="302" spans="1:2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8318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8326</v>
      </c>
      <c r="O302" s="5">
        <f t="shared" si="28"/>
        <v>101.72264</v>
      </c>
      <c r="P302" s="5">
        <f t="shared" si="33"/>
        <v>85.337785234899329</v>
      </c>
      <c r="Q302" s="6" t="s">
        <v>8367</v>
      </c>
      <c r="R302" t="s">
        <v>8372</v>
      </c>
      <c r="S302" s="10">
        <f t="shared" si="31"/>
        <v>40626.959930555553</v>
      </c>
      <c r="T302" s="10">
        <f t="shared" si="32"/>
        <v>40657.959930555553</v>
      </c>
      <c r="U302" s="10">
        <v>40626</v>
      </c>
      <c r="V302" s="10">
        <v>40657</v>
      </c>
      <c r="W302" s="28">
        <f t="shared" si="29"/>
        <v>25000</v>
      </c>
      <c r="X302" s="28">
        <f t="shared" si="30"/>
        <v>25430.66</v>
      </c>
    </row>
    <row r="303" spans="1:2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8318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8326</v>
      </c>
      <c r="O303" s="5">
        <f t="shared" si="28"/>
        <v>118.73499999999999</v>
      </c>
      <c r="P303" s="5">
        <f t="shared" si="33"/>
        <v>61.496215139442228</v>
      </c>
      <c r="Q303" s="6" t="s">
        <v>8367</v>
      </c>
      <c r="R303" t="s">
        <v>8372</v>
      </c>
      <c r="S303" s="10">
        <f t="shared" si="31"/>
        <v>41312.737673611111</v>
      </c>
      <c r="T303" s="10">
        <f t="shared" si="32"/>
        <v>41352.696006944447</v>
      </c>
      <c r="U303" s="10">
        <v>41312</v>
      </c>
      <c r="V303" s="10">
        <v>41352</v>
      </c>
      <c r="W303" s="28">
        <f t="shared" si="29"/>
        <v>13000</v>
      </c>
      <c r="X303" s="28">
        <f t="shared" si="30"/>
        <v>15435.55</v>
      </c>
    </row>
    <row r="304" spans="1:2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8318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8326</v>
      </c>
      <c r="O304" s="5">
        <f t="shared" si="28"/>
        <v>100.46</v>
      </c>
      <c r="P304" s="5">
        <f t="shared" si="33"/>
        <v>93.018518518518519</v>
      </c>
      <c r="Q304" s="6" t="s">
        <v>8367</v>
      </c>
      <c r="R304" t="s">
        <v>8372</v>
      </c>
      <c r="S304" s="10">
        <f t="shared" si="31"/>
        <v>40933.856921296298</v>
      </c>
      <c r="T304" s="10">
        <f t="shared" si="32"/>
        <v>40963.856921296298</v>
      </c>
      <c r="U304" s="10">
        <v>40933</v>
      </c>
      <c r="V304" s="10">
        <v>40963</v>
      </c>
      <c r="W304" s="28">
        <f t="shared" si="29"/>
        <v>10000</v>
      </c>
      <c r="X304" s="28">
        <f t="shared" si="30"/>
        <v>10046</v>
      </c>
    </row>
    <row r="305" spans="1:2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8318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8326</v>
      </c>
      <c r="O305" s="5">
        <f t="shared" si="28"/>
        <v>137.46666666666667</v>
      </c>
      <c r="P305" s="5">
        <f t="shared" ref="P305:P336" si="34">E305/L305</f>
        <v>50.292682926829265</v>
      </c>
      <c r="Q305" s="6" t="s">
        <v>8367</v>
      </c>
      <c r="R305" t="s">
        <v>8372</v>
      </c>
      <c r="S305" s="10">
        <f t="shared" si="31"/>
        <v>41032.071134259255</v>
      </c>
      <c r="T305" s="10">
        <f t="shared" si="32"/>
        <v>41062.071134259255</v>
      </c>
      <c r="U305" s="10">
        <v>41032</v>
      </c>
      <c r="V305" s="10">
        <v>41062</v>
      </c>
      <c r="W305" s="28">
        <f t="shared" si="29"/>
        <v>3000</v>
      </c>
      <c r="X305" s="28">
        <f t="shared" si="30"/>
        <v>4124</v>
      </c>
    </row>
    <row r="306" spans="1:2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8318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8326</v>
      </c>
      <c r="O306" s="5">
        <f t="shared" si="28"/>
        <v>231.64705882352939</v>
      </c>
      <c r="P306" s="5">
        <f t="shared" si="34"/>
        <v>106.43243243243244</v>
      </c>
      <c r="Q306" s="6" t="s">
        <v>8367</v>
      </c>
      <c r="R306" t="s">
        <v>8372</v>
      </c>
      <c r="S306" s="10">
        <f t="shared" si="31"/>
        <v>41114.094872685186</v>
      </c>
      <c r="T306" s="10">
        <f t="shared" si="32"/>
        <v>41153.083333333336</v>
      </c>
      <c r="U306" s="10">
        <v>41114</v>
      </c>
      <c r="V306" s="10">
        <v>41153</v>
      </c>
      <c r="W306" s="28">
        <f t="shared" si="29"/>
        <v>3400</v>
      </c>
      <c r="X306" s="28">
        <f t="shared" si="30"/>
        <v>7876</v>
      </c>
    </row>
    <row r="307" spans="1:2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8318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8326</v>
      </c>
      <c r="O307" s="5">
        <f t="shared" si="28"/>
        <v>130.33333333333331</v>
      </c>
      <c r="P307" s="5">
        <f t="shared" si="34"/>
        <v>51.719576719576722</v>
      </c>
      <c r="Q307" s="6" t="s">
        <v>8367</v>
      </c>
      <c r="R307" t="s">
        <v>8372</v>
      </c>
      <c r="S307" s="10">
        <f t="shared" si="31"/>
        <v>40948.630196759259</v>
      </c>
      <c r="T307" s="10">
        <f t="shared" si="32"/>
        <v>40978.630196759259</v>
      </c>
      <c r="U307" s="10">
        <v>40948</v>
      </c>
      <c r="V307" s="10">
        <v>40978</v>
      </c>
      <c r="W307" s="28">
        <f t="shared" si="29"/>
        <v>7500</v>
      </c>
      <c r="X307" s="28">
        <f t="shared" si="30"/>
        <v>9775</v>
      </c>
    </row>
    <row r="308" spans="1:2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8318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8326</v>
      </c>
      <c r="O308" s="5">
        <f t="shared" si="28"/>
        <v>292.89999999999998</v>
      </c>
      <c r="P308" s="5">
        <f t="shared" si="34"/>
        <v>36.612499999999997</v>
      </c>
      <c r="Q308" s="6" t="s">
        <v>8367</v>
      </c>
      <c r="R308" t="s">
        <v>8372</v>
      </c>
      <c r="S308" s="10">
        <f t="shared" si="31"/>
        <v>41333.837187500001</v>
      </c>
      <c r="T308" s="10">
        <f t="shared" si="32"/>
        <v>41353.79552083333</v>
      </c>
      <c r="U308" s="10">
        <v>41333</v>
      </c>
      <c r="V308" s="10">
        <v>41353</v>
      </c>
      <c r="W308" s="28">
        <f t="shared" si="29"/>
        <v>1000</v>
      </c>
      <c r="X308" s="28">
        <f t="shared" si="30"/>
        <v>2929</v>
      </c>
    </row>
    <row r="309" spans="1:2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8318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8326</v>
      </c>
      <c r="O309" s="5">
        <f t="shared" si="28"/>
        <v>111.31818181818183</v>
      </c>
      <c r="P309" s="5">
        <f t="shared" si="34"/>
        <v>42.517361111111114</v>
      </c>
      <c r="Q309" s="6" t="s">
        <v>8367</v>
      </c>
      <c r="R309" t="s">
        <v>8372</v>
      </c>
      <c r="S309" s="10">
        <f t="shared" si="31"/>
        <v>41282.944456018522</v>
      </c>
      <c r="T309" s="10">
        <f t="shared" si="32"/>
        <v>41312.944456018522</v>
      </c>
      <c r="U309" s="10">
        <v>41282</v>
      </c>
      <c r="V309" s="10">
        <v>41312</v>
      </c>
      <c r="W309" s="28">
        <f t="shared" si="29"/>
        <v>22000</v>
      </c>
      <c r="X309" s="28">
        <f t="shared" si="30"/>
        <v>24490</v>
      </c>
    </row>
    <row r="310" spans="1:2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8318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8326</v>
      </c>
      <c r="O310" s="5">
        <f t="shared" si="28"/>
        <v>105.56666666666668</v>
      </c>
      <c r="P310" s="5">
        <f t="shared" si="34"/>
        <v>62.712871287128714</v>
      </c>
      <c r="Q310" s="6" t="s">
        <v>8367</v>
      </c>
      <c r="R310" t="s">
        <v>8372</v>
      </c>
      <c r="S310" s="10">
        <f t="shared" si="31"/>
        <v>40567.694560185184</v>
      </c>
      <c r="T310" s="10">
        <f t="shared" si="32"/>
        <v>40612.694560185184</v>
      </c>
      <c r="U310" s="10">
        <v>40567</v>
      </c>
      <c r="V310" s="10">
        <v>40612</v>
      </c>
      <c r="W310" s="28">
        <f t="shared" si="29"/>
        <v>12000</v>
      </c>
      <c r="X310" s="28">
        <f t="shared" si="30"/>
        <v>12668</v>
      </c>
    </row>
    <row r="311" spans="1:2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8318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8326</v>
      </c>
      <c r="O311" s="5">
        <f t="shared" si="28"/>
        <v>118.94444444444446</v>
      </c>
      <c r="P311" s="5">
        <f t="shared" si="34"/>
        <v>89.957983193277315</v>
      </c>
      <c r="Q311" s="6" t="s">
        <v>8367</v>
      </c>
      <c r="R311" t="s">
        <v>8372</v>
      </c>
      <c r="S311" s="10">
        <f t="shared" si="31"/>
        <v>41134.751550925925</v>
      </c>
      <c r="T311" s="10">
        <f t="shared" si="32"/>
        <v>41155.751550925925</v>
      </c>
      <c r="U311" s="10">
        <v>41134</v>
      </c>
      <c r="V311" s="10">
        <v>41155</v>
      </c>
      <c r="W311" s="28">
        <f t="shared" si="29"/>
        <v>18000</v>
      </c>
      <c r="X311" s="28">
        <f t="shared" si="30"/>
        <v>21410</v>
      </c>
    </row>
    <row r="312" spans="1:2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8318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8326</v>
      </c>
      <c r="O312" s="5">
        <f t="shared" si="28"/>
        <v>104.129</v>
      </c>
      <c r="P312" s="5">
        <f t="shared" si="34"/>
        <v>28.924722222222222</v>
      </c>
      <c r="Q312" s="6" t="s">
        <v>8367</v>
      </c>
      <c r="R312" t="s">
        <v>8372</v>
      </c>
      <c r="S312" s="10">
        <f t="shared" si="31"/>
        <v>40821.183136574073</v>
      </c>
      <c r="T312" s="10">
        <f t="shared" si="32"/>
        <v>40836.083333333336</v>
      </c>
      <c r="U312" s="10">
        <v>40821</v>
      </c>
      <c r="V312" s="10">
        <v>40836</v>
      </c>
      <c r="W312" s="28">
        <f t="shared" si="29"/>
        <v>1000</v>
      </c>
      <c r="X312" s="28">
        <f t="shared" si="30"/>
        <v>1041.29</v>
      </c>
    </row>
    <row r="313" spans="1:2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8318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8326</v>
      </c>
      <c r="O313" s="5">
        <f t="shared" si="28"/>
        <v>104.10165000000001</v>
      </c>
      <c r="P313" s="5">
        <f t="shared" si="34"/>
        <v>138.8022</v>
      </c>
      <c r="Q313" s="6" t="s">
        <v>8367</v>
      </c>
      <c r="R313" t="s">
        <v>8372</v>
      </c>
      <c r="S313" s="10">
        <f t="shared" si="31"/>
        <v>40868.219814814816</v>
      </c>
      <c r="T313" s="10">
        <f t="shared" si="32"/>
        <v>40909.332638888889</v>
      </c>
      <c r="U313" s="10">
        <v>40868</v>
      </c>
      <c r="V313" s="10">
        <v>40909</v>
      </c>
      <c r="W313" s="28">
        <f t="shared" si="29"/>
        <v>20000</v>
      </c>
      <c r="X313" s="28">
        <f t="shared" si="30"/>
        <v>20820.330000000002</v>
      </c>
    </row>
    <row r="314" spans="1:2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8318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8326</v>
      </c>
      <c r="O314" s="5">
        <f t="shared" si="28"/>
        <v>111.87499999999999</v>
      </c>
      <c r="P314" s="5">
        <f t="shared" si="34"/>
        <v>61.301369863013697</v>
      </c>
      <c r="Q314" s="6" t="s">
        <v>8367</v>
      </c>
      <c r="R314" t="s">
        <v>8372</v>
      </c>
      <c r="S314" s="10">
        <f t="shared" si="31"/>
        <v>41348.877685185187</v>
      </c>
      <c r="T314" s="10">
        <f t="shared" si="32"/>
        <v>41378.877685185187</v>
      </c>
      <c r="U314" s="10">
        <v>41348</v>
      </c>
      <c r="V314" s="10">
        <v>41378</v>
      </c>
      <c r="W314" s="28">
        <f t="shared" si="29"/>
        <v>8000</v>
      </c>
      <c r="X314" s="28">
        <f t="shared" si="30"/>
        <v>8950</v>
      </c>
    </row>
    <row r="315" spans="1:2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8318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8326</v>
      </c>
      <c r="O315" s="5">
        <f t="shared" si="28"/>
        <v>104.73529411764706</v>
      </c>
      <c r="P315" s="5">
        <f t="shared" si="34"/>
        <v>80.202702702702709</v>
      </c>
      <c r="Q315" s="6" t="s">
        <v>8367</v>
      </c>
      <c r="R315" t="s">
        <v>8372</v>
      </c>
      <c r="S315" s="10">
        <f t="shared" si="31"/>
        <v>40357.227939814817</v>
      </c>
      <c r="T315" s="10">
        <f t="shared" si="32"/>
        <v>40401.665972222225</v>
      </c>
      <c r="U315" s="10">
        <v>40357</v>
      </c>
      <c r="V315" s="10">
        <v>40401</v>
      </c>
      <c r="W315" s="28">
        <f t="shared" si="29"/>
        <v>17000</v>
      </c>
      <c r="X315" s="28">
        <f t="shared" si="30"/>
        <v>17805</v>
      </c>
    </row>
    <row r="316" spans="1:2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8318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8326</v>
      </c>
      <c r="O316" s="5">
        <f t="shared" si="28"/>
        <v>385.15000000000003</v>
      </c>
      <c r="P316" s="5">
        <f t="shared" si="34"/>
        <v>32.095833333333331</v>
      </c>
      <c r="Q316" s="6" t="s">
        <v>8367</v>
      </c>
      <c r="R316" t="s">
        <v>8372</v>
      </c>
      <c r="S316" s="10">
        <f t="shared" si="31"/>
        <v>41304.833194444444</v>
      </c>
      <c r="T316" s="10">
        <f t="shared" si="32"/>
        <v>41334.833194444444</v>
      </c>
      <c r="U316" s="10">
        <v>41304</v>
      </c>
      <c r="V316" s="10">
        <v>41334</v>
      </c>
      <c r="W316" s="28">
        <f t="shared" si="29"/>
        <v>1000</v>
      </c>
      <c r="X316" s="28">
        <f t="shared" si="30"/>
        <v>3851.5</v>
      </c>
    </row>
    <row r="317" spans="1:2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8318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8326</v>
      </c>
      <c r="O317" s="5">
        <f t="shared" si="28"/>
        <v>101.248</v>
      </c>
      <c r="P317" s="5">
        <f t="shared" si="34"/>
        <v>200.88888888888889</v>
      </c>
      <c r="Q317" s="6" t="s">
        <v>8367</v>
      </c>
      <c r="R317" t="s">
        <v>8372</v>
      </c>
      <c r="S317" s="10">
        <f t="shared" si="31"/>
        <v>41113.77238425926</v>
      </c>
      <c r="T317" s="10">
        <f t="shared" si="32"/>
        <v>41143.77238425926</v>
      </c>
      <c r="U317" s="10">
        <v>41113</v>
      </c>
      <c r="V317" s="10">
        <v>41143</v>
      </c>
      <c r="W317" s="28">
        <f t="shared" si="29"/>
        <v>25000</v>
      </c>
      <c r="X317" s="28">
        <f t="shared" si="30"/>
        <v>25312</v>
      </c>
    </row>
    <row r="318" spans="1:2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8318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8326</v>
      </c>
      <c r="O318" s="5">
        <f t="shared" si="28"/>
        <v>113.77333333333333</v>
      </c>
      <c r="P318" s="5">
        <f t="shared" si="34"/>
        <v>108.01265822784811</v>
      </c>
      <c r="Q318" s="6" t="s">
        <v>8367</v>
      </c>
      <c r="R318" t="s">
        <v>8372</v>
      </c>
      <c r="S318" s="10">
        <f t="shared" si="31"/>
        <v>41950.923576388886</v>
      </c>
      <c r="T318" s="10">
        <f t="shared" si="32"/>
        <v>41984.207638888889</v>
      </c>
      <c r="U318" s="10">
        <v>41950</v>
      </c>
      <c r="V318" s="10">
        <v>41984</v>
      </c>
      <c r="W318" s="28">
        <f t="shared" si="29"/>
        <v>13120.5</v>
      </c>
      <c r="X318" s="28">
        <f t="shared" si="30"/>
        <v>14850.833199999999</v>
      </c>
    </row>
    <row r="319" spans="1:2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8318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8326</v>
      </c>
      <c r="O319" s="5">
        <f t="shared" si="28"/>
        <v>100.80333333333333</v>
      </c>
      <c r="P319" s="5">
        <f t="shared" si="34"/>
        <v>95.699367088607602</v>
      </c>
      <c r="Q319" s="6" t="s">
        <v>8367</v>
      </c>
      <c r="R319" t="s">
        <v>8372</v>
      </c>
      <c r="S319" s="10">
        <f t="shared" si="31"/>
        <v>41589.676886574074</v>
      </c>
      <c r="T319" s="10">
        <f t="shared" si="32"/>
        <v>41619.676886574074</v>
      </c>
      <c r="U319" s="10">
        <v>41589</v>
      </c>
      <c r="V319" s="10">
        <v>41619</v>
      </c>
      <c r="W319" s="28">
        <f t="shared" si="29"/>
        <v>30000</v>
      </c>
      <c r="X319" s="28">
        <f t="shared" si="30"/>
        <v>30241</v>
      </c>
    </row>
    <row r="320" spans="1:2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8318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8326</v>
      </c>
      <c r="O320" s="5">
        <f t="shared" si="28"/>
        <v>283.32</v>
      </c>
      <c r="P320" s="5">
        <f t="shared" si="34"/>
        <v>49.880281690140848</v>
      </c>
      <c r="Q320" s="6" t="s">
        <v>8367</v>
      </c>
      <c r="R320" t="s">
        <v>8372</v>
      </c>
      <c r="S320" s="10">
        <f t="shared" si="31"/>
        <v>41330.038784722223</v>
      </c>
      <c r="T320" s="10">
        <f t="shared" si="32"/>
        <v>41359.997118055559</v>
      </c>
      <c r="U320" s="10">
        <v>41330</v>
      </c>
      <c r="V320" s="10">
        <v>41359</v>
      </c>
      <c r="W320" s="28">
        <f t="shared" si="29"/>
        <v>5000</v>
      </c>
      <c r="X320" s="28">
        <f t="shared" si="30"/>
        <v>14166</v>
      </c>
    </row>
    <row r="321" spans="1:2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8318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8326</v>
      </c>
      <c r="O321" s="5">
        <f t="shared" si="28"/>
        <v>112.68</v>
      </c>
      <c r="P321" s="5">
        <f t="shared" si="34"/>
        <v>110.47058823529412</v>
      </c>
      <c r="Q321" s="6" t="s">
        <v>8367</v>
      </c>
      <c r="R321" t="s">
        <v>8372</v>
      </c>
      <c r="S321" s="10">
        <f t="shared" si="31"/>
        <v>40123.83829861111</v>
      </c>
      <c r="T321" s="10">
        <f t="shared" si="32"/>
        <v>40211.332638888889</v>
      </c>
      <c r="U321" s="10">
        <v>40123</v>
      </c>
      <c r="V321" s="10">
        <v>40211</v>
      </c>
      <c r="W321" s="28">
        <f t="shared" si="29"/>
        <v>5000</v>
      </c>
      <c r="X321" s="28">
        <f t="shared" si="30"/>
        <v>5634</v>
      </c>
    </row>
    <row r="322" spans="1:2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8318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8326</v>
      </c>
      <c r="O322" s="5">
        <f t="shared" ref="O322:O385" si="35">(E322/D322)*100</f>
        <v>106.58000000000001</v>
      </c>
      <c r="P322" s="5">
        <f t="shared" si="34"/>
        <v>134.91139240506328</v>
      </c>
      <c r="Q322" s="6" t="s">
        <v>8367</v>
      </c>
      <c r="R322" t="s">
        <v>8372</v>
      </c>
      <c r="S322" s="10">
        <f t="shared" si="31"/>
        <v>42331.551307870366</v>
      </c>
      <c r="T322" s="10">
        <f t="shared" si="32"/>
        <v>42360.958333333328</v>
      </c>
      <c r="U322" s="10">
        <v>42331</v>
      </c>
      <c r="V322" s="10">
        <v>42360</v>
      </c>
      <c r="W322" s="28">
        <f t="shared" ref="W322:W385" si="36">(HLOOKUP(U322,Exchange_Data,MATCH(H322,Currency,0),FALSE))*D322</f>
        <v>30266</v>
      </c>
      <c r="X322" s="28">
        <f t="shared" ref="X322:X385" si="37">(HLOOKUP(V322,Exchange_Data,MATCH(H322,Currency,0),FALSE))*E322</f>
        <v>31709.6816</v>
      </c>
    </row>
    <row r="323" spans="1:2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8318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8326</v>
      </c>
      <c r="O323" s="5">
        <f t="shared" si="35"/>
        <v>102.66285714285715</v>
      </c>
      <c r="P323" s="5">
        <f t="shared" si="34"/>
        <v>106.62314540059347</v>
      </c>
      <c r="Q323" s="6" t="s">
        <v>8367</v>
      </c>
      <c r="R323" t="s">
        <v>8372</v>
      </c>
      <c r="S323" s="10">
        <f t="shared" ref="S323:S386" si="38">(J323/86400)+25569</f>
        <v>42647.446597222224</v>
      </c>
      <c r="T323" s="10">
        <f t="shared" ref="T323:T386" si="39">(I323/86400)+25569</f>
        <v>42682.488263888888</v>
      </c>
      <c r="U323" s="10">
        <v>42647</v>
      </c>
      <c r="V323" s="10">
        <v>42682</v>
      </c>
      <c r="W323" s="28">
        <f t="shared" si="36"/>
        <v>39063.5</v>
      </c>
      <c r="X323" s="28">
        <f t="shared" si="37"/>
        <v>39661.741599999994</v>
      </c>
    </row>
    <row r="324" spans="1:2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8318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8326</v>
      </c>
      <c r="O324" s="5">
        <f t="shared" si="35"/>
        <v>107.91200000000001</v>
      </c>
      <c r="P324" s="5">
        <f t="shared" si="34"/>
        <v>145.04301075268816</v>
      </c>
      <c r="Q324" s="6" t="s">
        <v>8367</v>
      </c>
      <c r="R324" t="s">
        <v>8372</v>
      </c>
      <c r="S324" s="10">
        <f t="shared" si="38"/>
        <v>42473.57</v>
      </c>
      <c r="T324" s="10">
        <f t="shared" si="39"/>
        <v>42503.57</v>
      </c>
      <c r="U324" s="10">
        <v>42473</v>
      </c>
      <c r="V324" s="10">
        <v>42503</v>
      </c>
      <c r="W324" s="28">
        <f t="shared" si="36"/>
        <v>25000</v>
      </c>
      <c r="X324" s="28">
        <f t="shared" si="37"/>
        <v>26978</v>
      </c>
    </row>
    <row r="325" spans="1:2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8318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8326</v>
      </c>
      <c r="O325" s="5">
        <f t="shared" si="35"/>
        <v>123.07407407407408</v>
      </c>
      <c r="P325" s="5">
        <f t="shared" si="34"/>
        <v>114.58620689655173</v>
      </c>
      <c r="Q325" s="6" t="s">
        <v>8367</v>
      </c>
      <c r="R325" t="s">
        <v>8372</v>
      </c>
      <c r="S325" s="10">
        <f t="shared" si="38"/>
        <v>42697.32136574074</v>
      </c>
      <c r="T325" s="10">
        <f t="shared" si="39"/>
        <v>42725.332638888889</v>
      </c>
      <c r="U325" s="10">
        <v>42697</v>
      </c>
      <c r="V325" s="10">
        <v>42725</v>
      </c>
      <c r="W325" s="28">
        <f t="shared" si="36"/>
        <v>5400</v>
      </c>
      <c r="X325" s="28">
        <f t="shared" si="37"/>
        <v>6646</v>
      </c>
    </row>
    <row r="326" spans="1:2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8318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8326</v>
      </c>
      <c r="O326" s="5">
        <f t="shared" si="35"/>
        <v>101.6</v>
      </c>
      <c r="P326" s="5">
        <f t="shared" si="34"/>
        <v>105.3170731707317</v>
      </c>
      <c r="Q326" s="6" t="s">
        <v>8367</v>
      </c>
      <c r="R326" t="s">
        <v>8372</v>
      </c>
      <c r="S326" s="10">
        <f t="shared" si="38"/>
        <v>42184.626250000001</v>
      </c>
      <c r="T326" s="10">
        <f t="shared" si="39"/>
        <v>42217.626250000001</v>
      </c>
      <c r="U326" s="10">
        <v>42184</v>
      </c>
      <c r="V326" s="10">
        <v>42217</v>
      </c>
      <c r="W326" s="28">
        <f t="shared" si="36"/>
        <v>8500</v>
      </c>
      <c r="X326" s="28">
        <f t="shared" si="37"/>
        <v>8636</v>
      </c>
    </row>
    <row r="327" spans="1:2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8318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8326</v>
      </c>
      <c r="O327" s="5">
        <f t="shared" si="35"/>
        <v>104.396</v>
      </c>
      <c r="P327" s="5">
        <f t="shared" si="34"/>
        <v>70.921195652173907</v>
      </c>
      <c r="Q327" s="6" t="s">
        <v>8367</v>
      </c>
      <c r="R327" t="s">
        <v>8372</v>
      </c>
      <c r="S327" s="10">
        <f t="shared" si="38"/>
        <v>42689.187881944439</v>
      </c>
      <c r="T327" s="10">
        <f t="shared" si="39"/>
        <v>42724.187881944439</v>
      </c>
      <c r="U327" s="10">
        <v>42689</v>
      </c>
      <c r="V327" s="10">
        <v>42724</v>
      </c>
      <c r="W327" s="28">
        <f t="shared" si="36"/>
        <v>50000</v>
      </c>
      <c r="X327" s="28">
        <f t="shared" si="37"/>
        <v>52198</v>
      </c>
    </row>
    <row r="328" spans="1:2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8318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8326</v>
      </c>
      <c r="O328" s="5">
        <f t="shared" si="35"/>
        <v>112.92973333333333</v>
      </c>
      <c r="P328" s="5">
        <f t="shared" si="34"/>
        <v>147.17167680278018</v>
      </c>
      <c r="Q328" s="6" t="s">
        <v>8367</v>
      </c>
      <c r="R328" t="s">
        <v>8372</v>
      </c>
      <c r="S328" s="10">
        <f t="shared" si="38"/>
        <v>42775.314884259264</v>
      </c>
      <c r="T328" s="10">
        <f t="shared" si="39"/>
        <v>42808.956250000003</v>
      </c>
      <c r="U328" s="10">
        <v>42775</v>
      </c>
      <c r="V328" s="10">
        <v>42808</v>
      </c>
      <c r="W328" s="28">
        <f t="shared" si="36"/>
        <v>150000</v>
      </c>
      <c r="X328" s="28">
        <f t="shared" si="37"/>
        <v>169394.6</v>
      </c>
    </row>
    <row r="329" spans="1:2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8318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8326</v>
      </c>
      <c r="O329" s="5">
        <f t="shared" si="35"/>
        <v>136.4</v>
      </c>
      <c r="P329" s="5">
        <f t="shared" si="34"/>
        <v>160.47058823529412</v>
      </c>
      <c r="Q329" s="6" t="s">
        <v>8367</v>
      </c>
      <c r="R329" t="s">
        <v>8372</v>
      </c>
      <c r="S329" s="10">
        <f t="shared" si="38"/>
        <v>42058.235289351855</v>
      </c>
      <c r="T329" s="10">
        <f t="shared" si="39"/>
        <v>42085.333333333328</v>
      </c>
      <c r="U329" s="10">
        <v>42058</v>
      </c>
      <c r="V329" s="10">
        <v>42085</v>
      </c>
      <c r="W329" s="28">
        <f t="shared" si="36"/>
        <v>4000</v>
      </c>
      <c r="X329" s="28">
        <f t="shared" si="37"/>
        <v>5456</v>
      </c>
    </row>
    <row r="330" spans="1:2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8318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8326</v>
      </c>
      <c r="O330" s="5">
        <f t="shared" si="35"/>
        <v>103.61439999999999</v>
      </c>
      <c r="P330" s="5">
        <f t="shared" si="34"/>
        <v>156.04578313253012</v>
      </c>
      <c r="Q330" s="6" t="s">
        <v>8367</v>
      </c>
      <c r="R330" t="s">
        <v>8372</v>
      </c>
      <c r="S330" s="10">
        <f t="shared" si="38"/>
        <v>42278.946620370371</v>
      </c>
      <c r="T330" s="10">
        <f t="shared" si="39"/>
        <v>42309.166666666672</v>
      </c>
      <c r="U330" s="10">
        <v>42278</v>
      </c>
      <c r="V330" s="10">
        <v>42309</v>
      </c>
      <c r="W330" s="28">
        <f t="shared" si="36"/>
        <v>75000</v>
      </c>
      <c r="X330" s="28">
        <f t="shared" si="37"/>
        <v>77710.8</v>
      </c>
    </row>
    <row r="331" spans="1:2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8318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8326</v>
      </c>
      <c r="O331" s="5">
        <f t="shared" si="35"/>
        <v>105.5</v>
      </c>
      <c r="P331" s="5">
        <f t="shared" si="34"/>
        <v>63.17365269461078</v>
      </c>
      <c r="Q331" s="6" t="s">
        <v>8367</v>
      </c>
      <c r="R331" t="s">
        <v>8372</v>
      </c>
      <c r="S331" s="10">
        <f t="shared" si="38"/>
        <v>42291.46674768519</v>
      </c>
      <c r="T331" s="10">
        <f t="shared" si="39"/>
        <v>42315.166666666672</v>
      </c>
      <c r="U331" s="10">
        <v>42291</v>
      </c>
      <c r="V331" s="10">
        <v>42315</v>
      </c>
      <c r="W331" s="28">
        <f t="shared" si="36"/>
        <v>10000</v>
      </c>
      <c r="X331" s="28">
        <f t="shared" si="37"/>
        <v>10550</v>
      </c>
    </row>
    <row r="332" spans="1:2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8318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8326</v>
      </c>
      <c r="O332" s="5">
        <f t="shared" si="35"/>
        <v>101.82857142857142</v>
      </c>
      <c r="P332" s="5">
        <f t="shared" si="34"/>
        <v>104.82352941176471</v>
      </c>
      <c r="Q332" s="6" t="s">
        <v>8367</v>
      </c>
      <c r="R332" t="s">
        <v>8372</v>
      </c>
      <c r="S332" s="10">
        <f t="shared" si="38"/>
        <v>41379.515775462962</v>
      </c>
      <c r="T332" s="10">
        <f t="shared" si="39"/>
        <v>41411.165972222225</v>
      </c>
      <c r="U332" s="10">
        <v>41379</v>
      </c>
      <c r="V332" s="10">
        <v>41411</v>
      </c>
      <c r="W332" s="28">
        <f t="shared" si="36"/>
        <v>35000</v>
      </c>
      <c r="X332" s="28">
        <f t="shared" si="37"/>
        <v>35640</v>
      </c>
    </row>
    <row r="333" spans="1:2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8318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8326</v>
      </c>
      <c r="O333" s="5">
        <f t="shared" si="35"/>
        <v>106.60499999999999</v>
      </c>
      <c r="P333" s="5">
        <f t="shared" si="34"/>
        <v>97.356164383561648</v>
      </c>
      <c r="Q333" s="6" t="s">
        <v>8367</v>
      </c>
      <c r="R333" t="s">
        <v>8372</v>
      </c>
      <c r="S333" s="10">
        <f t="shared" si="38"/>
        <v>42507.581412037034</v>
      </c>
      <c r="T333" s="10">
        <f t="shared" si="39"/>
        <v>42538.581412037034</v>
      </c>
      <c r="U333" s="10">
        <v>42507</v>
      </c>
      <c r="V333" s="10">
        <v>42538</v>
      </c>
      <c r="W333" s="28">
        <f t="shared" si="36"/>
        <v>40000</v>
      </c>
      <c r="X333" s="28">
        <f t="shared" si="37"/>
        <v>42642</v>
      </c>
    </row>
    <row r="334" spans="1:2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8318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8326</v>
      </c>
      <c r="O334" s="5">
        <f t="shared" si="35"/>
        <v>113.015</v>
      </c>
      <c r="P334" s="5">
        <f t="shared" si="34"/>
        <v>203.63063063063063</v>
      </c>
      <c r="Q334" s="6" t="s">
        <v>8367</v>
      </c>
      <c r="R334" t="s">
        <v>8372</v>
      </c>
      <c r="S334" s="10">
        <f t="shared" si="38"/>
        <v>42263.680289351847</v>
      </c>
      <c r="T334" s="10">
        <f t="shared" si="39"/>
        <v>42305.333333333328</v>
      </c>
      <c r="U334" s="10">
        <v>42263</v>
      </c>
      <c r="V334" s="10">
        <v>42305</v>
      </c>
      <c r="W334" s="28">
        <f t="shared" si="36"/>
        <v>100000</v>
      </c>
      <c r="X334" s="28">
        <f t="shared" si="37"/>
        <v>113015</v>
      </c>
    </row>
    <row r="335" spans="1:2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8318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8326</v>
      </c>
      <c r="O335" s="5">
        <f t="shared" si="35"/>
        <v>125.22750000000001</v>
      </c>
      <c r="P335" s="5">
        <f t="shared" si="34"/>
        <v>188.31203007518798</v>
      </c>
      <c r="Q335" s="6" t="s">
        <v>8367</v>
      </c>
      <c r="R335" t="s">
        <v>8372</v>
      </c>
      <c r="S335" s="10">
        <f t="shared" si="38"/>
        <v>42437.636469907404</v>
      </c>
      <c r="T335" s="10">
        <f t="shared" si="39"/>
        <v>42467.59480324074</v>
      </c>
      <c r="U335" s="10">
        <v>42437</v>
      </c>
      <c r="V335" s="10">
        <v>42467</v>
      </c>
      <c r="W335" s="28">
        <f t="shared" si="36"/>
        <v>40000</v>
      </c>
      <c r="X335" s="28">
        <f t="shared" si="37"/>
        <v>50091</v>
      </c>
    </row>
    <row r="336" spans="1:2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8318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8326</v>
      </c>
      <c r="O336" s="5">
        <f t="shared" si="35"/>
        <v>101.19</v>
      </c>
      <c r="P336" s="5">
        <f t="shared" si="34"/>
        <v>146.65217391304347</v>
      </c>
      <c r="Q336" s="6" t="s">
        <v>8367</v>
      </c>
      <c r="R336" t="s">
        <v>8372</v>
      </c>
      <c r="S336" s="10">
        <f t="shared" si="38"/>
        <v>42101.682372685187</v>
      </c>
      <c r="T336" s="10">
        <f t="shared" si="39"/>
        <v>42139.791666666672</v>
      </c>
      <c r="U336" s="10">
        <v>42101</v>
      </c>
      <c r="V336" s="10">
        <v>42139</v>
      </c>
      <c r="W336" s="28">
        <f t="shared" si="36"/>
        <v>10000</v>
      </c>
      <c r="X336" s="28">
        <f t="shared" si="37"/>
        <v>10119</v>
      </c>
    </row>
    <row r="337" spans="1:2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8318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8326</v>
      </c>
      <c r="O337" s="5">
        <f t="shared" si="35"/>
        <v>102.76470588235294</v>
      </c>
      <c r="P337" s="5">
        <f t="shared" ref="P337:P368" si="40">E337/L337</f>
        <v>109.1875</v>
      </c>
      <c r="Q337" s="6" t="s">
        <v>8367</v>
      </c>
      <c r="R337" t="s">
        <v>8372</v>
      </c>
      <c r="S337" s="10">
        <f t="shared" si="38"/>
        <v>42101.737442129626</v>
      </c>
      <c r="T337" s="10">
        <f t="shared" si="39"/>
        <v>42132.916666666672</v>
      </c>
      <c r="U337" s="10">
        <v>42101</v>
      </c>
      <c r="V337" s="10">
        <v>42132</v>
      </c>
      <c r="W337" s="28">
        <f t="shared" si="36"/>
        <v>8500</v>
      </c>
      <c r="X337" s="28">
        <f t="shared" si="37"/>
        <v>8735</v>
      </c>
    </row>
    <row r="338" spans="1:2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8318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8326</v>
      </c>
      <c r="O338" s="5">
        <f t="shared" si="35"/>
        <v>116.83911999999998</v>
      </c>
      <c r="P338" s="5">
        <f t="shared" si="40"/>
        <v>59.249046653144013</v>
      </c>
      <c r="Q338" s="6" t="s">
        <v>8367</v>
      </c>
      <c r="R338" t="s">
        <v>8372</v>
      </c>
      <c r="S338" s="10">
        <f t="shared" si="38"/>
        <v>42291.596273148149</v>
      </c>
      <c r="T338" s="10">
        <f t="shared" si="39"/>
        <v>42321.637939814813</v>
      </c>
      <c r="U338" s="10">
        <v>42291</v>
      </c>
      <c r="V338" s="10">
        <v>42321</v>
      </c>
      <c r="W338" s="28">
        <f t="shared" si="36"/>
        <v>25000</v>
      </c>
      <c r="X338" s="28">
        <f t="shared" si="37"/>
        <v>29209.78</v>
      </c>
    </row>
    <row r="339" spans="1:2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8318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8326</v>
      </c>
      <c r="O339" s="5">
        <f t="shared" si="35"/>
        <v>101.16833333333335</v>
      </c>
      <c r="P339" s="5">
        <f t="shared" si="40"/>
        <v>97.904838709677421</v>
      </c>
      <c r="Q339" s="6" t="s">
        <v>8367</v>
      </c>
      <c r="R339" t="s">
        <v>8372</v>
      </c>
      <c r="S339" s="10">
        <f t="shared" si="38"/>
        <v>42047.128564814819</v>
      </c>
      <c r="T339" s="10">
        <f t="shared" si="39"/>
        <v>42077.086898148147</v>
      </c>
      <c r="U339" s="10">
        <v>42047</v>
      </c>
      <c r="V339" s="10">
        <v>42077</v>
      </c>
      <c r="W339" s="28">
        <f t="shared" si="36"/>
        <v>3000</v>
      </c>
      <c r="X339" s="28">
        <f t="shared" si="37"/>
        <v>3035.05</v>
      </c>
    </row>
    <row r="340" spans="1:2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8318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8326</v>
      </c>
      <c r="O340" s="5">
        <f t="shared" si="35"/>
        <v>110.13360000000002</v>
      </c>
      <c r="P340" s="5">
        <f t="shared" si="40"/>
        <v>70.000169491525426</v>
      </c>
      <c r="Q340" s="6" t="s">
        <v>8367</v>
      </c>
      <c r="R340" t="s">
        <v>8372</v>
      </c>
      <c r="S340" s="10">
        <f t="shared" si="38"/>
        <v>42559.755671296298</v>
      </c>
      <c r="T340" s="10">
        <f t="shared" si="39"/>
        <v>42616.041666666672</v>
      </c>
      <c r="U340" s="10">
        <v>42559</v>
      </c>
      <c r="V340" s="10">
        <v>42616</v>
      </c>
      <c r="W340" s="28">
        <f t="shared" si="36"/>
        <v>15000</v>
      </c>
      <c r="X340" s="28">
        <f t="shared" si="37"/>
        <v>16520.04</v>
      </c>
    </row>
    <row r="341" spans="1:2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8318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8326</v>
      </c>
      <c r="O341" s="5">
        <f t="shared" si="35"/>
        <v>108.08333333333333</v>
      </c>
      <c r="P341" s="5">
        <f t="shared" si="40"/>
        <v>72.865168539325836</v>
      </c>
      <c r="Q341" s="6" t="s">
        <v>8367</v>
      </c>
      <c r="R341" t="s">
        <v>8372</v>
      </c>
      <c r="S341" s="10">
        <f t="shared" si="38"/>
        <v>42093.760046296295</v>
      </c>
      <c r="T341" s="10">
        <f t="shared" si="39"/>
        <v>42123.760046296295</v>
      </c>
      <c r="U341" s="10">
        <v>42093</v>
      </c>
      <c r="V341" s="10">
        <v>42123</v>
      </c>
      <c r="W341" s="28">
        <f t="shared" si="36"/>
        <v>6000</v>
      </c>
      <c r="X341" s="28">
        <f t="shared" si="37"/>
        <v>6485</v>
      </c>
    </row>
    <row r="342" spans="1:2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8318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8326</v>
      </c>
      <c r="O342" s="5">
        <f t="shared" si="35"/>
        <v>125.02285714285715</v>
      </c>
      <c r="P342" s="5">
        <f t="shared" si="40"/>
        <v>146.34782608695653</v>
      </c>
      <c r="Q342" s="6" t="s">
        <v>8367</v>
      </c>
      <c r="R342" t="s">
        <v>8372</v>
      </c>
      <c r="S342" s="10">
        <f t="shared" si="38"/>
        <v>42772.669062500005</v>
      </c>
      <c r="T342" s="10">
        <f t="shared" si="39"/>
        <v>42802.875</v>
      </c>
      <c r="U342" s="10">
        <v>42772</v>
      </c>
      <c r="V342" s="10">
        <v>42802</v>
      </c>
      <c r="W342" s="28">
        <f t="shared" si="36"/>
        <v>35000</v>
      </c>
      <c r="X342" s="28">
        <f t="shared" si="37"/>
        <v>43758</v>
      </c>
    </row>
    <row r="343" spans="1:2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8318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8326</v>
      </c>
      <c r="O343" s="5">
        <f t="shared" si="35"/>
        <v>106.71428571428572</v>
      </c>
      <c r="P343" s="5">
        <f t="shared" si="40"/>
        <v>67.909090909090907</v>
      </c>
      <c r="Q343" s="6" t="s">
        <v>8367</v>
      </c>
      <c r="R343" t="s">
        <v>8372</v>
      </c>
      <c r="S343" s="10">
        <f t="shared" si="38"/>
        <v>41894.879606481481</v>
      </c>
      <c r="T343" s="10">
        <f t="shared" si="39"/>
        <v>41913.165972222225</v>
      </c>
      <c r="U343" s="10">
        <v>41894</v>
      </c>
      <c r="V343" s="10">
        <v>41913</v>
      </c>
      <c r="W343" s="28">
        <f t="shared" si="36"/>
        <v>3500</v>
      </c>
      <c r="X343" s="28">
        <f t="shared" si="37"/>
        <v>3735</v>
      </c>
    </row>
    <row r="344" spans="1:2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8318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8326</v>
      </c>
      <c r="O344" s="5">
        <f t="shared" si="35"/>
        <v>100.36639999999998</v>
      </c>
      <c r="P344" s="5">
        <f t="shared" si="40"/>
        <v>169.85083076923075</v>
      </c>
      <c r="Q344" s="6" t="s">
        <v>8367</v>
      </c>
      <c r="R344" t="s">
        <v>8372</v>
      </c>
      <c r="S344" s="10">
        <f t="shared" si="38"/>
        <v>42459.780844907407</v>
      </c>
      <c r="T344" s="10">
        <f t="shared" si="39"/>
        <v>42489.780844907407</v>
      </c>
      <c r="U344" s="10">
        <v>42459</v>
      </c>
      <c r="V344" s="10">
        <v>42489</v>
      </c>
      <c r="W344" s="28">
        <f t="shared" si="36"/>
        <v>55000</v>
      </c>
      <c r="X344" s="28">
        <f t="shared" si="37"/>
        <v>55201.52</v>
      </c>
    </row>
    <row r="345" spans="1:2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8318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8326</v>
      </c>
      <c r="O345" s="5">
        <f t="shared" si="35"/>
        <v>102.02863333333335</v>
      </c>
      <c r="P345" s="5">
        <f t="shared" si="40"/>
        <v>58.413339694656486</v>
      </c>
      <c r="Q345" s="6" t="s">
        <v>8367</v>
      </c>
      <c r="R345" t="s">
        <v>8372</v>
      </c>
      <c r="S345" s="10">
        <f t="shared" si="38"/>
        <v>41926.73778935185</v>
      </c>
      <c r="T345" s="10">
        <f t="shared" si="39"/>
        <v>41957.125</v>
      </c>
      <c r="U345" s="10">
        <v>41926</v>
      </c>
      <c r="V345" s="10">
        <v>41957</v>
      </c>
      <c r="W345" s="28">
        <f t="shared" si="36"/>
        <v>30000</v>
      </c>
      <c r="X345" s="28">
        <f t="shared" si="37"/>
        <v>30608.59</v>
      </c>
    </row>
    <row r="346" spans="1:2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8318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8326</v>
      </c>
      <c r="O346" s="5">
        <f t="shared" si="35"/>
        <v>102.08358208955224</v>
      </c>
      <c r="P346" s="5">
        <f t="shared" si="40"/>
        <v>119.99298245614035</v>
      </c>
      <c r="Q346" s="6" t="s">
        <v>8367</v>
      </c>
      <c r="R346" t="s">
        <v>8372</v>
      </c>
      <c r="S346" s="10">
        <f t="shared" si="38"/>
        <v>42111.970995370371</v>
      </c>
      <c r="T346" s="10">
        <f t="shared" si="39"/>
        <v>42156.097222222219</v>
      </c>
      <c r="U346" s="10">
        <v>42111</v>
      </c>
      <c r="V346" s="10">
        <v>42156</v>
      </c>
      <c r="W346" s="28">
        <f t="shared" si="36"/>
        <v>33500</v>
      </c>
      <c r="X346" s="28">
        <f t="shared" si="37"/>
        <v>34198</v>
      </c>
    </row>
    <row r="347" spans="1:2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8318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8326</v>
      </c>
      <c r="O347" s="5">
        <f t="shared" si="35"/>
        <v>123.27586206896552</v>
      </c>
      <c r="P347" s="5">
        <f t="shared" si="40"/>
        <v>99.860335195530723</v>
      </c>
      <c r="Q347" s="6" t="s">
        <v>8367</v>
      </c>
      <c r="R347" t="s">
        <v>8372</v>
      </c>
      <c r="S347" s="10">
        <f t="shared" si="38"/>
        <v>42114.944328703699</v>
      </c>
      <c r="T347" s="10">
        <f t="shared" si="39"/>
        <v>42144.944328703699</v>
      </c>
      <c r="U347" s="10">
        <v>42114</v>
      </c>
      <c r="V347" s="10">
        <v>42144</v>
      </c>
      <c r="W347" s="28">
        <f t="shared" si="36"/>
        <v>14500</v>
      </c>
      <c r="X347" s="28">
        <f t="shared" si="37"/>
        <v>17875</v>
      </c>
    </row>
    <row r="348" spans="1:2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8318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8326</v>
      </c>
      <c r="O348" s="5">
        <f t="shared" si="35"/>
        <v>170.28880000000001</v>
      </c>
      <c r="P348" s="5">
        <f t="shared" si="40"/>
        <v>90.579148936170213</v>
      </c>
      <c r="Q348" s="6" t="s">
        <v>8367</v>
      </c>
      <c r="R348" t="s">
        <v>8372</v>
      </c>
      <c r="S348" s="10">
        <f t="shared" si="38"/>
        <v>42261.500243055554</v>
      </c>
      <c r="T348" s="10">
        <f t="shared" si="39"/>
        <v>42291.500243055554</v>
      </c>
      <c r="U348" s="10">
        <v>42261</v>
      </c>
      <c r="V348" s="10">
        <v>42291</v>
      </c>
      <c r="W348" s="28">
        <f t="shared" si="36"/>
        <v>10000</v>
      </c>
      <c r="X348" s="28">
        <f t="shared" si="37"/>
        <v>17028.88</v>
      </c>
    </row>
    <row r="349" spans="1:2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8318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8326</v>
      </c>
      <c r="O349" s="5">
        <f t="shared" si="35"/>
        <v>111.59049999999999</v>
      </c>
      <c r="P349" s="5">
        <f t="shared" si="40"/>
        <v>117.77361477572559</v>
      </c>
      <c r="Q349" s="6" t="s">
        <v>8367</v>
      </c>
      <c r="R349" t="s">
        <v>8372</v>
      </c>
      <c r="S349" s="10">
        <f t="shared" si="38"/>
        <v>42292.495474537034</v>
      </c>
      <c r="T349" s="10">
        <f t="shared" si="39"/>
        <v>42322.537141203706</v>
      </c>
      <c r="U349" s="10">
        <v>42292</v>
      </c>
      <c r="V349" s="10">
        <v>42322</v>
      </c>
      <c r="W349" s="28">
        <f t="shared" si="36"/>
        <v>40000</v>
      </c>
      <c r="X349" s="28">
        <f t="shared" si="37"/>
        <v>44636.2</v>
      </c>
    </row>
    <row r="350" spans="1:2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8318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8326</v>
      </c>
      <c r="O350" s="5">
        <f t="shared" si="35"/>
        <v>103</v>
      </c>
      <c r="P350" s="5">
        <f t="shared" si="40"/>
        <v>86.554621848739501</v>
      </c>
      <c r="Q350" s="6" t="s">
        <v>8367</v>
      </c>
      <c r="R350" t="s">
        <v>8372</v>
      </c>
      <c r="S350" s="10">
        <f t="shared" si="38"/>
        <v>42207.58699074074</v>
      </c>
      <c r="T350" s="10">
        <f t="shared" si="39"/>
        <v>42237.58699074074</v>
      </c>
      <c r="U350" s="10">
        <v>42207</v>
      </c>
      <c r="V350" s="10">
        <v>42237</v>
      </c>
      <c r="W350" s="28">
        <f t="shared" si="36"/>
        <v>10000</v>
      </c>
      <c r="X350" s="28">
        <f t="shared" si="37"/>
        <v>10300</v>
      </c>
    </row>
    <row r="351" spans="1:2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8318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8326</v>
      </c>
      <c r="O351" s="5">
        <f t="shared" si="35"/>
        <v>106.63570159857905</v>
      </c>
      <c r="P351" s="5">
        <f t="shared" si="40"/>
        <v>71.899281437125751</v>
      </c>
      <c r="Q351" s="6" t="s">
        <v>8367</v>
      </c>
      <c r="R351" t="s">
        <v>8372</v>
      </c>
      <c r="S351" s="10">
        <f t="shared" si="38"/>
        <v>42760.498935185184</v>
      </c>
      <c r="T351" s="10">
        <f t="shared" si="39"/>
        <v>42790.498935185184</v>
      </c>
      <c r="U351" s="10">
        <v>42760</v>
      </c>
      <c r="V351" s="10">
        <v>42790</v>
      </c>
      <c r="W351" s="28">
        <f t="shared" si="36"/>
        <v>11260</v>
      </c>
      <c r="X351" s="28">
        <f t="shared" si="37"/>
        <v>12007.18</v>
      </c>
    </row>
    <row r="352" spans="1:2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8318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8326</v>
      </c>
      <c r="O352" s="5">
        <f t="shared" si="35"/>
        <v>114.75999999999999</v>
      </c>
      <c r="P352" s="5">
        <f t="shared" si="40"/>
        <v>129.81900452488688</v>
      </c>
      <c r="Q352" s="6" t="s">
        <v>8367</v>
      </c>
      <c r="R352" t="s">
        <v>8372</v>
      </c>
      <c r="S352" s="10">
        <f t="shared" si="38"/>
        <v>42586.066076388888</v>
      </c>
      <c r="T352" s="10">
        <f t="shared" si="39"/>
        <v>42624.165972222225</v>
      </c>
      <c r="U352" s="10">
        <v>42586</v>
      </c>
      <c r="V352" s="10">
        <v>42624</v>
      </c>
      <c r="W352" s="28">
        <f t="shared" si="36"/>
        <v>25000</v>
      </c>
      <c r="X352" s="28">
        <f t="shared" si="37"/>
        <v>28690</v>
      </c>
    </row>
    <row r="353" spans="1:2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8318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8326</v>
      </c>
      <c r="O353" s="5">
        <f t="shared" si="35"/>
        <v>127.34117647058822</v>
      </c>
      <c r="P353" s="5">
        <f t="shared" si="40"/>
        <v>44.912863070539416</v>
      </c>
      <c r="Q353" s="6" t="s">
        <v>8367</v>
      </c>
      <c r="R353" t="s">
        <v>8372</v>
      </c>
      <c r="S353" s="10">
        <f t="shared" si="38"/>
        <v>42427.964745370366</v>
      </c>
      <c r="T353" s="10">
        <f t="shared" si="39"/>
        <v>42467.923078703709</v>
      </c>
      <c r="U353" s="10">
        <v>42427</v>
      </c>
      <c r="V353" s="10">
        <v>42467</v>
      </c>
      <c r="W353" s="28">
        <f t="shared" si="36"/>
        <v>37420.400000000001</v>
      </c>
      <c r="X353" s="28">
        <f t="shared" si="37"/>
        <v>49201.574400000005</v>
      </c>
    </row>
    <row r="354" spans="1:2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8318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8326</v>
      </c>
      <c r="O354" s="5">
        <f t="shared" si="35"/>
        <v>116.56</v>
      </c>
      <c r="P354" s="5">
        <f t="shared" si="40"/>
        <v>40.755244755244753</v>
      </c>
      <c r="Q354" s="6" t="s">
        <v>8367</v>
      </c>
      <c r="R354" t="s">
        <v>8372</v>
      </c>
      <c r="S354" s="10">
        <f t="shared" si="38"/>
        <v>41890.167453703703</v>
      </c>
      <c r="T354" s="10">
        <f t="shared" si="39"/>
        <v>41920.167453703703</v>
      </c>
      <c r="U354" s="10">
        <v>41890</v>
      </c>
      <c r="V354" s="10">
        <v>41920</v>
      </c>
      <c r="W354" s="28">
        <f t="shared" si="36"/>
        <v>10000</v>
      </c>
      <c r="X354" s="28">
        <f t="shared" si="37"/>
        <v>11656</v>
      </c>
    </row>
    <row r="355" spans="1:2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8318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8326</v>
      </c>
      <c r="O355" s="5">
        <f t="shared" si="35"/>
        <v>108.61819426615318</v>
      </c>
      <c r="P355" s="5">
        <f t="shared" si="40"/>
        <v>103.52394779771615</v>
      </c>
      <c r="Q355" s="6" t="s">
        <v>8367</v>
      </c>
      <c r="R355" t="s">
        <v>8372</v>
      </c>
      <c r="S355" s="10">
        <f t="shared" si="38"/>
        <v>42297.791886574079</v>
      </c>
      <c r="T355" s="10">
        <f t="shared" si="39"/>
        <v>42327.833553240736</v>
      </c>
      <c r="U355" s="10">
        <v>42297</v>
      </c>
      <c r="V355" s="10">
        <v>42327</v>
      </c>
      <c r="W355" s="28">
        <f t="shared" si="36"/>
        <v>58425</v>
      </c>
      <c r="X355" s="28">
        <f t="shared" si="37"/>
        <v>63460.18</v>
      </c>
    </row>
    <row r="356" spans="1:2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8318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8326</v>
      </c>
      <c r="O356" s="5">
        <f t="shared" si="35"/>
        <v>103.94285714285714</v>
      </c>
      <c r="P356" s="5">
        <f t="shared" si="40"/>
        <v>125.44827586206897</v>
      </c>
      <c r="Q356" s="6" t="s">
        <v>8367</v>
      </c>
      <c r="R356" t="s">
        <v>8372</v>
      </c>
      <c r="S356" s="10">
        <f t="shared" si="38"/>
        <v>42438.827789351853</v>
      </c>
      <c r="T356" s="10">
        <f t="shared" si="39"/>
        <v>42468.786122685182</v>
      </c>
      <c r="U356" s="10">
        <v>42438</v>
      </c>
      <c r="V356" s="10">
        <v>42468</v>
      </c>
      <c r="W356" s="28">
        <f t="shared" si="36"/>
        <v>3500</v>
      </c>
      <c r="X356" s="28">
        <f t="shared" si="37"/>
        <v>3638</v>
      </c>
    </row>
    <row r="357" spans="1:2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8318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8326</v>
      </c>
      <c r="O357" s="5">
        <f t="shared" si="35"/>
        <v>116.25714285714285</v>
      </c>
      <c r="P357" s="5">
        <f t="shared" si="40"/>
        <v>246.60606060606059</v>
      </c>
      <c r="Q357" s="6" t="s">
        <v>8367</v>
      </c>
      <c r="R357" t="s">
        <v>8372</v>
      </c>
      <c r="S357" s="10">
        <f t="shared" si="38"/>
        <v>41943.293912037036</v>
      </c>
      <c r="T357" s="10">
        <f t="shared" si="39"/>
        <v>41974.3355787037</v>
      </c>
      <c r="U357" s="10">
        <v>41943</v>
      </c>
      <c r="V357" s="10">
        <v>41974</v>
      </c>
      <c r="W357" s="28">
        <f t="shared" si="36"/>
        <v>35000</v>
      </c>
      <c r="X357" s="28">
        <f t="shared" si="37"/>
        <v>40690</v>
      </c>
    </row>
    <row r="358" spans="1:2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8318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8326</v>
      </c>
      <c r="O358" s="5">
        <f t="shared" si="35"/>
        <v>102.69239999999999</v>
      </c>
      <c r="P358" s="5">
        <f t="shared" si="40"/>
        <v>79.401340206185566</v>
      </c>
      <c r="Q358" s="6" t="s">
        <v>8367</v>
      </c>
      <c r="R358" t="s">
        <v>8372</v>
      </c>
      <c r="S358" s="10">
        <f t="shared" si="38"/>
        <v>42415.803159722222</v>
      </c>
      <c r="T358" s="10">
        <f t="shared" si="39"/>
        <v>42445.761493055557</v>
      </c>
      <c r="U358" s="10">
        <v>42415</v>
      </c>
      <c r="V358" s="10">
        <v>42445</v>
      </c>
      <c r="W358" s="28">
        <f t="shared" si="36"/>
        <v>7500</v>
      </c>
      <c r="X358" s="28">
        <f t="shared" si="37"/>
        <v>7701.93</v>
      </c>
    </row>
    <row r="359" spans="1:2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8318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8326</v>
      </c>
      <c r="O359" s="5">
        <f t="shared" si="35"/>
        <v>174</v>
      </c>
      <c r="P359" s="5">
        <f t="shared" si="40"/>
        <v>86.138613861386133</v>
      </c>
      <c r="Q359" s="6" t="s">
        <v>8367</v>
      </c>
      <c r="R359" t="s">
        <v>8372</v>
      </c>
      <c r="S359" s="10">
        <f t="shared" si="38"/>
        <v>42078.222187499996</v>
      </c>
      <c r="T359" s="10">
        <f t="shared" si="39"/>
        <v>42118.222187499996</v>
      </c>
      <c r="U359" s="10">
        <v>42078</v>
      </c>
      <c r="V359" s="10">
        <v>42118</v>
      </c>
      <c r="W359" s="28">
        <f t="shared" si="36"/>
        <v>15000</v>
      </c>
      <c r="X359" s="28">
        <f t="shared" si="37"/>
        <v>26100</v>
      </c>
    </row>
    <row r="360" spans="1:2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8318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8326</v>
      </c>
      <c r="O360" s="5">
        <f t="shared" si="35"/>
        <v>103.08800000000001</v>
      </c>
      <c r="P360" s="5">
        <f t="shared" si="40"/>
        <v>193.04868913857678</v>
      </c>
      <c r="Q360" s="6" t="s">
        <v>8367</v>
      </c>
      <c r="R360" t="s">
        <v>8372</v>
      </c>
      <c r="S360" s="10">
        <f t="shared" si="38"/>
        <v>42507.860196759255</v>
      </c>
      <c r="T360" s="10">
        <f t="shared" si="39"/>
        <v>42536.625</v>
      </c>
      <c r="U360" s="10">
        <v>42507</v>
      </c>
      <c r="V360" s="10">
        <v>42536</v>
      </c>
      <c r="W360" s="28">
        <f t="shared" si="36"/>
        <v>50000</v>
      </c>
      <c r="X360" s="28">
        <f t="shared" si="37"/>
        <v>51544</v>
      </c>
    </row>
    <row r="361" spans="1:2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8318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8326</v>
      </c>
      <c r="O361" s="5">
        <f t="shared" si="35"/>
        <v>104.85537190082646</v>
      </c>
      <c r="P361" s="5">
        <f t="shared" si="40"/>
        <v>84.023178807947019</v>
      </c>
      <c r="Q361" s="6" t="s">
        <v>8367</v>
      </c>
      <c r="R361" t="s">
        <v>8372</v>
      </c>
      <c r="S361" s="10">
        <f t="shared" si="38"/>
        <v>41935.070486111115</v>
      </c>
      <c r="T361" s="10">
        <f t="shared" si="39"/>
        <v>41957.216666666667</v>
      </c>
      <c r="U361" s="10">
        <v>41935</v>
      </c>
      <c r="V361" s="10">
        <v>41957</v>
      </c>
      <c r="W361" s="28">
        <f t="shared" si="36"/>
        <v>24200</v>
      </c>
      <c r="X361" s="28">
        <f t="shared" si="37"/>
        <v>25375</v>
      </c>
    </row>
    <row r="362" spans="1:2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8318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8326</v>
      </c>
      <c r="O362" s="5">
        <f t="shared" si="35"/>
        <v>101.375</v>
      </c>
      <c r="P362" s="5">
        <f t="shared" si="40"/>
        <v>139.82758620689654</v>
      </c>
      <c r="Q362" s="6" t="s">
        <v>8367</v>
      </c>
      <c r="R362" t="s">
        <v>8372</v>
      </c>
      <c r="S362" s="10">
        <f t="shared" si="38"/>
        <v>42163.897916666669</v>
      </c>
      <c r="T362" s="10">
        <f t="shared" si="39"/>
        <v>42208.132638888885</v>
      </c>
      <c r="U362" s="10">
        <v>42163</v>
      </c>
      <c r="V362" s="10">
        <v>42208</v>
      </c>
      <c r="W362" s="28">
        <f t="shared" si="36"/>
        <v>12000</v>
      </c>
      <c r="X362" s="28">
        <f t="shared" si="37"/>
        <v>12165</v>
      </c>
    </row>
    <row r="363" spans="1:2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8318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8326</v>
      </c>
      <c r="O363" s="5">
        <f t="shared" si="35"/>
        <v>111.07699999999998</v>
      </c>
      <c r="P363" s="5">
        <f t="shared" si="40"/>
        <v>109.82189265536722</v>
      </c>
      <c r="Q363" s="6" t="s">
        <v>8367</v>
      </c>
      <c r="R363" t="s">
        <v>8372</v>
      </c>
      <c r="S363" s="10">
        <f t="shared" si="38"/>
        <v>41936.001226851848</v>
      </c>
      <c r="T363" s="10">
        <f t="shared" si="39"/>
        <v>41966.042893518519</v>
      </c>
      <c r="U363" s="10">
        <v>41936</v>
      </c>
      <c r="V363" s="10">
        <v>41966</v>
      </c>
      <c r="W363" s="28">
        <f t="shared" si="36"/>
        <v>35000</v>
      </c>
      <c r="X363" s="28">
        <f t="shared" si="37"/>
        <v>38876.949999999997</v>
      </c>
    </row>
    <row r="364" spans="1:2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8318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8326</v>
      </c>
      <c r="O364" s="5">
        <f t="shared" si="35"/>
        <v>124.15933781686496</v>
      </c>
      <c r="P364" s="5">
        <f t="shared" si="40"/>
        <v>139.53488372093022</v>
      </c>
      <c r="Q364" s="6" t="s">
        <v>8367</v>
      </c>
      <c r="R364" t="s">
        <v>8372</v>
      </c>
      <c r="S364" s="10">
        <f t="shared" si="38"/>
        <v>41837.210543981484</v>
      </c>
      <c r="T364" s="10">
        <f t="shared" si="39"/>
        <v>41859</v>
      </c>
      <c r="U364" s="10">
        <v>41837</v>
      </c>
      <c r="V364" s="10">
        <v>41859</v>
      </c>
      <c r="W364" s="28">
        <f t="shared" si="36"/>
        <v>9665</v>
      </c>
      <c r="X364" s="28">
        <f t="shared" si="37"/>
        <v>12000</v>
      </c>
    </row>
    <row r="365" spans="1:2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8318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8326</v>
      </c>
      <c r="O365" s="5">
        <f t="shared" si="35"/>
        <v>101.33333333333334</v>
      </c>
      <c r="P365" s="5">
        <f t="shared" si="40"/>
        <v>347.84615384615387</v>
      </c>
      <c r="Q365" s="6" t="s">
        <v>8367</v>
      </c>
      <c r="R365" t="s">
        <v>8372</v>
      </c>
      <c r="S365" s="10">
        <f t="shared" si="38"/>
        <v>40255.744629629626</v>
      </c>
      <c r="T365" s="10">
        <f t="shared" si="39"/>
        <v>40300.806944444441</v>
      </c>
      <c r="U365" s="10">
        <v>40255</v>
      </c>
      <c r="V365" s="10">
        <v>40300</v>
      </c>
      <c r="W365" s="28">
        <f t="shared" si="36"/>
        <v>8925</v>
      </c>
      <c r="X365" s="28">
        <f t="shared" si="37"/>
        <v>9044</v>
      </c>
    </row>
    <row r="366" spans="1:2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8318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8326</v>
      </c>
      <c r="O366" s="5">
        <f t="shared" si="35"/>
        <v>110.16142857142856</v>
      </c>
      <c r="P366" s="5">
        <f t="shared" si="40"/>
        <v>68.24159292035398</v>
      </c>
      <c r="Q366" s="6" t="s">
        <v>8367</v>
      </c>
      <c r="R366" t="s">
        <v>8372</v>
      </c>
      <c r="S366" s="10">
        <f t="shared" si="38"/>
        <v>41780.859629629631</v>
      </c>
      <c r="T366" s="10">
        <f t="shared" si="39"/>
        <v>41811.165972222225</v>
      </c>
      <c r="U366" s="10">
        <v>41780</v>
      </c>
      <c r="V366" s="10">
        <v>41811</v>
      </c>
      <c r="W366" s="28">
        <f t="shared" si="36"/>
        <v>7000</v>
      </c>
      <c r="X366" s="28">
        <f t="shared" si="37"/>
        <v>7711.3</v>
      </c>
    </row>
    <row r="367" spans="1:2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8318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8326</v>
      </c>
      <c r="O367" s="5">
        <f t="shared" si="35"/>
        <v>103.97333333333334</v>
      </c>
      <c r="P367" s="5">
        <f t="shared" si="40"/>
        <v>239.93846153846152</v>
      </c>
      <c r="Q367" s="6" t="s">
        <v>8367</v>
      </c>
      <c r="R367" t="s">
        <v>8372</v>
      </c>
      <c r="S367" s="10">
        <f t="shared" si="38"/>
        <v>41668.606469907405</v>
      </c>
      <c r="T367" s="10">
        <f t="shared" si="39"/>
        <v>41698.606469907405</v>
      </c>
      <c r="U367" s="10">
        <v>41668</v>
      </c>
      <c r="V367" s="10">
        <v>41698</v>
      </c>
      <c r="W367" s="28">
        <f t="shared" si="36"/>
        <v>24829.5</v>
      </c>
      <c r="X367" s="28">
        <f t="shared" si="37"/>
        <v>26073.392799999998</v>
      </c>
    </row>
    <row r="368" spans="1:2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8318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8326</v>
      </c>
      <c r="O368" s="5">
        <f t="shared" si="35"/>
        <v>101.31578947368421</v>
      </c>
      <c r="P368" s="5">
        <f t="shared" si="40"/>
        <v>287.31343283582089</v>
      </c>
      <c r="Q368" s="6" t="s">
        <v>8367</v>
      </c>
      <c r="R368" t="s">
        <v>8372</v>
      </c>
      <c r="S368" s="10">
        <f t="shared" si="38"/>
        <v>41019.793032407411</v>
      </c>
      <c r="T368" s="10">
        <f t="shared" si="39"/>
        <v>41049.793032407411</v>
      </c>
      <c r="U368" s="10">
        <v>41019</v>
      </c>
      <c r="V368" s="10">
        <v>41049</v>
      </c>
      <c r="W368" s="28">
        <f t="shared" si="36"/>
        <v>38000</v>
      </c>
      <c r="X368" s="28">
        <f t="shared" si="37"/>
        <v>38500</v>
      </c>
    </row>
    <row r="369" spans="1:2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8318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8326</v>
      </c>
      <c r="O369" s="5">
        <f t="shared" si="35"/>
        <v>103.3501</v>
      </c>
      <c r="P369" s="5">
        <f t="shared" ref="P369:P400" si="41">E369/L369</f>
        <v>86.84882352941176</v>
      </c>
      <c r="Q369" s="6" t="s">
        <v>8367</v>
      </c>
      <c r="R369" t="s">
        <v>8372</v>
      </c>
      <c r="S369" s="10">
        <f t="shared" si="38"/>
        <v>41355.577291666668</v>
      </c>
      <c r="T369" s="10">
        <f t="shared" si="39"/>
        <v>41395.207638888889</v>
      </c>
      <c r="U369" s="10">
        <v>41355</v>
      </c>
      <c r="V369" s="10">
        <v>41395</v>
      </c>
      <c r="W369" s="28">
        <f t="shared" si="36"/>
        <v>10000</v>
      </c>
      <c r="X369" s="28">
        <f t="shared" si="37"/>
        <v>10335.01</v>
      </c>
    </row>
    <row r="370" spans="1:2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8318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8326</v>
      </c>
      <c r="O370" s="5">
        <f t="shared" si="35"/>
        <v>104.11200000000001</v>
      </c>
      <c r="P370" s="5">
        <f t="shared" si="41"/>
        <v>81.84905660377359</v>
      </c>
      <c r="Q370" s="6" t="s">
        <v>8367</v>
      </c>
      <c r="R370" t="s">
        <v>8372</v>
      </c>
      <c r="S370" s="10">
        <f t="shared" si="38"/>
        <v>42043.605578703704</v>
      </c>
      <c r="T370" s="10">
        <f t="shared" si="39"/>
        <v>42078.563912037032</v>
      </c>
      <c r="U370" s="10">
        <v>42043</v>
      </c>
      <c r="V370" s="10">
        <v>42078</v>
      </c>
      <c r="W370" s="28">
        <f t="shared" si="36"/>
        <v>12500</v>
      </c>
      <c r="X370" s="28">
        <f t="shared" si="37"/>
        <v>13014</v>
      </c>
    </row>
    <row r="371" spans="1:2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8318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8326</v>
      </c>
      <c r="O371" s="5">
        <f t="shared" si="35"/>
        <v>110.15569230769231</v>
      </c>
      <c r="P371" s="5">
        <f t="shared" si="41"/>
        <v>42.874970059880241</v>
      </c>
      <c r="Q371" s="6" t="s">
        <v>8367</v>
      </c>
      <c r="R371" t="s">
        <v>8372</v>
      </c>
      <c r="S371" s="10">
        <f t="shared" si="38"/>
        <v>40893.551724537036</v>
      </c>
      <c r="T371" s="10">
        <f t="shared" si="39"/>
        <v>40923.551724537036</v>
      </c>
      <c r="U371" s="10">
        <v>40893</v>
      </c>
      <c r="V371" s="10">
        <v>40923</v>
      </c>
      <c r="W371" s="28">
        <f t="shared" si="36"/>
        <v>6500</v>
      </c>
      <c r="X371" s="28">
        <f t="shared" si="37"/>
        <v>7160.12</v>
      </c>
    </row>
    <row r="372" spans="1:2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8318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8326</v>
      </c>
      <c r="O372" s="5">
        <f t="shared" si="35"/>
        <v>122.02</v>
      </c>
      <c r="P372" s="5">
        <f t="shared" si="41"/>
        <v>709.41860465116281</v>
      </c>
      <c r="Q372" s="6" t="s">
        <v>8367</v>
      </c>
      <c r="R372" t="s">
        <v>8372</v>
      </c>
      <c r="S372" s="10">
        <f t="shared" si="38"/>
        <v>42711.795138888891</v>
      </c>
      <c r="T372" s="10">
        <f t="shared" si="39"/>
        <v>42741.795138888891</v>
      </c>
      <c r="U372" s="10">
        <v>42711</v>
      </c>
      <c r="V372" s="10">
        <v>42741</v>
      </c>
      <c r="W372" s="28">
        <f t="shared" si="36"/>
        <v>25000</v>
      </c>
      <c r="X372" s="28">
        <f t="shared" si="37"/>
        <v>30505</v>
      </c>
    </row>
    <row r="373" spans="1:2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8318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8326</v>
      </c>
      <c r="O373" s="5">
        <f t="shared" si="35"/>
        <v>114.16866666666667</v>
      </c>
      <c r="P373" s="5">
        <f t="shared" si="41"/>
        <v>161.25517890772127</v>
      </c>
      <c r="Q373" s="6" t="s">
        <v>8367</v>
      </c>
      <c r="R373" t="s">
        <v>8372</v>
      </c>
      <c r="S373" s="10">
        <f t="shared" si="38"/>
        <v>41261.767812500002</v>
      </c>
      <c r="T373" s="10">
        <f t="shared" si="39"/>
        <v>41306.767812500002</v>
      </c>
      <c r="U373" s="10">
        <v>41261</v>
      </c>
      <c r="V373" s="10">
        <v>41306</v>
      </c>
      <c r="W373" s="28">
        <f t="shared" si="36"/>
        <v>150000</v>
      </c>
      <c r="X373" s="28">
        <f t="shared" si="37"/>
        <v>171253</v>
      </c>
    </row>
    <row r="374" spans="1:2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8318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8326</v>
      </c>
      <c r="O374" s="5">
        <f t="shared" si="35"/>
        <v>125.33333333333334</v>
      </c>
      <c r="P374" s="5">
        <f t="shared" si="41"/>
        <v>41.777777777777779</v>
      </c>
      <c r="Q374" s="6" t="s">
        <v>8367</v>
      </c>
      <c r="R374" t="s">
        <v>8372</v>
      </c>
      <c r="S374" s="10">
        <f t="shared" si="38"/>
        <v>42425.576898148152</v>
      </c>
      <c r="T374" s="10">
        <f t="shared" si="39"/>
        <v>42465.666666666672</v>
      </c>
      <c r="U374" s="10">
        <v>42425</v>
      </c>
      <c r="V374" s="10">
        <v>42465</v>
      </c>
      <c r="W374" s="28">
        <f t="shared" si="36"/>
        <v>419.16</v>
      </c>
      <c r="X374" s="28">
        <f t="shared" si="37"/>
        <v>533.16800000000001</v>
      </c>
    </row>
    <row r="375" spans="1:2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8318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8326</v>
      </c>
      <c r="O375" s="5">
        <f t="shared" si="35"/>
        <v>106.66666666666667</v>
      </c>
      <c r="P375" s="5">
        <f t="shared" si="41"/>
        <v>89.887640449438209</v>
      </c>
      <c r="Q375" s="6" t="s">
        <v>8367</v>
      </c>
      <c r="R375" t="s">
        <v>8372</v>
      </c>
      <c r="S375" s="10">
        <f t="shared" si="38"/>
        <v>41078.91201388889</v>
      </c>
      <c r="T375" s="10">
        <f t="shared" si="39"/>
        <v>41108.91201388889</v>
      </c>
      <c r="U375" s="10">
        <v>41078</v>
      </c>
      <c r="V375" s="10">
        <v>41108</v>
      </c>
      <c r="W375" s="28">
        <f t="shared" si="36"/>
        <v>7500</v>
      </c>
      <c r="X375" s="28">
        <f t="shared" si="37"/>
        <v>8000</v>
      </c>
    </row>
    <row r="376" spans="1:2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8318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8326</v>
      </c>
      <c r="O376" s="5">
        <f t="shared" si="35"/>
        <v>130.65</v>
      </c>
      <c r="P376" s="5">
        <f t="shared" si="41"/>
        <v>45.051724137931032</v>
      </c>
      <c r="Q376" s="6" t="s">
        <v>8367</v>
      </c>
      <c r="R376" t="s">
        <v>8372</v>
      </c>
      <c r="S376" s="10">
        <f t="shared" si="38"/>
        <v>40757.889247685183</v>
      </c>
      <c r="T376" s="10">
        <f t="shared" si="39"/>
        <v>40802.889247685183</v>
      </c>
      <c r="U376" s="10">
        <v>40757</v>
      </c>
      <c r="V376" s="10">
        <v>40802</v>
      </c>
      <c r="W376" s="28">
        <f t="shared" si="36"/>
        <v>6000</v>
      </c>
      <c r="X376" s="28">
        <f t="shared" si="37"/>
        <v>7839</v>
      </c>
    </row>
    <row r="377" spans="1:2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8318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8326</v>
      </c>
      <c r="O377" s="5">
        <f t="shared" si="35"/>
        <v>120</v>
      </c>
      <c r="P377" s="5">
        <f t="shared" si="41"/>
        <v>42.857142857142854</v>
      </c>
      <c r="Q377" s="6" t="s">
        <v>8367</v>
      </c>
      <c r="R377" t="s">
        <v>8372</v>
      </c>
      <c r="S377" s="10">
        <f t="shared" si="38"/>
        <v>41657.985081018516</v>
      </c>
      <c r="T377" s="10">
        <f t="shared" si="39"/>
        <v>41699.720833333333</v>
      </c>
      <c r="U377" s="10">
        <v>41657</v>
      </c>
      <c r="V377" s="10">
        <v>41699</v>
      </c>
      <c r="W377" s="28">
        <f t="shared" si="36"/>
        <v>500</v>
      </c>
      <c r="X377" s="28">
        <f t="shared" si="37"/>
        <v>600</v>
      </c>
    </row>
    <row r="378" spans="1:2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8318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8326</v>
      </c>
      <c r="O378" s="5">
        <f t="shared" si="35"/>
        <v>105.9591836734694</v>
      </c>
      <c r="P378" s="5">
        <f t="shared" si="41"/>
        <v>54.083333333333336</v>
      </c>
      <c r="Q378" s="6" t="s">
        <v>8367</v>
      </c>
      <c r="R378" t="s">
        <v>8372</v>
      </c>
      <c r="S378" s="10">
        <f t="shared" si="38"/>
        <v>42576.452731481477</v>
      </c>
      <c r="T378" s="10">
        <f t="shared" si="39"/>
        <v>42607.452731481477</v>
      </c>
      <c r="U378" s="10">
        <v>42576</v>
      </c>
      <c r="V378" s="10">
        <v>42607</v>
      </c>
      <c r="W378" s="28">
        <f t="shared" si="36"/>
        <v>3215.625</v>
      </c>
      <c r="X378" s="28">
        <f t="shared" si="37"/>
        <v>3425.1623999999997</v>
      </c>
    </row>
    <row r="379" spans="1:2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8318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8326</v>
      </c>
      <c r="O379" s="5">
        <f t="shared" si="35"/>
        <v>114.39999999999999</v>
      </c>
      <c r="P379" s="5">
        <f t="shared" si="41"/>
        <v>103.21804511278195</v>
      </c>
      <c r="Q379" s="6" t="s">
        <v>8367</v>
      </c>
      <c r="R379" t="s">
        <v>8372</v>
      </c>
      <c r="S379" s="10">
        <f t="shared" si="38"/>
        <v>42292.250787037032</v>
      </c>
      <c r="T379" s="10">
        <f t="shared" si="39"/>
        <v>42322.292361111111</v>
      </c>
      <c r="U379" s="10">
        <v>42292</v>
      </c>
      <c r="V379" s="10">
        <v>42322</v>
      </c>
      <c r="W379" s="28">
        <f t="shared" si="36"/>
        <v>12000</v>
      </c>
      <c r="X379" s="28">
        <f t="shared" si="37"/>
        <v>13728</v>
      </c>
    </row>
    <row r="380" spans="1:2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8318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8326</v>
      </c>
      <c r="O380" s="5">
        <f t="shared" si="35"/>
        <v>111.76666666666665</v>
      </c>
      <c r="P380" s="5">
        <f t="shared" si="41"/>
        <v>40.397590361445786</v>
      </c>
      <c r="Q380" s="6" t="s">
        <v>8367</v>
      </c>
      <c r="R380" t="s">
        <v>8372</v>
      </c>
      <c r="S380" s="10">
        <f t="shared" si="38"/>
        <v>42370.571851851855</v>
      </c>
      <c r="T380" s="10">
        <f t="shared" si="39"/>
        <v>42394.994444444441</v>
      </c>
      <c r="U380" s="10">
        <v>42370</v>
      </c>
      <c r="V380" s="10">
        <v>42394</v>
      </c>
      <c r="W380" s="28">
        <f t="shared" si="36"/>
        <v>2160.6</v>
      </c>
      <c r="X380" s="28">
        <f t="shared" si="37"/>
        <v>2362.1885000000002</v>
      </c>
    </row>
    <row r="381" spans="1:2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8318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8326</v>
      </c>
      <c r="O381" s="5">
        <f t="shared" si="35"/>
        <v>116.08000000000001</v>
      </c>
      <c r="P381" s="5">
        <f t="shared" si="41"/>
        <v>116.85906040268456</v>
      </c>
      <c r="Q381" s="6" t="s">
        <v>8367</v>
      </c>
      <c r="R381" t="s">
        <v>8372</v>
      </c>
      <c r="S381" s="10">
        <f t="shared" si="38"/>
        <v>40987.688333333332</v>
      </c>
      <c r="T381" s="10">
        <f t="shared" si="39"/>
        <v>41032.688333333332</v>
      </c>
      <c r="U381" s="10">
        <v>40987</v>
      </c>
      <c r="V381" s="10">
        <v>41032</v>
      </c>
      <c r="W381" s="28">
        <f t="shared" si="36"/>
        <v>15000</v>
      </c>
      <c r="X381" s="28">
        <f t="shared" si="37"/>
        <v>17412</v>
      </c>
    </row>
    <row r="382" spans="1:2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8318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8326</v>
      </c>
      <c r="O382" s="5">
        <f t="shared" si="35"/>
        <v>141.5</v>
      </c>
      <c r="P382" s="5">
        <f t="shared" si="41"/>
        <v>115.51020408163265</v>
      </c>
      <c r="Q382" s="6" t="s">
        <v>8367</v>
      </c>
      <c r="R382" t="s">
        <v>8372</v>
      </c>
      <c r="S382" s="10">
        <f t="shared" si="38"/>
        <v>42367.719814814816</v>
      </c>
      <c r="T382" s="10">
        <f t="shared" si="39"/>
        <v>42392.719814814816</v>
      </c>
      <c r="U382" s="10">
        <v>42367</v>
      </c>
      <c r="V382" s="10">
        <v>42392</v>
      </c>
      <c r="W382" s="28">
        <f t="shared" si="36"/>
        <v>4000</v>
      </c>
      <c r="X382" s="28">
        <f t="shared" si="37"/>
        <v>5660</v>
      </c>
    </row>
    <row r="383" spans="1:2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8318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8326</v>
      </c>
      <c r="O383" s="5">
        <f t="shared" si="35"/>
        <v>104.72999999999999</v>
      </c>
      <c r="P383" s="5">
        <f t="shared" si="41"/>
        <v>104.31274900398407</v>
      </c>
      <c r="Q383" s="6" t="s">
        <v>8367</v>
      </c>
      <c r="R383" t="s">
        <v>8372</v>
      </c>
      <c r="S383" s="10">
        <f t="shared" si="38"/>
        <v>41085.698113425926</v>
      </c>
      <c r="T383" s="10">
        <f t="shared" si="39"/>
        <v>41120.208333333336</v>
      </c>
      <c r="U383" s="10">
        <v>41085</v>
      </c>
      <c r="V383" s="10">
        <v>41120</v>
      </c>
      <c r="W383" s="28">
        <f t="shared" si="36"/>
        <v>25000</v>
      </c>
      <c r="X383" s="28">
        <f t="shared" si="37"/>
        <v>26182.5</v>
      </c>
    </row>
    <row r="384" spans="1:2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8318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8326</v>
      </c>
      <c r="O384" s="5">
        <f t="shared" si="35"/>
        <v>255.83333333333331</v>
      </c>
      <c r="P384" s="5">
        <f t="shared" si="41"/>
        <v>69.772727272727266</v>
      </c>
      <c r="Q384" s="6" t="s">
        <v>8367</v>
      </c>
      <c r="R384" t="s">
        <v>8372</v>
      </c>
      <c r="S384" s="10">
        <f t="shared" si="38"/>
        <v>41144.709490740745</v>
      </c>
      <c r="T384" s="10">
        <f t="shared" si="39"/>
        <v>41158.709490740745</v>
      </c>
      <c r="U384" s="10">
        <v>41144</v>
      </c>
      <c r="V384" s="10">
        <v>41158</v>
      </c>
      <c r="W384" s="28">
        <f t="shared" si="36"/>
        <v>600</v>
      </c>
      <c r="X384" s="28">
        <f t="shared" si="37"/>
        <v>1535</v>
      </c>
    </row>
    <row r="385" spans="1:2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8318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8326</v>
      </c>
      <c r="O385" s="5">
        <f t="shared" si="35"/>
        <v>206.70670670670671</v>
      </c>
      <c r="P385" s="5">
        <f t="shared" si="41"/>
        <v>43.020833333333336</v>
      </c>
      <c r="Q385" s="6" t="s">
        <v>8367</v>
      </c>
      <c r="R385" t="s">
        <v>8372</v>
      </c>
      <c r="S385" s="10">
        <f t="shared" si="38"/>
        <v>41755.117581018516</v>
      </c>
      <c r="T385" s="10">
        <f t="shared" si="39"/>
        <v>41778.117581018516</v>
      </c>
      <c r="U385" s="10">
        <v>41755</v>
      </c>
      <c r="V385" s="10">
        <v>41778</v>
      </c>
      <c r="W385" s="28">
        <f t="shared" si="36"/>
        <v>999</v>
      </c>
      <c r="X385" s="28">
        <f t="shared" si="37"/>
        <v>2065</v>
      </c>
    </row>
    <row r="386" spans="1:2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8318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8326</v>
      </c>
      <c r="O386" s="5">
        <f t="shared" ref="O386:O449" si="42">(E386/D386)*100</f>
        <v>112.105</v>
      </c>
      <c r="P386" s="5">
        <f t="shared" si="41"/>
        <v>58.540469973890339</v>
      </c>
      <c r="Q386" s="6" t="s">
        <v>8367</v>
      </c>
      <c r="R386" t="s">
        <v>8372</v>
      </c>
      <c r="S386" s="10">
        <f t="shared" si="38"/>
        <v>41980.781793981485</v>
      </c>
      <c r="T386" s="10">
        <f t="shared" si="39"/>
        <v>42010.781793981485</v>
      </c>
      <c r="U386" s="10">
        <v>41980</v>
      </c>
      <c r="V386" s="10">
        <v>42010</v>
      </c>
      <c r="W386" s="28">
        <f t="shared" ref="W386:W449" si="43">(HLOOKUP(U386,Exchange_Data,MATCH(H386,Currency,0),FALSE))*D386</f>
        <v>20000</v>
      </c>
      <c r="X386" s="28">
        <f t="shared" ref="X386:X449" si="44">(HLOOKUP(V386,Exchange_Data,MATCH(H386,Currency,0),FALSE))*E386</f>
        <v>22421</v>
      </c>
    </row>
    <row r="387" spans="1:2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8318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8326</v>
      </c>
      <c r="O387" s="5">
        <f t="shared" si="42"/>
        <v>105.982</v>
      </c>
      <c r="P387" s="5">
        <f t="shared" si="41"/>
        <v>111.79535864978902</v>
      </c>
      <c r="Q387" s="6" t="s">
        <v>8367</v>
      </c>
      <c r="R387" t="s">
        <v>8372</v>
      </c>
      <c r="S387" s="10">
        <f t="shared" ref="S387:S450" si="45">(J387/86400)+25569</f>
        <v>41934.584502314814</v>
      </c>
      <c r="T387" s="10">
        <f t="shared" ref="T387:T450" si="46">(I387/86400)+25569</f>
        <v>41964.626168981486</v>
      </c>
      <c r="U387" s="10">
        <v>41934</v>
      </c>
      <c r="V387" s="10">
        <v>41964</v>
      </c>
      <c r="W387" s="28">
        <f t="shared" si="43"/>
        <v>25000</v>
      </c>
      <c r="X387" s="28">
        <f t="shared" si="44"/>
        <v>26495.5</v>
      </c>
    </row>
    <row r="388" spans="1:2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8318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8326</v>
      </c>
      <c r="O388" s="5">
        <f t="shared" si="42"/>
        <v>100.16666666666667</v>
      </c>
      <c r="P388" s="5">
        <f t="shared" si="41"/>
        <v>46.230769230769234</v>
      </c>
      <c r="Q388" s="6" t="s">
        <v>8367</v>
      </c>
      <c r="R388" t="s">
        <v>8372</v>
      </c>
      <c r="S388" s="10">
        <f t="shared" si="45"/>
        <v>42211.951284722221</v>
      </c>
      <c r="T388" s="10">
        <f t="shared" si="46"/>
        <v>42226.951284722221</v>
      </c>
      <c r="U388" s="10">
        <v>42211</v>
      </c>
      <c r="V388" s="10">
        <v>42226</v>
      </c>
      <c r="W388" s="28">
        <f t="shared" si="43"/>
        <v>600</v>
      </c>
      <c r="X388" s="28">
        <f t="shared" si="44"/>
        <v>601</v>
      </c>
    </row>
    <row r="389" spans="1:2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8318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8326</v>
      </c>
      <c r="O389" s="5">
        <f t="shared" si="42"/>
        <v>213.98947368421051</v>
      </c>
      <c r="P389" s="5">
        <f t="shared" si="41"/>
        <v>144.69039145907473</v>
      </c>
      <c r="Q389" s="6" t="s">
        <v>8367</v>
      </c>
      <c r="R389" t="s">
        <v>8372</v>
      </c>
      <c r="S389" s="10">
        <f t="shared" si="45"/>
        <v>42200.67659722222</v>
      </c>
      <c r="T389" s="10">
        <f t="shared" si="46"/>
        <v>42231.25</v>
      </c>
      <c r="U389" s="10">
        <v>42200</v>
      </c>
      <c r="V389" s="10">
        <v>42231</v>
      </c>
      <c r="W389" s="28">
        <f t="shared" si="43"/>
        <v>38000</v>
      </c>
      <c r="X389" s="28">
        <f t="shared" si="44"/>
        <v>81316</v>
      </c>
    </row>
    <row r="390" spans="1:2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8318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8326</v>
      </c>
      <c r="O390" s="5">
        <f t="shared" si="42"/>
        <v>126.16000000000001</v>
      </c>
      <c r="P390" s="5">
        <f t="shared" si="41"/>
        <v>88.845070422535215</v>
      </c>
      <c r="Q390" s="6" t="s">
        <v>8367</v>
      </c>
      <c r="R390" t="s">
        <v>8372</v>
      </c>
      <c r="S390" s="10">
        <f t="shared" si="45"/>
        <v>42549.076157407406</v>
      </c>
      <c r="T390" s="10">
        <f t="shared" si="46"/>
        <v>42579.076157407406</v>
      </c>
      <c r="U390" s="10">
        <v>42549</v>
      </c>
      <c r="V390" s="10">
        <v>42579</v>
      </c>
      <c r="W390" s="28">
        <f t="shared" si="43"/>
        <v>5000</v>
      </c>
      <c r="X390" s="28">
        <f t="shared" si="44"/>
        <v>6308</v>
      </c>
    </row>
    <row r="391" spans="1:2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8318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8326</v>
      </c>
      <c r="O391" s="5">
        <f t="shared" si="42"/>
        <v>181.53547058823528</v>
      </c>
      <c r="P391" s="5">
        <f t="shared" si="41"/>
        <v>81.75107284768211</v>
      </c>
      <c r="Q391" s="6" t="s">
        <v>8367</v>
      </c>
      <c r="R391" t="s">
        <v>8372</v>
      </c>
      <c r="S391" s="10">
        <f t="shared" si="45"/>
        <v>41674.063078703708</v>
      </c>
      <c r="T391" s="10">
        <f t="shared" si="46"/>
        <v>41705.957638888889</v>
      </c>
      <c r="U391" s="10">
        <v>41674</v>
      </c>
      <c r="V391" s="10">
        <v>41705</v>
      </c>
      <c r="W391" s="28">
        <f t="shared" si="43"/>
        <v>68000</v>
      </c>
      <c r="X391" s="28">
        <f t="shared" si="44"/>
        <v>123444.12</v>
      </c>
    </row>
    <row r="392" spans="1:2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8318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8326</v>
      </c>
      <c r="O392" s="5">
        <f t="shared" si="42"/>
        <v>100</v>
      </c>
      <c r="P392" s="5">
        <f t="shared" si="41"/>
        <v>71.428571428571431</v>
      </c>
      <c r="Q392" s="6" t="s">
        <v>8367</v>
      </c>
      <c r="R392" t="s">
        <v>8372</v>
      </c>
      <c r="S392" s="10">
        <f t="shared" si="45"/>
        <v>42112.036712962959</v>
      </c>
      <c r="T392" s="10">
        <f t="shared" si="46"/>
        <v>42132.036712962959</v>
      </c>
      <c r="U392" s="10">
        <v>42112</v>
      </c>
      <c r="V392" s="10">
        <v>42132</v>
      </c>
      <c r="W392" s="28">
        <f t="shared" si="43"/>
        <v>1000</v>
      </c>
      <c r="X392" s="28">
        <f t="shared" si="44"/>
        <v>1000</v>
      </c>
    </row>
    <row r="393" spans="1:2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8318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8326</v>
      </c>
      <c r="O393" s="5">
        <f t="shared" si="42"/>
        <v>100.61</v>
      </c>
      <c r="P393" s="5">
        <f t="shared" si="41"/>
        <v>104.25906735751295</v>
      </c>
      <c r="Q393" s="6" t="s">
        <v>8367</v>
      </c>
      <c r="R393" t="s">
        <v>8372</v>
      </c>
      <c r="S393" s="10">
        <f t="shared" si="45"/>
        <v>40865.042256944442</v>
      </c>
      <c r="T393" s="10">
        <f t="shared" si="46"/>
        <v>40895.040972222225</v>
      </c>
      <c r="U393" s="10">
        <v>40865</v>
      </c>
      <c r="V393" s="10">
        <v>40895</v>
      </c>
      <c r="W393" s="28">
        <f t="shared" si="43"/>
        <v>20000</v>
      </c>
      <c r="X393" s="28">
        <f t="shared" si="44"/>
        <v>20122</v>
      </c>
    </row>
    <row r="394" spans="1:2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8318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8326</v>
      </c>
      <c r="O394" s="5">
        <f t="shared" si="42"/>
        <v>100.9027027027027</v>
      </c>
      <c r="P394" s="5">
        <f t="shared" si="41"/>
        <v>90.616504854368927</v>
      </c>
      <c r="Q394" s="6" t="s">
        <v>8367</v>
      </c>
      <c r="R394" t="s">
        <v>8372</v>
      </c>
      <c r="S394" s="10">
        <f t="shared" si="45"/>
        <v>40763.717256944445</v>
      </c>
      <c r="T394" s="10">
        <f t="shared" si="46"/>
        <v>40794.125</v>
      </c>
      <c r="U394" s="10">
        <v>40763</v>
      </c>
      <c r="V394" s="10">
        <v>40794</v>
      </c>
      <c r="W394" s="28">
        <f t="shared" si="43"/>
        <v>18500</v>
      </c>
      <c r="X394" s="28">
        <f t="shared" si="44"/>
        <v>18667</v>
      </c>
    </row>
    <row r="395" spans="1:2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8318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8326</v>
      </c>
      <c r="O395" s="5">
        <f t="shared" si="42"/>
        <v>110.446</v>
      </c>
      <c r="P395" s="5">
        <f t="shared" si="41"/>
        <v>157.33048433048432</v>
      </c>
      <c r="Q395" s="6" t="s">
        <v>8367</v>
      </c>
      <c r="R395" t="s">
        <v>8372</v>
      </c>
      <c r="S395" s="10">
        <f t="shared" si="45"/>
        <v>41526.708935185183</v>
      </c>
      <c r="T395" s="10">
        <f t="shared" si="46"/>
        <v>41557.708935185183</v>
      </c>
      <c r="U395" s="10">
        <v>41526</v>
      </c>
      <c r="V395" s="10">
        <v>41557</v>
      </c>
      <c r="W395" s="28">
        <f t="shared" si="43"/>
        <v>50000</v>
      </c>
      <c r="X395" s="28">
        <f t="shared" si="44"/>
        <v>55223</v>
      </c>
    </row>
    <row r="396" spans="1:2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8318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8326</v>
      </c>
      <c r="O396" s="5">
        <f t="shared" si="42"/>
        <v>111.8936170212766</v>
      </c>
      <c r="P396" s="5">
        <f t="shared" si="41"/>
        <v>105.18</v>
      </c>
      <c r="Q396" s="6" t="s">
        <v>8367</v>
      </c>
      <c r="R396" t="s">
        <v>8372</v>
      </c>
      <c r="S396" s="10">
        <f t="shared" si="45"/>
        <v>42417.818078703705</v>
      </c>
      <c r="T396" s="10">
        <f t="shared" si="46"/>
        <v>42477.776412037041</v>
      </c>
      <c r="U396" s="10">
        <v>42417</v>
      </c>
      <c r="V396" s="10">
        <v>42477</v>
      </c>
      <c r="W396" s="28">
        <f t="shared" si="43"/>
        <v>5233.92</v>
      </c>
      <c r="X396" s="28">
        <f t="shared" si="44"/>
        <v>5934.2556000000004</v>
      </c>
    </row>
    <row r="397" spans="1:2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8318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8326</v>
      </c>
      <c r="O397" s="5">
        <f t="shared" si="42"/>
        <v>108.04450000000001</v>
      </c>
      <c r="P397" s="5">
        <f t="shared" si="41"/>
        <v>58.719836956521746</v>
      </c>
      <c r="Q397" s="6" t="s">
        <v>8367</v>
      </c>
      <c r="R397" t="s">
        <v>8372</v>
      </c>
      <c r="S397" s="10">
        <f t="shared" si="45"/>
        <v>40990.909259259257</v>
      </c>
      <c r="T397" s="10">
        <f t="shared" si="46"/>
        <v>41026.897222222222</v>
      </c>
      <c r="U397" s="10">
        <v>40990</v>
      </c>
      <c r="V397" s="10">
        <v>41026</v>
      </c>
      <c r="W397" s="28">
        <f t="shared" si="43"/>
        <v>10000</v>
      </c>
      <c r="X397" s="28">
        <f t="shared" si="44"/>
        <v>10804.45</v>
      </c>
    </row>
    <row r="398" spans="1:2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8318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8326</v>
      </c>
      <c r="O398" s="5">
        <f t="shared" si="42"/>
        <v>106.66666666666667</v>
      </c>
      <c r="P398" s="5">
        <f t="shared" si="41"/>
        <v>81.632653061224488</v>
      </c>
      <c r="Q398" s="6" t="s">
        <v>8367</v>
      </c>
      <c r="R398" t="s">
        <v>8372</v>
      </c>
      <c r="S398" s="10">
        <f t="shared" si="45"/>
        <v>41082.564884259264</v>
      </c>
      <c r="T398" s="10">
        <f t="shared" si="46"/>
        <v>41097.564884259264</v>
      </c>
      <c r="U398" s="10">
        <v>41082</v>
      </c>
      <c r="V398" s="10">
        <v>41097</v>
      </c>
      <c r="W398" s="28">
        <f t="shared" si="43"/>
        <v>15000</v>
      </c>
      <c r="X398" s="28">
        <f t="shared" si="44"/>
        <v>16000</v>
      </c>
    </row>
    <row r="399" spans="1:2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8318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8326</v>
      </c>
      <c r="O399" s="5">
        <f t="shared" si="42"/>
        <v>103.90027322404372</v>
      </c>
      <c r="P399" s="5">
        <f t="shared" si="41"/>
        <v>56.460043668122275</v>
      </c>
      <c r="Q399" s="6" t="s">
        <v>8367</v>
      </c>
      <c r="R399" t="s">
        <v>8372</v>
      </c>
      <c r="S399" s="10">
        <f t="shared" si="45"/>
        <v>40379.776435185187</v>
      </c>
      <c r="T399" s="10">
        <f t="shared" si="46"/>
        <v>40422.155555555553</v>
      </c>
      <c r="U399" s="10">
        <v>40379</v>
      </c>
      <c r="V399" s="10">
        <v>40422</v>
      </c>
      <c r="W399" s="28">
        <f t="shared" si="43"/>
        <v>12444</v>
      </c>
      <c r="X399" s="28">
        <f t="shared" si="44"/>
        <v>12929.35</v>
      </c>
    </row>
    <row r="400" spans="1:2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8318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8326</v>
      </c>
      <c r="O400" s="5">
        <f t="shared" si="42"/>
        <v>125.16000000000001</v>
      </c>
      <c r="P400" s="5">
        <f t="shared" si="41"/>
        <v>140.1044776119403</v>
      </c>
      <c r="Q400" s="6" t="s">
        <v>8367</v>
      </c>
      <c r="R400" t="s">
        <v>8372</v>
      </c>
      <c r="S400" s="10">
        <f t="shared" si="45"/>
        <v>42078.793124999997</v>
      </c>
      <c r="T400" s="10">
        <f t="shared" si="46"/>
        <v>42123.793124999997</v>
      </c>
      <c r="U400" s="10">
        <v>42078</v>
      </c>
      <c r="V400" s="10">
        <v>42123</v>
      </c>
      <c r="W400" s="28">
        <f t="shared" si="43"/>
        <v>7500</v>
      </c>
      <c r="X400" s="28">
        <f t="shared" si="44"/>
        <v>9387</v>
      </c>
    </row>
    <row r="401" spans="1:2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8318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8326</v>
      </c>
      <c r="O401" s="5">
        <f t="shared" si="42"/>
        <v>106.80499999999999</v>
      </c>
      <c r="P401" s="5">
        <f t="shared" ref="P401:P428" si="47">E401/L401</f>
        <v>224.85263157894738</v>
      </c>
      <c r="Q401" s="6" t="s">
        <v>8367</v>
      </c>
      <c r="R401" t="s">
        <v>8372</v>
      </c>
      <c r="S401" s="10">
        <f t="shared" si="45"/>
        <v>42687.875775462962</v>
      </c>
      <c r="T401" s="10">
        <f t="shared" si="46"/>
        <v>42718.5</v>
      </c>
      <c r="U401" s="10">
        <v>42687</v>
      </c>
      <c r="V401" s="10">
        <v>42718</v>
      </c>
      <c r="W401" s="28">
        <f t="shared" si="43"/>
        <v>25318</v>
      </c>
      <c r="X401" s="28">
        <f t="shared" si="44"/>
        <v>27079.3397</v>
      </c>
    </row>
    <row r="402" spans="1:2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8318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8326</v>
      </c>
      <c r="O402" s="5">
        <f t="shared" si="42"/>
        <v>112.30249999999999</v>
      </c>
      <c r="P402" s="5">
        <f t="shared" si="47"/>
        <v>181.13306451612902</v>
      </c>
      <c r="Q402" s="6" t="s">
        <v>8367</v>
      </c>
      <c r="R402" t="s">
        <v>8372</v>
      </c>
      <c r="S402" s="10">
        <f t="shared" si="45"/>
        <v>41745.635960648149</v>
      </c>
      <c r="T402" s="10">
        <f t="shared" si="46"/>
        <v>41776.145833333336</v>
      </c>
      <c r="U402" s="10">
        <v>41745</v>
      </c>
      <c r="V402" s="10">
        <v>41776</v>
      </c>
      <c r="W402" s="28">
        <f t="shared" si="43"/>
        <v>10000</v>
      </c>
      <c r="X402" s="28">
        <f t="shared" si="44"/>
        <v>11230.25</v>
      </c>
    </row>
    <row r="403" spans="1:2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8318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8326</v>
      </c>
      <c r="O403" s="5">
        <f t="shared" si="42"/>
        <v>103.812</v>
      </c>
      <c r="P403" s="5">
        <f t="shared" si="47"/>
        <v>711.04109589041093</v>
      </c>
      <c r="Q403" s="6" t="s">
        <v>8367</v>
      </c>
      <c r="R403" t="s">
        <v>8372</v>
      </c>
      <c r="S403" s="10">
        <f t="shared" si="45"/>
        <v>40732.842245370368</v>
      </c>
      <c r="T403" s="10">
        <f t="shared" si="46"/>
        <v>40762.842245370368</v>
      </c>
      <c r="U403" s="10">
        <v>40732</v>
      </c>
      <c r="V403" s="10">
        <v>40762</v>
      </c>
      <c r="W403" s="28">
        <f t="shared" si="43"/>
        <v>50000</v>
      </c>
      <c r="X403" s="28">
        <f t="shared" si="44"/>
        <v>51906</v>
      </c>
    </row>
    <row r="404" spans="1:2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8318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8326</v>
      </c>
      <c r="O404" s="5">
        <f t="shared" si="42"/>
        <v>141.65</v>
      </c>
      <c r="P404" s="5">
        <f t="shared" si="47"/>
        <v>65.883720930232556</v>
      </c>
      <c r="Q404" s="6" t="s">
        <v>8367</v>
      </c>
      <c r="R404" t="s">
        <v>8372</v>
      </c>
      <c r="S404" s="10">
        <f t="shared" si="45"/>
        <v>42292.539548611108</v>
      </c>
      <c r="T404" s="10">
        <f t="shared" si="46"/>
        <v>42313.58121527778</v>
      </c>
      <c r="U404" s="10">
        <v>42292</v>
      </c>
      <c r="V404" s="10">
        <v>42313</v>
      </c>
      <c r="W404" s="28">
        <f t="shared" si="43"/>
        <v>2000</v>
      </c>
      <c r="X404" s="28">
        <f t="shared" si="44"/>
        <v>2833</v>
      </c>
    </row>
    <row r="405" spans="1:2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8318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8326</v>
      </c>
      <c r="O405" s="5">
        <f t="shared" si="42"/>
        <v>105.25999999999999</v>
      </c>
      <c r="P405" s="5">
        <f t="shared" si="47"/>
        <v>75.185714285714283</v>
      </c>
      <c r="Q405" s="6" t="s">
        <v>8367</v>
      </c>
      <c r="R405" t="s">
        <v>8372</v>
      </c>
      <c r="S405" s="10">
        <f t="shared" si="45"/>
        <v>40718.310659722221</v>
      </c>
      <c r="T405" s="10">
        <f t="shared" si="46"/>
        <v>40765.297222222223</v>
      </c>
      <c r="U405" s="10">
        <v>40718</v>
      </c>
      <c r="V405" s="10">
        <v>40765</v>
      </c>
      <c r="W405" s="28">
        <f t="shared" si="43"/>
        <v>5000</v>
      </c>
      <c r="X405" s="28">
        <f t="shared" si="44"/>
        <v>5263</v>
      </c>
    </row>
    <row r="406" spans="1:2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8318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8326</v>
      </c>
      <c r="O406" s="5">
        <f t="shared" si="42"/>
        <v>103.09142857142857</v>
      </c>
      <c r="P406" s="5">
        <f t="shared" si="47"/>
        <v>133.14391143911439</v>
      </c>
      <c r="Q406" s="6" t="s">
        <v>8367</v>
      </c>
      <c r="R406" t="s">
        <v>8372</v>
      </c>
      <c r="S406" s="10">
        <f t="shared" si="45"/>
        <v>41646.628032407403</v>
      </c>
      <c r="T406" s="10">
        <f t="shared" si="46"/>
        <v>41675.961111111115</v>
      </c>
      <c r="U406" s="10">
        <v>41646</v>
      </c>
      <c r="V406" s="10">
        <v>41675</v>
      </c>
      <c r="W406" s="28">
        <f t="shared" si="43"/>
        <v>35000</v>
      </c>
      <c r="X406" s="28">
        <f t="shared" si="44"/>
        <v>36082</v>
      </c>
    </row>
    <row r="407" spans="1:2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8318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8326</v>
      </c>
      <c r="O407" s="5">
        <f t="shared" si="42"/>
        <v>107.65957446808511</v>
      </c>
      <c r="P407" s="5">
        <f t="shared" si="47"/>
        <v>55.2</v>
      </c>
      <c r="Q407" s="6" t="s">
        <v>8367</v>
      </c>
      <c r="R407" t="s">
        <v>8372</v>
      </c>
      <c r="S407" s="10">
        <f t="shared" si="45"/>
        <v>41674.08494212963</v>
      </c>
      <c r="T407" s="10">
        <f t="shared" si="46"/>
        <v>41704.08494212963</v>
      </c>
      <c r="U407" s="10">
        <v>41674</v>
      </c>
      <c r="V407" s="10">
        <v>41704</v>
      </c>
      <c r="W407" s="28">
        <f t="shared" si="43"/>
        <v>2820</v>
      </c>
      <c r="X407" s="28">
        <f t="shared" si="44"/>
        <v>3036</v>
      </c>
    </row>
    <row r="408" spans="1:2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8318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8326</v>
      </c>
      <c r="O408" s="5">
        <f t="shared" si="42"/>
        <v>107.70464285714286</v>
      </c>
      <c r="P408" s="5">
        <f t="shared" si="47"/>
        <v>86.163714285714292</v>
      </c>
      <c r="Q408" s="6" t="s">
        <v>8367</v>
      </c>
      <c r="R408" t="s">
        <v>8372</v>
      </c>
      <c r="S408" s="10">
        <f t="shared" si="45"/>
        <v>40638.162465277775</v>
      </c>
      <c r="T408" s="10">
        <f t="shared" si="46"/>
        <v>40672.249305555553</v>
      </c>
      <c r="U408" s="10">
        <v>40638</v>
      </c>
      <c r="V408" s="10">
        <v>40672</v>
      </c>
      <c r="W408" s="28">
        <f t="shared" si="43"/>
        <v>2800</v>
      </c>
      <c r="X408" s="28">
        <f t="shared" si="44"/>
        <v>3015.73</v>
      </c>
    </row>
    <row r="409" spans="1:2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8318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8326</v>
      </c>
      <c r="O409" s="5">
        <f t="shared" si="42"/>
        <v>101.55000000000001</v>
      </c>
      <c r="P409" s="5">
        <f t="shared" si="47"/>
        <v>92.318181818181813</v>
      </c>
      <c r="Q409" s="6" t="s">
        <v>8367</v>
      </c>
      <c r="R409" t="s">
        <v>8372</v>
      </c>
      <c r="S409" s="10">
        <f t="shared" si="45"/>
        <v>40806.870949074073</v>
      </c>
      <c r="T409" s="10">
        <f t="shared" si="46"/>
        <v>40866.912615740745</v>
      </c>
      <c r="U409" s="10">
        <v>40806</v>
      </c>
      <c r="V409" s="10">
        <v>40866</v>
      </c>
      <c r="W409" s="28">
        <f t="shared" si="43"/>
        <v>2000</v>
      </c>
      <c r="X409" s="28">
        <f t="shared" si="44"/>
        <v>2031</v>
      </c>
    </row>
    <row r="410" spans="1:2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8318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8326</v>
      </c>
      <c r="O410" s="5">
        <f t="shared" si="42"/>
        <v>101.43766666666667</v>
      </c>
      <c r="P410" s="5">
        <f t="shared" si="47"/>
        <v>160.16473684210527</v>
      </c>
      <c r="Q410" s="6" t="s">
        <v>8367</v>
      </c>
      <c r="R410" t="s">
        <v>8372</v>
      </c>
      <c r="S410" s="10">
        <f t="shared" si="45"/>
        <v>41543.735995370371</v>
      </c>
      <c r="T410" s="10">
        <f t="shared" si="46"/>
        <v>41583.777662037035</v>
      </c>
      <c r="U410" s="10">
        <v>41543</v>
      </c>
      <c r="V410" s="10">
        <v>41583</v>
      </c>
      <c r="W410" s="28">
        <f t="shared" si="43"/>
        <v>6000</v>
      </c>
      <c r="X410" s="28">
        <f t="shared" si="44"/>
        <v>6086.26</v>
      </c>
    </row>
    <row r="411" spans="1:2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8318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8326</v>
      </c>
      <c r="O411" s="5">
        <f t="shared" si="42"/>
        <v>136.80000000000001</v>
      </c>
      <c r="P411" s="5">
        <f t="shared" si="47"/>
        <v>45.6</v>
      </c>
      <c r="Q411" s="6" t="s">
        <v>8367</v>
      </c>
      <c r="R411" t="s">
        <v>8372</v>
      </c>
      <c r="S411" s="10">
        <f t="shared" si="45"/>
        <v>42543.862777777773</v>
      </c>
      <c r="T411" s="10">
        <f t="shared" si="46"/>
        <v>42573.862777777773</v>
      </c>
      <c r="U411" s="10">
        <v>42543</v>
      </c>
      <c r="V411" s="10">
        <v>42573</v>
      </c>
      <c r="W411" s="28">
        <f t="shared" si="43"/>
        <v>734.65</v>
      </c>
      <c r="X411" s="28">
        <f t="shared" si="44"/>
        <v>895.69800000000009</v>
      </c>
    </row>
    <row r="412" spans="1:2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8318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8326</v>
      </c>
      <c r="O412" s="5">
        <f t="shared" si="42"/>
        <v>128.29999999999998</v>
      </c>
      <c r="P412" s="5">
        <f t="shared" si="47"/>
        <v>183.28571428571428</v>
      </c>
      <c r="Q412" s="6" t="s">
        <v>8367</v>
      </c>
      <c r="R412" t="s">
        <v>8372</v>
      </c>
      <c r="S412" s="10">
        <f t="shared" si="45"/>
        <v>42113.981446759259</v>
      </c>
      <c r="T412" s="10">
        <f t="shared" si="46"/>
        <v>42173.981446759259</v>
      </c>
      <c r="U412" s="10">
        <v>42113</v>
      </c>
      <c r="V412" s="10">
        <v>42173</v>
      </c>
      <c r="W412" s="28">
        <f t="shared" si="43"/>
        <v>820.30000000000007</v>
      </c>
      <c r="X412" s="28">
        <f t="shared" si="44"/>
        <v>1055.1392000000001</v>
      </c>
    </row>
    <row r="413" spans="1:2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8318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8326</v>
      </c>
      <c r="O413" s="5">
        <f t="shared" si="42"/>
        <v>101.05</v>
      </c>
      <c r="P413" s="5">
        <f t="shared" si="47"/>
        <v>125.78838174273859</v>
      </c>
      <c r="Q413" s="6" t="s">
        <v>8367</v>
      </c>
      <c r="R413" t="s">
        <v>8372</v>
      </c>
      <c r="S413" s="10">
        <f t="shared" si="45"/>
        <v>41598.17597222222</v>
      </c>
      <c r="T413" s="10">
        <f t="shared" si="46"/>
        <v>41630.208333333336</v>
      </c>
      <c r="U413" s="10">
        <v>41598</v>
      </c>
      <c r="V413" s="10">
        <v>41630</v>
      </c>
      <c r="W413" s="28">
        <f t="shared" si="43"/>
        <v>30000</v>
      </c>
      <c r="X413" s="28">
        <f t="shared" si="44"/>
        <v>30315</v>
      </c>
    </row>
    <row r="414" spans="1:2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8318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8326</v>
      </c>
      <c r="O414" s="5">
        <f t="shared" si="42"/>
        <v>126.84</v>
      </c>
      <c r="P414" s="5">
        <f t="shared" si="47"/>
        <v>57.654545454545456</v>
      </c>
      <c r="Q414" s="6" t="s">
        <v>8367</v>
      </c>
      <c r="R414" t="s">
        <v>8372</v>
      </c>
      <c r="S414" s="10">
        <f t="shared" si="45"/>
        <v>41099.742800925924</v>
      </c>
      <c r="T414" s="10">
        <f t="shared" si="46"/>
        <v>41115.742800925924</v>
      </c>
      <c r="U414" s="10">
        <v>41099</v>
      </c>
      <c r="V414" s="10">
        <v>41115</v>
      </c>
      <c r="W414" s="28">
        <f t="shared" si="43"/>
        <v>2500</v>
      </c>
      <c r="X414" s="28">
        <f t="shared" si="44"/>
        <v>3171</v>
      </c>
    </row>
    <row r="415" spans="1:2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8318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8326</v>
      </c>
      <c r="O415" s="5">
        <f t="shared" si="42"/>
        <v>105.0859375</v>
      </c>
      <c r="P415" s="5">
        <f t="shared" si="47"/>
        <v>78.660818713450297</v>
      </c>
      <c r="Q415" s="6" t="s">
        <v>8367</v>
      </c>
      <c r="R415" t="s">
        <v>8372</v>
      </c>
      <c r="S415" s="10">
        <f t="shared" si="45"/>
        <v>41079.877442129626</v>
      </c>
      <c r="T415" s="10">
        <f t="shared" si="46"/>
        <v>41109.877442129626</v>
      </c>
      <c r="U415" s="10">
        <v>41079</v>
      </c>
      <c r="V415" s="10">
        <v>41109</v>
      </c>
      <c r="W415" s="28">
        <f t="shared" si="43"/>
        <v>12800</v>
      </c>
      <c r="X415" s="28">
        <f t="shared" si="44"/>
        <v>13451</v>
      </c>
    </row>
    <row r="416" spans="1:2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8318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8326</v>
      </c>
      <c r="O416" s="5">
        <f t="shared" si="42"/>
        <v>102.85405405405406</v>
      </c>
      <c r="P416" s="5">
        <f t="shared" si="47"/>
        <v>91.480769230769226</v>
      </c>
      <c r="Q416" s="6" t="s">
        <v>8367</v>
      </c>
      <c r="R416" t="s">
        <v>8372</v>
      </c>
      <c r="S416" s="10">
        <f t="shared" si="45"/>
        <v>41529.063252314816</v>
      </c>
      <c r="T416" s="10">
        <f t="shared" si="46"/>
        <v>41559.063252314816</v>
      </c>
      <c r="U416" s="10">
        <v>41529</v>
      </c>
      <c r="V416" s="10">
        <v>41559</v>
      </c>
      <c r="W416" s="28">
        <f t="shared" si="43"/>
        <v>18500</v>
      </c>
      <c r="X416" s="28">
        <f t="shared" si="44"/>
        <v>19028</v>
      </c>
    </row>
    <row r="417" spans="1:2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8318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8326</v>
      </c>
      <c r="O417" s="5">
        <f t="shared" si="42"/>
        <v>102.14714285714285</v>
      </c>
      <c r="P417" s="5">
        <f t="shared" si="47"/>
        <v>68.09809523809524</v>
      </c>
      <c r="Q417" s="6" t="s">
        <v>8367</v>
      </c>
      <c r="R417" t="s">
        <v>8372</v>
      </c>
      <c r="S417" s="10">
        <f t="shared" si="45"/>
        <v>41904.851875</v>
      </c>
      <c r="T417" s="10">
        <f t="shared" si="46"/>
        <v>41929.5</v>
      </c>
      <c r="U417" s="10">
        <v>41904</v>
      </c>
      <c r="V417" s="10">
        <v>41929</v>
      </c>
      <c r="W417" s="28">
        <f t="shared" si="43"/>
        <v>1272.1799999999998</v>
      </c>
      <c r="X417" s="28">
        <f t="shared" si="44"/>
        <v>1272.03837</v>
      </c>
    </row>
    <row r="418" spans="1:2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8318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8326</v>
      </c>
      <c r="O418" s="5">
        <f t="shared" si="42"/>
        <v>120.21700000000001</v>
      </c>
      <c r="P418" s="5">
        <f t="shared" si="47"/>
        <v>48.086800000000004</v>
      </c>
      <c r="Q418" s="6" t="s">
        <v>8367</v>
      </c>
      <c r="R418" t="s">
        <v>8372</v>
      </c>
      <c r="S418" s="10">
        <f t="shared" si="45"/>
        <v>41648.396192129629</v>
      </c>
      <c r="T418" s="10">
        <f t="shared" si="46"/>
        <v>41678.396192129629</v>
      </c>
      <c r="U418" s="10">
        <v>41648</v>
      </c>
      <c r="V418" s="10">
        <v>41678</v>
      </c>
      <c r="W418" s="28">
        <f t="shared" si="43"/>
        <v>1000</v>
      </c>
      <c r="X418" s="28">
        <f t="shared" si="44"/>
        <v>1202.17</v>
      </c>
    </row>
    <row r="419" spans="1:2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8318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8326</v>
      </c>
      <c r="O419" s="5">
        <f t="shared" si="42"/>
        <v>100.24761904761905</v>
      </c>
      <c r="P419" s="5">
        <f t="shared" si="47"/>
        <v>202.42307692307693</v>
      </c>
      <c r="Q419" s="6" t="s">
        <v>8367</v>
      </c>
      <c r="R419" t="s">
        <v>8372</v>
      </c>
      <c r="S419" s="10">
        <f t="shared" si="45"/>
        <v>41360.970601851848</v>
      </c>
      <c r="T419" s="10">
        <f t="shared" si="46"/>
        <v>41372.189583333333</v>
      </c>
      <c r="U419" s="10">
        <v>41360</v>
      </c>
      <c r="V419" s="10">
        <v>41372</v>
      </c>
      <c r="W419" s="28">
        <f t="shared" si="43"/>
        <v>10500</v>
      </c>
      <c r="X419" s="28">
        <f t="shared" si="44"/>
        <v>10526</v>
      </c>
    </row>
    <row r="420" spans="1:2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8318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8326</v>
      </c>
      <c r="O420" s="5">
        <f t="shared" si="42"/>
        <v>100.63392857142857</v>
      </c>
      <c r="P420" s="5">
        <f t="shared" si="47"/>
        <v>216.75</v>
      </c>
      <c r="Q420" s="6" t="s">
        <v>8367</v>
      </c>
      <c r="R420" t="s">
        <v>8372</v>
      </c>
      <c r="S420" s="10">
        <f t="shared" si="45"/>
        <v>42178.282372685186</v>
      </c>
      <c r="T420" s="10">
        <f t="shared" si="46"/>
        <v>42208.282372685186</v>
      </c>
      <c r="U420" s="10">
        <v>42178</v>
      </c>
      <c r="V420" s="10">
        <v>42208</v>
      </c>
      <c r="W420" s="28">
        <f t="shared" si="43"/>
        <v>22400</v>
      </c>
      <c r="X420" s="28">
        <f t="shared" si="44"/>
        <v>22542</v>
      </c>
    </row>
    <row r="421" spans="1:2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8318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8326</v>
      </c>
      <c r="O421" s="5">
        <f t="shared" si="42"/>
        <v>100.4375</v>
      </c>
      <c r="P421" s="5">
        <f t="shared" si="47"/>
        <v>110.06849315068493</v>
      </c>
      <c r="Q421" s="6" t="s">
        <v>8367</v>
      </c>
      <c r="R421" t="s">
        <v>8372</v>
      </c>
      <c r="S421" s="10">
        <f t="shared" si="45"/>
        <v>41394.842442129629</v>
      </c>
      <c r="T421" s="10">
        <f t="shared" si="46"/>
        <v>41454.842442129629</v>
      </c>
      <c r="U421" s="10">
        <v>41394</v>
      </c>
      <c r="V421" s="10">
        <v>41454</v>
      </c>
      <c r="W421" s="28">
        <f t="shared" si="43"/>
        <v>8000</v>
      </c>
      <c r="X421" s="28">
        <f t="shared" si="44"/>
        <v>8035</v>
      </c>
    </row>
    <row r="422" spans="1:2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8320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8327</v>
      </c>
      <c r="O422" s="5">
        <f t="shared" si="42"/>
        <v>0.43939393939393934</v>
      </c>
      <c r="P422" s="5">
        <f t="shared" si="47"/>
        <v>4.833333333333333</v>
      </c>
      <c r="Q422" s="6" t="s">
        <v>8367</v>
      </c>
      <c r="R422" t="s">
        <v>8373</v>
      </c>
      <c r="S422" s="10">
        <f t="shared" si="45"/>
        <v>41682.23646990741</v>
      </c>
      <c r="T422" s="10">
        <f t="shared" si="46"/>
        <v>41712.194803240738</v>
      </c>
      <c r="U422" s="10">
        <v>41682</v>
      </c>
      <c r="V422" s="10">
        <v>41712</v>
      </c>
      <c r="W422" s="28">
        <f t="shared" si="43"/>
        <v>3300</v>
      </c>
      <c r="X422" s="28">
        <f t="shared" si="44"/>
        <v>14.5</v>
      </c>
    </row>
    <row r="423" spans="1:2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8320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8327</v>
      </c>
      <c r="O423" s="5">
        <f t="shared" si="42"/>
        <v>2.0066666666666668</v>
      </c>
      <c r="P423" s="5">
        <f t="shared" si="47"/>
        <v>50.166666666666664</v>
      </c>
      <c r="Q423" s="6" t="s">
        <v>8367</v>
      </c>
      <c r="R423" t="s">
        <v>8373</v>
      </c>
      <c r="S423" s="10">
        <f t="shared" si="45"/>
        <v>42177.491388888884</v>
      </c>
      <c r="T423" s="10">
        <f t="shared" si="46"/>
        <v>42237.491388888884</v>
      </c>
      <c r="U423" s="10">
        <v>42177</v>
      </c>
      <c r="V423" s="10">
        <v>42237</v>
      </c>
      <c r="W423" s="28">
        <f t="shared" si="43"/>
        <v>15000</v>
      </c>
      <c r="X423" s="28">
        <f t="shared" si="44"/>
        <v>301</v>
      </c>
    </row>
    <row r="424" spans="1:2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8320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8327</v>
      </c>
      <c r="O424" s="5">
        <f t="shared" si="42"/>
        <v>1.075</v>
      </c>
      <c r="P424" s="5">
        <f t="shared" si="47"/>
        <v>35.833333333333336</v>
      </c>
      <c r="Q424" s="6" t="s">
        <v>8367</v>
      </c>
      <c r="R424" t="s">
        <v>8373</v>
      </c>
      <c r="S424" s="10">
        <f t="shared" si="45"/>
        <v>41863.260381944448</v>
      </c>
      <c r="T424" s="10">
        <f t="shared" si="46"/>
        <v>41893.260381944448</v>
      </c>
      <c r="U424" s="10">
        <v>41863</v>
      </c>
      <c r="V424" s="10">
        <v>41893</v>
      </c>
      <c r="W424" s="28">
        <f t="shared" si="43"/>
        <v>40000</v>
      </c>
      <c r="X424" s="28">
        <f t="shared" si="44"/>
        <v>430</v>
      </c>
    </row>
    <row r="425" spans="1:2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8320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8327</v>
      </c>
      <c r="O425" s="5">
        <f t="shared" si="42"/>
        <v>0.76500000000000001</v>
      </c>
      <c r="P425" s="5">
        <f t="shared" si="47"/>
        <v>11.76923076923077</v>
      </c>
      <c r="Q425" s="6" t="s">
        <v>8367</v>
      </c>
      <c r="R425" t="s">
        <v>8373</v>
      </c>
      <c r="S425" s="10">
        <f t="shared" si="45"/>
        <v>41400.92627314815</v>
      </c>
      <c r="T425" s="10">
        <f t="shared" si="46"/>
        <v>41430.92627314815</v>
      </c>
      <c r="U425" s="10">
        <v>41400</v>
      </c>
      <c r="V425" s="10">
        <v>41430</v>
      </c>
      <c r="W425" s="28">
        <f t="shared" si="43"/>
        <v>20000</v>
      </c>
      <c r="X425" s="28">
        <f t="shared" si="44"/>
        <v>153</v>
      </c>
    </row>
    <row r="426" spans="1:2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8320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8327</v>
      </c>
      <c r="O426" s="5">
        <f t="shared" si="42"/>
        <v>6.7966666666666677</v>
      </c>
      <c r="P426" s="5">
        <f t="shared" si="47"/>
        <v>40.78</v>
      </c>
      <c r="Q426" s="6" t="s">
        <v>8367</v>
      </c>
      <c r="R426" t="s">
        <v>8373</v>
      </c>
      <c r="S426" s="10">
        <f t="shared" si="45"/>
        <v>40934.376145833332</v>
      </c>
      <c r="T426" s="10">
        <f t="shared" si="46"/>
        <v>40994.334479166668</v>
      </c>
      <c r="U426" s="10">
        <v>40934</v>
      </c>
      <c r="V426" s="10">
        <v>40994</v>
      </c>
      <c r="W426" s="28">
        <f t="shared" si="43"/>
        <v>3000</v>
      </c>
      <c r="X426" s="28">
        <f t="shared" si="44"/>
        <v>203.9</v>
      </c>
    </row>
    <row r="427" spans="1:2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8320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8327</v>
      </c>
      <c r="O427" s="5">
        <f t="shared" si="42"/>
        <v>1.2E-2</v>
      </c>
      <c r="P427" s="5">
        <f t="shared" si="47"/>
        <v>3</v>
      </c>
      <c r="Q427" s="6" t="s">
        <v>8367</v>
      </c>
      <c r="R427" t="s">
        <v>8373</v>
      </c>
      <c r="S427" s="10">
        <f t="shared" si="45"/>
        <v>42275.861157407402</v>
      </c>
      <c r="T427" s="10">
        <f t="shared" si="46"/>
        <v>42335.902824074074</v>
      </c>
      <c r="U427" s="10">
        <v>42275</v>
      </c>
      <c r="V427" s="10">
        <v>42335</v>
      </c>
      <c r="W427" s="28">
        <f t="shared" si="43"/>
        <v>50000</v>
      </c>
      <c r="X427" s="28">
        <f t="shared" si="44"/>
        <v>6</v>
      </c>
    </row>
    <row r="428" spans="1:2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8320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8327</v>
      </c>
      <c r="O428" s="5">
        <f t="shared" si="42"/>
        <v>1.3299999999999998</v>
      </c>
      <c r="P428" s="5">
        <f t="shared" si="47"/>
        <v>16.625</v>
      </c>
      <c r="Q428" s="6" t="s">
        <v>8367</v>
      </c>
      <c r="R428" t="s">
        <v>8373</v>
      </c>
      <c r="S428" s="10">
        <f t="shared" si="45"/>
        <v>42400.711967592593</v>
      </c>
      <c r="T428" s="10">
        <f t="shared" si="46"/>
        <v>42430.711967592593</v>
      </c>
      <c r="U428" s="10">
        <v>42400</v>
      </c>
      <c r="V428" s="10">
        <v>42430</v>
      </c>
      <c r="W428" s="28">
        <f t="shared" si="43"/>
        <v>10000</v>
      </c>
      <c r="X428" s="28">
        <f t="shared" si="44"/>
        <v>133</v>
      </c>
    </row>
    <row r="429" spans="1:2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8320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8327</v>
      </c>
      <c r="O429" s="5">
        <f t="shared" si="42"/>
        <v>0</v>
      </c>
      <c r="P429" s="5">
        <v>0</v>
      </c>
      <c r="Q429" s="6" t="s">
        <v>8367</v>
      </c>
      <c r="R429" t="s">
        <v>8373</v>
      </c>
      <c r="S429" s="10">
        <f t="shared" si="45"/>
        <v>42285.90902777778</v>
      </c>
      <c r="T429" s="10">
        <f t="shared" si="46"/>
        <v>42299.790972222225</v>
      </c>
      <c r="U429" s="10">
        <v>42285</v>
      </c>
      <c r="V429" s="10">
        <v>42299</v>
      </c>
      <c r="W429" s="28">
        <f t="shared" si="43"/>
        <v>6500</v>
      </c>
      <c r="X429" s="28">
        <f t="shared" si="44"/>
        <v>0</v>
      </c>
    </row>
    <row r="430" spans="1:2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8320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8327</v>
      </c>
      <c r="O430" s="5">
        <f t="shared" si="42"/>
        <v>5.6333333333333329</v>
      </c>
      <c r="P430" s="5">
        <f>E430/L430</f>
        <v>52</v>
      </c>
      <c r="Q430" s="6" t="s">
        <v>8367</v>
      </c>
      <c r="R430" t="s">
        <v>8373</v>
      </c>
      <c r="S430" s="10">
        <f t="shared" si="45"/>
        <v>41778.766724537039</v>
      </c>
      <c r="T430" s="10">
        <f t="shared" si="46"/>
        <v>41806.916666666664</v>
      </c>
      <c r="U430" s="10">
        <v>41778</v>
      </c>
      <c r="V430" s="10">
        <v>41806</v>
      </c>
      <c r="W430" s="28">
        <f t="shared" si="43"/>
        <v>12000</v>
      </c>
      <c r="X430" s="28">
        <f t="shared" si="44"/>
        <v>676</v>
      </c>
    </row>
    <row r="431" spans="1:2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8320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8327</v>
      </c>
      <c r="O431" s="5">
        <f t="shared" si="42"/>
        <v>0</v>
      </c>
      <c r="P431" s="5">
        <v>0</v>
      </c>
      <c r="Q431" s="6" t="s">
        <v>8367</v>
      </c>
      <c r="R431" t="s">
        <v>8373</v>
      </c>
      <c r="S431" s="10">
        <f t="shared" si="45"/>
        <v>40070.901412037041</v>
      </c>
      <c r="T431" s="10">
        <f t="shared" si="46"/>
        <v>40144.207638888889</v>
      </c>
      <c r="U431" s="10">
        <v>40070</v>
      </c>
      <c r="V431" s="10">
        <v>40144</v>
      </c>
      <c r="W431" s="28">
        <f t="shared" si="43"/>
        <v>5000</v>
      </c>
      <c r="X431" s="28">
        <f t="shared" si="44"/>
        <v>0</v>
      </c>
    </row>
    <row r="432" spans="1:2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8320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8327</v>
      </c>
      <c r="O432" s="5">
        <f t="shared" si="42"/>
        <v>2.4</v>
      </c>
      <c r="P432" s="5">
        <f>E432/L432</f>
        <v>4.8</v>
      </c>
      <c r="Q432" s="6" t="s">
        <v>8367</v>
      </c>
      <c r="R432" t="s">
        <v>8373</v>
      </c>
      <c r="S432" s="10">
        <f t="shared" si="45"/>
        <v>41513.107256944444</v>
      </c>
      <c r="T432" s="10">
        <f t="shared" si="46"/>
        <v>41528.107256944444</v>
      </c>
      <c r="U432" s="10">
        <v>41513</v>
      </c>
      <c r="V432" s="10">
        <v>41528</v>
      </c>
      <c r="W432" s="28">
        <f t="shared" si="43"/>
        <v>1000</v>
      </c>
      <c r="X432" s="28">
        <f t="shared" si="44"/>
        <v>24</v>
      </c>
    </row>
    <row r="433" spans="1:2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8320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8327</v>
      </c>
      <c r="O433" s="5">
        <f t="shared" si="42"/>
        <v>13.833333333333334</v>
      </c>
      <c r="P433" s="5">
        <f>E433/L433</f>
        <v>51.875</v>
      </c>
      <c r="Q433" s="6" t="s">
        <v>8367</v>
      </c>
      <c r="R433" t="s">
        <v>8373</v>
      </c>
      <c r="S433" s="10">
        <f t="shared" si="45"/>
        <v>42526.871331018519</v>
      </c>
      <c r="T433" s="10">
        <f t="shared" si="46"/>
        <v>42556.871331018519</v>
      </c>
      <c r="U433" s="10">
        <v>42526</v>
      </c>
      <c r="V433" s="10">
        <v>42556</v>
      </c>
      <c r="W433" s="28">
        <f t="shared" si="43"/>
        <v>4329.6000000000004</v>
      </c>
      <c r="X433" s="28">
        <f t="shared" si="44"/>
        <v>544.18949999999995</v>
      </c>
    </row>
    <row r="434" spans="1:2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8320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8327</v>
      </c>
      <c r="O434" s="5">
        <f t="shared" si="42"/>
        <v>9.5</v>
      </c>
      <c r="P434" s="5">
        <f>E434/L434</f>
        <v>71.25</v>
      </c>
      <c r="Q434" s="6" t="s">
        <v>8367</v>
      </c>
      <c r="R434" t="s">
        <v>8373</v>
      </c>
      <c r="S434" s="10">
        <f t="shared" si="45"/>
        <v>42238.726631944446</v>
      </c>
      <c r="T434" s="10">
        <f t="shared" si="46"/>
        <v>42298.726631944446</v>
      </c>
      <c r="U434" s="10">
        <v>42238</v>
      </c>
      <c r="V434" s="10">
        <v>42298</v>
      </c>
      <c r="W434" s="28">
        <f t="shared" si="43"/>
        <v>6000</v>
      </c>
      <c r="X434" s="28">
        <f t="shared" si="44"/>
        <v>570</v>
      </c>
    </row>
    <row r="435" spans="1:2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8320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8327</v>
      </c>
      <c r="O435" s="5">
        <f t="shared" si="42"/>
        <v>0</v>
      </c>
      <c r="P435" s="5">
        <v>0</v>
      </c>
      <c r="Q435" s="6" t="s">
        <v>8367</v>
      </c>
      <c r="R435" t="s">
        <v>8373</v>
      </c>
      <c r="S435" s="10">
        <f t="shared" si="45"/>
        <v>42228.629884259259</v>
      </c>
      <c r="T435" s="10">
        <f t="shared" si="46"/>
        <v>42288.629884259259</v>
      </c>
      <c r="U435" s="10">
        <v>42228</v>
      </c>
      <c r="V435" s="10">
        <v>42288</v>
      </c>
      <c r="W435" s="28">
        <f t="shared" si="43"/>
        <v>3000</v>
      </c>
      <c r="X435" s="28">
        <f t="shared" si="44"/>
        <v>0</v>
      </c>
    </row>
    <row r="436" spans="1:2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8320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8327</v>
      </c>
      <c r="O436" s="5">
        <f t="shared" si="42"/>
        <v>5</v>
      </c>
      <c r="P436" s="5">
        <f>E436/L436</f>
        <v>62.5</v>
      </c>
      <c r="Q436" s="6" t="s">
        <v>8367</v>
      </c>
      <c r="R436" t="s">
        <v>8373</v>
      </c>
      <c r="S436" s="10">
        <f t="shared" si="45"/>
        <v>41576.834513888891</v>
      </c>
      <c r="T436" s="10">
        <f t="shared" si="46"/>
        <v>41609.876180555555</v>
      </c>
      <c r="U436" s="10">
        <v>41576</v>
      </c>
      <c r="V436" s="10">
        <v>41609</v>
      </c>
      <c r="W436" s="28">
        <f t="shared" si="43"/>
        <v>2500</v>
      </c>
      <c r="X436" s="28">
        <f t="shared" si="44"/>
        <v>125</v>
      </c>
    </row>
    <row r="437" spans="1:2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8320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8327</v>
      </c>
      <c r="O437" s="5">
        <f t="shared" si="42"/>
        <v>2.7272727272727275E-3</v>
      </c>
      <c r="P437" s="5">
        <f>E437/L437</f>
        <v>1</v>
      </c>
      <c r="Q437" s="6" t="s">
        <v>8367</v>
      </c>
      <c r="R437" t="s">
        <v>8373</v>
      </c>
      <c r="S437" s="10">
        <f t="shared" si="45"/>
        <v>41500.747453703705</v>
      </c>
      <c r="T437" s="10">
        <f t="shared" si="46"/>
        <v>41530.747453703705</v>
      </c>
      <c r="U437" s="10">
        <v>41500</v>
      </c>
      <c r="V437" s="10">
        <v>41530</v>
      </c>
      <c r="W437" s="28">
        <f t="shared" si="43"/>
        <v>110000</v>
      </c>
      <c r="X437" s="28">
        <f t="shared" si="44"/>
        <v>3</v>
      </c>
    </row>
    <row r="438" spans="1:2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8320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8327</v>
      </c>
      <c r="O438" s="5">
        <f t="shared" si="42"/>
        <v>0</v>
      </c>
      <c r="P438" s="5">
        <v>0</v>
      </c>
      <c r="Q438" s="6" t="s">
        <v>8367</v>
      </c>
      <c r="R438" t="s">
        <v>8373</v>
      </c>
      <c r="S438" s="10">
        <f t="shared" si="45"/>
        <v>41456.36241898148</v>
      </c>
      <c r="T438" s="10">
        <f t="shared" si="46"/>
        <v>41486.36241898148</v>
      </c>
      <c r="U438" s="10">
        <v>41456</v>
      </c>
      <c r="V438" s="10">
        <v>41486</v>
      </c>
      <c r="W438" s="28">
        <f t="shared" si="43"/>
        <v>1000</v>
      </c>
      <c r="X438" s="28">
        <f t="shared" si="44"/>
        <v>0</v>
      </c>
    </row>
    <row r="439" spans="1:2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8320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8327</v>
      </c>
      <c r="O439" s="5">
        <f t="shared" si="42"/>
        <v>0</v>
      </c>
      <c r="P439" s="5">
        <v>0</v>
      </c>
      <c r="Q439" s="6" t="s">
        <v>8367</v>
      </c>
      <c r="R439" t="s">
        <v>8373</v>
      </c>
      <c r="S439" s="10">
        <f t="shared" si="45"/>
        <v>42591.31858796296</v>
      </c>
      <c r="T439" s="10">
        <f t="shared" si="46"/>
        <v>42651.31858796296</v>
      </c>
      <c r="U439" s="10">
        <v>42591</v>
      </c>
      <c r="V439" s="10">
        <v>42651</v>
      </c>
      <c r="W439" s="28">
        <f t="shared" si="43"/>
        <v>5323.5</v>
      </c>
      <c r="X439" s="28">
        <f t="shared" si="44"/>
        <v>0</v>
      </c>
    </row>
    <row r="440" spans="1:2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8320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8327</v>
      </c>
      <c r="O440" s="5">
        <f t="shared" si="42"/>
        <v>9.379999999999999</v>
      </c>
      <c r="P440" s="5">
        <f>E440/L440</f>
        <v>170.54545454545453</v>
      </c>
      <c r="Q440" s="6" t="s">
        <v>8367</v>
      </c>
      <c r="R440" t="s">
        <v>8373</v>
      </c>
      <c r="S440" s="10">
        <f t="shared" si="45"/>
        <v>42296.261087962965</v>
      </c>
      <c r="T440" s="10">
        <f t="shared" si="46"/>
        <v>42326.302754629629</v>
      </c>
      <c r="U440" s="10">
        <v>42296</v>
      </c>
      <c r="V440" s="10">
        <v>42326</v>
      </c>
      <c r="W440" s="28">
        <f t="shared" si="43"/>
        <v>20000</v>
      </c>
      <c r="X440" s="28">
        <f t="shared" si="44"/>
        <v>1876</v>
      </c>
    </row>
    <row r="441" spans="1:2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8320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8327</v>
      </c>
      <c r="O441" s="5">
        <f t="shared" si="42"/>
        <v>0</v>
      </c>
      <c r="P441" s="5">
        <v>0</v>
      </c>
      <c r="Q441" s="6" t="s">
        <v>8367</v>
      </c>
      <c r="R441" t="s">
        <v>8373</v>
      </c>
      <c r="S441" s="10">
        <f t="shared" si="45"/>
        <v>41919.761782407411</v>
      </c>
      <c r="T441" s="10">
        <f t="shared" si="46"/>
        <v>41929.761782407411</v>
      </c>
      <c r="U441" s="10">
        <v>41919</v>
      </c>
      <c r="V441" s="10">
        <v>41929</v>
      </c>
      <c r="W441" s="28">
        <f t="shared" si="43"/>
        <v>450</v>
      </c>
      <c r="X441" s="28">
        <f t="shared" si="44"/>
        <v>0</v>
      </c>
    </row>
    <row r="442" spans="1:2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8320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8327</v>
      </c>
      <c r="O442" s="5">
        <f t="shared" si="42"/>
        <v>0.1</v>
      </c>
      <c r="P442" s="5">
        <f>E442/L442</f>
        <v>5</v>
      </c>
      <c r="Q442" s="6" t="s">
        <v>8367</v>
      </c>
      <c r="R442" t="s">
        <v>8373</v>
      </c>
      <c r="S442" s="10">
        <f t="shared" si="45"/>
        <v>42423.985567129625</v>
      </c>
      <c r="T442" s="10">
        <f t="shared" si="46"/>
        <v>42453.943900462968</v>
      </c>
      <c r="U442" s="10">
        <v>42423</v>
      </c>
      <c r="V442" s="10">
        <v>42453</v>
      </c>
      <c r="W442" s="28">
        <f t="shared" si="43"/>
        <v>5000</v>
      </c>
      <c r="X442" s="28">
        <f t="shared" si="44"/>
        <v>5</v>
      </c>
    </row>
    <row r="443" spans="1:2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8320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8327</v>
      </c>
      <c r="O443" s="5">
        <f t="shared" si="42"/>
        <v>0</v>
      </c>
      <c r="P443" s="5">
        <v>0</v>
      </c>
      <c r="Q443" s="6" t="s">
        <v>8367</v>
      </c>
      <c r="R443" t="s">
        <v>8373</v>
      </c>
      <c r="S443" s="10">
        <f t="shared" si="45"/>
        <v>41550.793935185182</v>
      </c>
      <c r="T443" s="10">
        <f t="shared" si="46"/>
        <v>41580.793935185182</v>
      </c>
      <c r="U443" s="10">
        <v>41550</v>
      </c>
      <c r="V443" s="10">
        <v>41580</v>
      </c>
      <c r="W443" s="28">
        <f t="shared" si="43"/>
        <v>647.79999999999995</v>
      </c>
      <c r="X443" s="28">
        <f t="shared" si="44"/>
        <v>0</v>
      </c>
    </row>
    <row r="444" spans="1:2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8320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8327</v>
      </c>
      <c r="O444" s="5">
        <f t="shared" si="42"/>
        <v>39.358823529411765</v>
      </c>
      <c r="P444" s="5">
        <f t="shared" ref="P444:P452" si="48">E444/L444</f>
        <v>393.58823529411762</v>
      </c>
      <c r="Q444" s="6" t="s">
        <v>8367</v>
      </c>
      <c r="R444" t="s">
        <v>8373</v>
      </c>
      <c r="S444" s="10">
        <f t="shared" si="45"/>
        <v>42024.888692129629</v>
      </c>
      <c r="T444" s="10">
        <f t="shared" si="46"/>
        <v>42054.888692129629</v>
      </c>
      <c r="U444" s="10">
        <v>42024</v>
      </c>
      <c r="V444" s="10">
        <v>42054</v>
      </c>
      <c r="W444" s="28">
        <f t="shared" si="43"/>
        <v>17000</v>
      </c>
      <c r="X444" s="28">
        <f t="shared" si="44"/>
        <v>6691</v>
      </c>
    </row>
    <row r="445" spans="1:2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8320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8327</v>
      </c>
      <c r="O445" s="5">
        <f t="shared" si="42"/>
        <v>0.1</v>
      </c>
      <c r="P445" s="5">
        <f t="shared" si="48"/>
        <v>5</v>
      </c>
      <c r="Q445" s="6" t="s">
        <v>8367</v>
      </c>
      <c r="R445" t="s">
        <v>8373</v>
      </c>
      <c r="S445" s="10">
        <f t="shared" si="45"/>
        <v>41650.015057870369</v>
      </c>
      <c r="T445" s="10">
        <f t="shared" si="46"/>
        <v>41680.015057870369</v>
      </c>
      <c r="U445" s="10">
        <v>41650</v>
      </c>
      <c r="V445" s="10">
        <v>41680</v>
      </c>
      <c r="W445" s="28">
        <f t="shared" si="43"/>
        <v>9195</v>
      </c>
      <c r="X445" s="28">
        <f t="shared" si="44"/>
        <v>9.0540000000000003</v>
      </c>
    </row>
    <row r="446" spans="1:2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8320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8327</v>
      </c>
      <c r="O446" s="5">
        <f t="shared" si="42"/>
        <v>5</v>
      </c>
      <c r="P446" s="5">
        <f t="shared" si="48"/>
        <v>50</v>
      </c>
      <c r="Q446" s="6" t="s">
        <v>8367</v>
      </c>
      <c r="R446" t="s">
        <v>8373</v>
      </c>
      <c r="S446" s="10">
        <f t="shared" si="45"/>
        <v>40894.906956018516</v>
      </c>
      <c r="T446" s="10">
        <f t="shared" si="46"/>
        <v>40954.906956018516</v>
      </c>
      <c r="U446" s="10">
        <v>40894</v>
      </c>
      <c r="V446" s="10">
        <v>40954</v>
      </c>
      <c r="W446" s="28">
        <f t="shared" si="43"/>
        <v>1000</v>
      </c>
      <c r="X446" s="28">
        <f t="shared" si="44"/>
        <v>50</v>
      </c>
    </row>
    <row r="447" spans="1:2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8320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8327</v>
      </c>
      <c r="O447" s="5">
        <f t="shared" si="42"/>
        <v>3.3333333333333335E-3</v>
      </c>
      <c r="P447" s="5">
        <f t="shared" si="48"/>
        <v>1</v>
      </c>
      <c r="Q447" s="6" t="s">
        <v>8367</v>
      </c>
      <c r="R447" t="s">
        <v>8373</v>
      </c>
      <c r="S447" s="10">
        <f t="shared" si="45"/>
        <v>42130.335358796292</v>
      </c>
      <c r="T447" s="10">
        <f t="shared" si="46"/>
        <v>42145.335358796292</v>
      </c>
      <c r="U447" s="10">
        <v>42130</v>
      </c>
      <c r="V447" s="10">
        <v>42145</v>
      </c>
      <c r="W447" s="28">
        <f t="shared" si="43"/>
        <v>60000</v>
      </c>
      <c r="X447" s="28">
        <f t="shared" si="44"/>
        <v>2</v>
      </c>
    </row>
    <row r="448" spans="1:2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8320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8327</v>
      </c>
      <c r="O448" s="5">
        <f t="shared" si="42"/>
        <v>7.2952380952380951</v>
      </c>
      <c r="P448" s="5">
        <f t="shared" si="48"/>
        <v>47.875</v>
      </c>
      <c r="Q448" s="6" t="s">
        <v>8367</v>
      </c>
      <c r="R448" t="s">
        <v>8373</v>
      </c>
      <c r="S448" s="10">
        <f t="shared" si="45"/>
        <v>42037.083564814813</v>
      </c>
      <c r="T448" s="10">
        <f t="shared" si="46"/>
        <v>42067.083564814813</v>
      </c>
      <c r="U448" s="10">
        <v>42037</v>
      </c>
      <c r="V448" s="10">
        <v>42067</v>
      </c>
      <c r="W448" s="28">
        <f t="shared" si="43"/>
        <v>10500</v>
      </c>
      <c r="X448" s="28">
        <f t="shared" si="44"/>
        <v>766</v>
      </c>
    </row>
    <row r="449" spans="1:2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8320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8327</v>
      </c>
      <c r="O449" s="5">
        <f t="shared" si="42"/>
        <v>1.6666666666666666E-2</v>
      </c>
      <c r="P449" s="5">
        <f t="shared" si="48"/>
        <v>5</v>
      </c>
      <c r="Q449" s="6" t="s">
        <v>8367</v>
      </c>
      <c r="R449" t="s">
        <v>8373</v>
      </c>
      <c r="S449" s="10">
        <f t="shared" si="45"/>
        <v>41331.555127314816</v>
      </c>
      <c r="T449" s="10">
        <f t="shared" si="46"/>
        <v>41356.513460648144</v>
      </c>
      <c r="U449" s="10">
        <v>41331</v>
      </c>
      <c r="V449" s="10">
        <v>41356</v>
      </c>
      <c r="W449" s="28">
        <f t="shared" si="43"/>
        <v>45444</v>
      </c>
      <c r="X449" s="28">
        <f t="shared" si="44"/>
        <v>7.5914999999999999</v>
      </c>
    </row>
    <row r="450" spans="1:2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8320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8327</v>
      </c>
      <c r="O450" s="5">
        <f t="shared" ref="O450:O513" si="49">(E450/D450)*100</f>
        <v>3.2804000000000002</v>
      </c>
      <c r="P450" s="5">
        <f t="shared" si="48"/>
        <v>20.502500000000001</v>
      </c>
      <c r="Q450" s="6" t="s">
        <v>8367</v>
      </c>
      <c r="R450" t="s">
        <v>8373</v>
      </c>
      <c r="S450" s="10">
        <f t="shared" si="45"/>
        <v>41753.758043981477</v>
      </c>
      <c r="T450" s="10">
        <f t="shared" si="46"/>
        <v>41773.758043981477</v>
      </c>
      <c r="U450" s="10">
        <v>41753</v>
      </c>
      <c r="V450" s="10">
        <v>41773</v>
      </c>
      <c r="W450" s="28">
        <f t="shared" ref="W450:W513" si="50">(HLOOKUP(U450,Exchange_Data,MATCH(H450,Currency,0),FALSE))*D450</f>
        <v>2500</v>
      </c>
      <c r="X450" s="28">
        <f t="shared" ref="X450:X513" si="51">(HLOOKUP(V450,Exchange_Data,MATCH(H450,Currency,0),FALSE))*E450</f>
        <v>82.01</v>
      </c>
    </row>
    <row r="451" spans="1:2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8320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8327</v>
      </c>
      <c r="O451" s="5">
        <f t="shared" si="49"/>
        <v>2.25</v>
      </c>
      <c r="P451" s="5">
        <f t="shared" si="48"/>
        <v>9</v>
      </c>
      <c r="Q451" s="6" t="s">
        <v>8367</v>
      </c>
      <c r="R451" t="s">
        <v>8373</v>
      </c>
      <c r="S451" s="10">
        <f t="shared" ref="S451:S514" si="52">(J451/86400)+25569</f>
        <v>41534.568113425928</v>
      </c>
      <c r="T451" s="10">
        <f t="shared" ref="T451:T514" si="53">(I451/86400)+25569</f>
        <v>41564.568113425928</v>
      </c>
      <c r="U451" s="10">
        <v>41534</v>
      </c>
      <c r="V451" s="10">
        <v>41564</v>
      </c>
      <c r="W451" s="28">
        <f t="shared" si="50"/>
        <v>3181.2</v>
      </c>
      <c r="X451" s="28">
        <f t="shared" si="51"/>
        <v>72.530999999999992</v>
      </c>
    </row>
    <row r="452" spans="1:2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8320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8327</v>
      </c>
      <c r="O452" s="5">
        <f t="shared" si="49"/>
        <v>0.79200000000000004</v>
      </c>
      <c r="P452" s="5">
        <f t="shared" si="48"/>
        <v>56.571428571428569</v>
      </c>
      <c r="Q452" s="6" t="s">
        <v>8367</v>
      </c>
      <c r="R452" t="s">
        <v>8373</v>
      </c>
      <c r="S452" s="10">
        <f t="shared" si="52"/>
        <v>41654.946759259255</v>
      </c>
      <c r="T452" s="10">
        <f t="shared" si="53"/>
        <v>41684.946759259255</v>
      </c>
      <c r="U452" s="10">
        <v>41654</v>
      </c>
      <c r="V452" s="10">
        <v>41684</v>
      </c>
      <c r="W452" s="28">
        <f t="shared" si="50"/>
        <v>50000</v>
      </c>
      <c r="X452" s="28">
        <f t="shared" si="51"/>
        <v>396</v>
      </c>
    </row>
    <row r="453" spans="1:2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8320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8327</v>
      </c>
      <c r="O453" s="5">
        <f t="shared" si="49"/>
        <v>0</v>
      </c>
      <c r="P453" s="5">
        <v>0</v>
      </c>
      <c r="Q453" s="6" t="s">
        <v>8367</v>
      </c>
      <c r="R453" t="s">
        <v>8373</v>
      </c>
      <c r="S453" s="10">
        <f t="shared" si="52"/>
        <v>41634.715173611112</v>
      </c>
      <c r="T453" s="10">
        <f t="shared" si="53"/>
        <v>41664.715173611112</v>
      </c>
      <c r="U453" s="10">
        <v>41634</v>
      </c>
      <c r="V453" s="10">
        <v>41664</v>
      </c>
      <c r="W453" s="28">
        <f t="shared" si="50"/>
        <v>20000</v>
      </c>
      <c r="X453" s="28">
        <f t="shared" si="51"/>
        <v>0</v>
      </c>
    </row>
    <row r="454" spans="1:2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8320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8327</v>
      </c>
      <c r="O454" s="5">
        <f t="shared" si="49"/>
        <v>64</v>
      </c>
      <c r="P454" s="5">
        <f>E454/L454</f>
        <v>40</v>
      </c>
      <c r="Q454" s="6" t="s">
        <v>8367</v>
      </c>
      <c r="R454" t="s">
        <v>8373</v>
      </c>
      <c r="S454" s="10">
        <f t="shared" si="52"/>
        <v>42107.703877314816</v>
      </c>
      <c r="T454" s="10">
        <f t="shared" si="53"/>
        <v>42137.703877314816</v>
      </c>
      <c r="U454" s="10">
        <v>42107</v>
      </c>
      <c r="V454" s="10">
        <v>42137</v>
      </c>
      <c r="W454" s="28">
        <f t="shared" si="50"/>
        <v>750</v>
      </c>
      <c r="X454" s="28">
        <f t="shared" si="51"/>
        <v>480</v>
      </c>
    </row>
    <row r="455" spans="1:2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8320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8327</v>
      </c>
      <c r="O455" s="5">
        <f t="shared" si="49"/>
        <v>2.7404479578392621E-2</v>
      </c>
      <c r="P455" s="5">
        <f>E455/L455</f>
        <v>13</v>
      </c>
      <c r="Q455" s="6" t="s">
        <v>8367</v>
      </c>
      <c r="R455" t="s">
        <v>8373</v>
      </c>
      <c r="S455" s="10">
        <f t="shared" si="52"/>
        <v>42038.824988425928</v>
      </c>
      <c r="T455" s="10">
        <f t="shared" si="53"/>
        <v>42054.824988425928</v>
      </c>
      <c r="U455" s="10">
        <v>42038</v>
      </c>
      <c r="V455" s="10">
        <v>42054</v>
      </c>
      <c r="W455" s="28">
        <f t="shared" si="50"/>
        <v>94875</v>
      </c>
      <c r="X455" s="28">
        <f t="shared" si="51"/>
        <v>26</v>
      </c>
    </row>
    <row r="456" spans="1:2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8320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8327</v>
      </c>
      <c r="O456" s="5">
        <f t="shared" si="49"/>
        <v>0.82000000000000006</v>
      </c>
      <c r="P456" s="5">
        <f>E456/L456</f>
        <v>16.399999999999999</v>
      </c>
      <c r="Q456" s="6" t="s">
        <v>8367</v>
      </c>
      <c r="R456" t="s">
        <v>8373</v>
      </c>
      <c r="S456" s="10">
        <f t="shared" si="52"/>
        <v>41938.717256944445</v>
      </c>
      <c r="T456" s="10">
        <f t="shared" si="53"/>
        <v>41969.551388888889</v>
      </c>
      <c r="U456" s="10">
        <v>41938</v>
      </c>
      <c r="V456" s="10">
        <v>41969</v>
      </c>
      <c r="W456" s="28">
        <f t="shared" si="50"/>
        <v>10000</v>
      </c>
      <c r="X456" s="28">
        <f t="shared" si="51"/>
        <v>82</v>
      </c>
    </row>
    <row r="457" spans="1:2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8320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8327</v>
      </c>
      <c r="O457" s="5">
        <f t="shared" si="49"/>
        <v>6.9230769230769221E-2</v>
      </c>
      <c r="P457" s="5">
        <f>E457/L457</f>
        <v>22.5</v>
      </c>
      <c r="Q457" s="6" t="s">
        <v>8367</v>
      </c>
      <c r="R457" t="s">
        <v>8373</v>
      </c>
      <c r="S457" s="10">
        <f t="shared" si="52"/>
        <v>40971.002569444448</v>
      </c>
      <c r="T457" s="10">
        <f t="shared" si="53"/>
        <v>41016.021527777775</v>
      </c>
      <c r="U457" s="10">
        <v>40971</v>
      </c>
      <c r="V457" s="10">
        <v>41016</v>
      </c>
      <c r="W457" s="28">
        <f t="shared" si="50"/>
        <v>65000</v>
      </c>
      <c r="X457" s="28">
        <f t="shared" si="51"/>
        <v>45</v>
      </c>
    </row>
    <row r="458" spans="1:2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8320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8327</v>
      </c>
      <c r="O458" s="5">
        <f t="shared" si="49"/>
        <v>0.68631863186318631</v>
      </c>
      <c r="P458" s="5">
        <f>E458/L458</f>
        <v>20.333333333333332</v>
      </c>
      <c r="Q458" s="6" t="s">
        <v>8367</v>
      </c>
      <c r="R458" t="s">
        <v>8373</v>
      </c>
      <c r="S458" s="10">
        <f t="shared" si="52"/>
        <v>41547.694456018522</v>
      </c>
      <c r="T458" s="10">
        <f t="shared" si="53"/>
        <v>41569.165972222225</v>
      </c>
      <c r="U458" s="10">
        <v>41547</v>
      </c>
      <c r="V458" s="10">
        <v>41569</v>
      </c>
      <c r="W458" s="28">
        <f t="shared" si="50"/>
        <v>8888</v>
      </c>
      <c r="X458" s="28">
        <f t="shared" si="51"/>
        <v>61</v>
      </c>
    </row>
    <row r="459" spans="1:2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8320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8327</v>
      </c>
      <c r="O459" s="5">
        <f t="shared" si="49"/>
        <v>0</v>
      </c>
      <c r="P459" s="5">
        <v>0</v>
      </c>
      <c r="Q459" s="6" t="s">
        <v>8367</v>
      </c>
      <c r="R459" t="s">
        <v>8373</v>
      </c>
      <c r="S459" s="10">
        <f t="shared" si="52"/>
        <v>41837.767500000002</v>
      </c>
      <c r="T459" s="10">
        <f t="shared" si="53"/>
        <v>41867.767500000002</v>
      </c>
      <c r="U459" s="10">
        <v>41837</v>
      </c>
      <c r="V459" s="10">
        <v>41867</v>
      </c>
      <c r="W459" s="28">
        <f t="shared" si="50"/>
        <v>18608</v>
      </c>
      <c r="X459" s="28">
        <f t="shared" si="51"/>
        <v>0</v>
      </c>
    </row>
    <row r="460" spans="1:2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8320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8327</v>
      </c>
      <c r="O460" s="5">
        <f t="shared" si="49"/>
        <v>8.2100000000000009</v>
      </c>
      <c r="P460" s="5">
        <f>E460/L460</f>
        <v>16.755102040816325</v>
      </c>
      <c r="Q460" s="6" t="s">
        <v>8367</v>
      </c>
      <c r="R460" t="s">
        <v>8373</v>
      </c>
      <c r="S460" s="10">
        <f t="shared" si="52"/>
        <v>41378.69976851852</v>
      </c>
      <c r="T460" s="10">
        <f t="shared" si="53"/>
        <v>41408.69976851852</v>
      </c>
      <c r="U460" s="10">
        <v>41378</v>
      </c>
      <c r="V460" s="10">
        <v>41408</v>
      </c>
      <c r="W460" s="28">
        <f t="shared" si="50"/>
        <v>15361</v>
      </c>
      <c r="X460" s="28">
        <f t="shared" si="51"/>
        <v>1256.1300000000001</v>
      </c>
    </row>
    <row r="461" spans="1:2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8320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8327</v>
      </c>
      <c r="O461" s="5">
        <f t="shared" si="49"/>
        <v>6.4102564102564097E-2</v>
      </c>
      <c r="P461" s="5">
        <f>E461/L461</f>
        <v>25</v>
      </c>
      <c r="Q461" s="6" t="s">
        <v>8367</v>
      </c>
      <c r="R461" t="s">
        <v>8373</v>
      </c>
      <c r="S461" s="10">
        <f t="shared" si="52"/>
        <v>40800.6403587963</v>
      </c>
      <c r="T461" s="10">
        <f t="shared" si="53"/>
        <v>40860.682025462964</v>
      </c>
      <c r="U461" s="10">
        <v>40800</v>
      </c>
      <c r="V461" s="10">
        <v>40860</v>
      </c>
      <c r="W461" s="28">
        <f t="shared" si="50"/>
        <v>39000</v>
      </c>
      <c r="X461" s="28">
        <f t="shared" si="51"/>
        <v>25</v>
      </c>
    </row>
    <row r="462" spans="1:2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8320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8327</v>
      </c>
      <c r="O462" s="5">
        <f t="shared" si="49"/>
        <v>0.29411764705882354</v>
      </c>
      <c r="P462" s="5">
        <f>E462/L462</f>
        <v>12.5</v>
      </c>
      <c r="Q462" s="6" t="s">
        <v>8367</v>
      </c>
      <c r="R462" t="s">
        <v>8373</v>
      </c>
      <c r="S462" s="10">
        <f t="shared" si="52"/>
        <v>41759.542534722219</v>
      </c>
      <c r="T462" s="10">
        <f t="shared" si="53"/>
        <v>41791.166666666664</v>
      </c>
      <c r="U462" s="10">
        <v>41759</v>
      </c>
      <c r="V462" s="10">
        <v>41791</v>
      </c>
      <c r="W462" s="28">
        <f t="shared" si="50"/>
        <v>8500</v>
      </c>
      <c r="X462" s="28">
        <f t="shared" si="51"/>
        <v>25</v>
      </c>
    </row>
    <row r="463" spans="1:2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8320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8327</v>
      </c>
      <c r="O463" s="5">
        <f t="shared" si="49"/>
        <v>0</v>
      </c>
      <c r="P463" s="5">
        <v>0</v>
      </c>
      <c r="Q463" s="6" t="s">
        <v>8367</v>
      </c>
      <c r="R463" t="s">
        <v>8373</v>
      </c>
      <c r="S463" s="10">
        <f t="shared" si="52"/>
        <v>41407.84684027778</v>
      </c>
      <c r="T463" s="10">
        <f t="shared" si="53"/>
        <v>41427.84684027778</v>
      </c>
      <c r="U463" s="10">
        <v>41407</v>
      </c>
      <c r="V463" s="10">
        <v>41427</v>
      </c>
      <c r="W463" s="28">
        <f t="shared" si="50"/>
        <v>845.29499999999996</v>
      </c>
      <c r="X463" s="28">
        <f t="shared" si="51"/>
        <v>0</v>
      </c>
    </row>
    <row r="464" spans="1:2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8320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8327</v>
      </c>
      <c r="O464" s="5">
        <f t="shared" si="49"/>
        <v>0</v>
      </c>
      <c r="P464" s="5">
        <v>0</v>
      </c>
      <c r="Q464" s="6" t="s">
        <v>8367</v>
      </c>
      <c r="R464" t="s">
        <v>8373</v>
      </c>
      <c r="S464" s="10">
        <f t="shared" si="52"/>
        <v>40705.12663194444</v>
      </c>
      <c r="T464" s="10">
        <f t="shared" si="53"/>
        <v>40765.12663194444</v>
      </c>
      <c r="U464" s="10">
        <v>40705</v>
      </c>
      <c r="V464" s="10">
        <v>40765</v>
      </c>
      <c r="W464" s="28">
        <f t="shared" si="50"/>
        <v>100000</v>
      </c>
      <c r="X464" s="28">
        <f t="shared" si="51"/>
        <v>0</v>
      </c>
    </row>
    <row r="465" spans="1:2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8320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8327</v>
      </c>
      <c r="O465" s="5">
        <f t="shared" si="49"/>
        <v>2.2727272727272729</v>
      </c>
      <c r="P465" s="5">
        <f>E465/L465</f>
        <v>113.63636363636364</v>
      </c>
      <c r="Q465" s="6" t="s">
        <v>8367</v>
      </c>
      <c r="R465" t="s">
        <v>8373</v>
      </c>
      <c r="S465" s="10">
        <f t="shared" si="52"/>
        <v>40750.710104166668</v>
      </c>
      <c r="T465" s="10">
        <f t="shared" si="53"/>
        <v>40810.710104166668</v>
      </c>
      <c r="U465" s="10">
        <v>40750</v>
      </c>
      <c r="V465" s="10">
        <v>40810</v>
      </c>
      <c r="W465" s="28">
        <f t="shared" si="50"/>
        <v>55000</v>
      </c>
      <c r="X465" s="28">
        <f t="shared" si="51"/>
        <v>1250</v>
      </c>
    </row>
    <row r="466" spans="1:2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8320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8327</v>
      </c>
      <c r="O466" s="5">
        <f t="shared" si="49"/>
        <v>9.9009900990099015E-2</v>
      </c>
      <c r="P466" s="5">
        <f>E466/L466</f>
        <v>1</v>
      </c>
      <c r="Q466" s="6" t="s">
        <v>8367</v>
      </c>
      <c r="R466" t="s">
        <v>8373</v>
      </c>
      <c r="S466" s="10">
        <f t="shared" si="52"/>
        <v>42488.84878472222</v>
      </c>
      <c r="T466" s="10">
        <f t="shared" si="53"/>
        <v>42508.84878472222</v>
      </c>
      <c r="U466" s="10">
        <v>42488</v>
      </c>
      <c r="V466" s="10">
        <v>42508</v>
      </c>
      <c r="W466" s="28">
        <f t="shared" si="50"/>
        <v>1147.1579999999999</v>
      </c>
      <c r="X466" s="28">
        <f t="shared" si="51"/>
        <v>1.1278999999999999</v>
      </c>
    </row>
    <row r="467" spans="1:2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8320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8327</v>
      </c>
      <c r="O467" s="5">
        <f t="shared" si="49"/>
        <v>26.953125</v>
      </c>
      <c r="P467" s="5">
        <f>E467/L467</f>
        <v>17.25</v>
      </c>
      <c r="Q467" s="6" t="s">
        <v>8367</v>
      </c>
      <c r="R467" t="s">
        <v>8373</v>
      </c>
      <c r="S467" s="10">
        <f t="shared" si="52"/>
        <v>41801.120069444441</v>
      </c>
      <c r="T467" s="10">
        <f t="shared" si="53"/>
        <v>41817.120069444441</v>
      </c>
      <c r="U467" s="10">
        <v>41801</v>
      </c>
      <c r="V467" s="10">
        <v>41817</v>
      </c>
      <c r="W467" s="28">
        <f t="shared" si="50"/>
        <v>512</v>
      </c>
      <c r="X467" s="28">
        <f t="shared" si="51"/>
        <v>138</v>
      </c>
    </row>
    <row r="468" spans="1:2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8320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8327</v>
      </c>
      <c r="O468" s="5">
        <f t="shared" si="49"/>
        <v>0.76</v>
      </c>
      <c r="P468" s="5">
        <f>E468/L468</f>
        <v>15.2</v>
      </c>
      <c r="Q468" s="6" t="s">
        <v>8367</v>
      </c>
      <c r="R468" t="s">
        <v>8373</v>
      </c>
      <c r="S468" s="10">
        <f t="shared" si="52"/>
        <v>41129.942870370374</v>
      </c>
      <c r="T468" s="10">
        <f t="shared" si="53"/>
        <v>41159.942870370374</v>
      </c>
      <c r="U468" s="10">
        <v>41129</v>
      </c>
      <c r="V468" s="10">
        <v>41159</v>
      </c>
      <c r="W468" s="28">
        <f t="shared" si="50"/>
        <v>10000</v>
      </c>
      <c r="X468" s="28">
        <f t="shared" si="51"/>
        <v>76</v>
      </c>
    </row>
    <row r="469" spans="1:2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8320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8327</v>
      </c>
      <c r="O469" s="5">
        <f t="shared" si="49"/>
        <v>21.574999999999999</v>
      </c>
      <c r="P469" s="5">
        <f>E469/L469</f>
        <v>110.64102564102564</v>
      </c>
      <c r="Q469" s="6" t="s">
        <v>8367</v>
      </c>
      <c r="R469" t="s">
        <v>8373</v>
      </c>
      <c r="S469" s="10">
        <f t="shared" si="52"/>
        <v>41135.679791666669</v>
      </c>
      <c r="T469" s="10">
        <f t="shared" si="53"/>
        <v>41180.679791666669</v>
      </c>
      <c r="U469" s="10">
        <v>41135</v>
      </c>
      <c r="V469" s="10">
        <v>41180</v>
      </c>
      <c r="W469" s="28">
        <f t="shared" si="50"/>
        <v>20000</v>
      </c>
      <c r="X469" s="28">
        <f t="shared" si="51"/>
        <v>4315</v>
      </c>
    </row>
    <row r="470" spans="1:2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8320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8327</v>
      </c>
      <c r="O470" s="5">
        <f t="shared" si="49"/>
        <v>0</v>
      </c>
      <c r="P470" s="5">
        <v>0</v>
      </c>
      <c r="Q470" s="6" t="s">
        <v>8367</v>
      </c>
      <c r="R470" t="s">
        <v>8373</v>
      </c>
      <c r="S470" s="10">
        <f t="shared" si="52"/>
        <v>41041.167627314819</v>
      </c>
      <c r="T470" s="10">
        <f t="shared" si="53"/>
        <v>41101.160474537035</v>
      </c>
      <c r="U470" s="10">
        <v>41041</v>
      </c>
      <c r="V470" s="10">
        <v>41101</v>
      </c>
      <c r="W470" s="28">
        <f t="shared" si="50"/>
        <v>7500</v>
      </c>
      <c r="X470" s="28">
        <f t="shared" si="51"/>
        <v>0</v>
      </c>
    </row>
    <row r="471" spans="1:2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8320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8327</v>
      </c>
      <c r="O471" s="5">
        <f t="shared" si="49"/>
        <v>0</v>
      </c>
      <c r="P471" s="5">
        <v>0</v>
      </c>
      <c r="Q471" s="6" t="s">
        <v>8367</v>
      </c>
      <c r="R471" t="s">
        <v>8373</v>
      </c>
      <c r="S471" s="10">
        <f t="shared" si="52"/>
        <v>41827.989861111113</v>
      </c>
      <c r="T471" s="10">
        <f t="shared" si="53"/>
        <v>41887.989861111113</v>
      </c>
      <c r="U471" s="10">
        <v>41827</v>
      </c>
      <c r="V471" s="10">
        <v>41887</v>
      </c>
      <c r="W471" s="28">
        <f t="shared" si="50"/>
        <v>10273.199999999999</v>
      </c>
      <c r="X471" s="28">
        <f t="shared" si="51"/>
        <v>0</v>
      </c>
    </row>
    <row r="472" spans="1:2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8320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8327</v>
      </c>
      <c r="O472" s="5">
        <f t="shared" si="49"/>
        <v>1.02</v>
      </c>
      <c r="P472" s="5">
        <f>E472/L472</f>
        <v>25.5</v>
      </c>
      <c r="Q472" s="6" t="s">
        <v>8367</v>
      </c>
      <c r="R472" t="s">
        <v>8373</v>
      </c>
      <c r="S472" s="10">
        <f t="shared" si="52"/>
        <v>41605.167696759258</v>
      </c>
      <c r="T472" s="10">
        <f t="shared" si="53"/>
        <v>41655.166666666664</v>
      </c>
      <c r="U472" s="10">
        <v>41605</v>
      </c>
      <c r="V472" s="10">
        <v>41655</v>
      </c>
      <c r="W472" s="28">
        <f t="shared" si="50"/>
        <v>5000</v>
      </c>
      <c r="X472" s="28">
        <f t="shared" si="51"/>
        <v>51</v>
      </c>
    </row>
    <row r="473" spans="1:2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8320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8327</v>
      </c>
      <c r="O473" s="5">
        <f t="shared" si="49"/>
        <v>11.892727272727273</v>
      </c>
      <c r="P473" s="5">
        <f>E473/L473</f>
        <v>38.476470588235294</v>
      </c>
      <c r="Q473" s="6" t="s">
        <v>8367</v>
      </c>
      <c r="R473" t="s">
        <v>8373</v>
      </c>
      <c r="S473" s="10">
        <f t="shared" si="52"/>
        <v>41703.721979166665</v>
      </c>
      <c r="T473" s="10">
        <f t="shared" si="53"/>
        <v>41748.680312500001</v>
      </c>
      <c r="U473" s="10">
        <v>41703</v>
      </c>
      <c r="V473" s="10">
        <v>41748</v>
      </c>
      <c r="W473" s="28">
        <f t="shared" si="50"/>
        <v>55000</v>
      </c>
      <c r="X473" s="28">
        <f t="shared" si="51"/>
        <v>6541</v>
      </c>
    </row>
    <row r="474" spans="1:2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8320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8327</v>
      </c>
      <c r="O474" s="5">
        <f t="shared" si="49"/>
        <v>17.625</v>
      </c>
      <c r="P474" s="5">
        <f>E474/L474</f>
        <v>28.2</v>
      </c>
      <c r="Q474" s="6" t="s">
        <v>8367</v>
      </c>
      <c r="R474" t="s">
        <v>8373</v>
      </c>
      <c r="S474" s="10">
        <f t="shared" si="52"/>
        <v>41844.922662037039</v>
      </c>
      <c r="T474" s="10">
        <f t="shared" si="53"/>
        <v>41874.922662037039</v>
      </c>
      <c r="U474" s="10">
        <v>41844</v>
      </c>
      <c r="V474" s="10">
        <v>41874</v>
      </c>
      <c r="W474" s="28">
        <f t="shared" si="50"/>
        <v>800</v>
      </c>
      <c r="X474" s="28">
        <f t="shared" si="51"/>
        <v>141</v>
      </c>
    </row>
    <row r="475" spans="1:2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8320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8327</v>
      </c>
      <c r="O475" s="5">
        <f t="shared" si="49"/>
        <v>2.87</v>
      </c>
      <c r="P475" s="5">
        <f>E475/L475</f>
        <v>61.5</v>
      </c>
      <c r="Q475" s="6" t="s">
        <v>8367</v>
      </c>
      <c r="R475" t="s">
        <v>8373</v>
      </c>
      <c r="S475" s="10">
        <f t="shared" si="52"/>
        <v>41869.698136574072</v>
      </c>
      <c r="T475" s="10">
        <f t="shared" si="53"/>
        <v>41899.698136574072</v>
      </c>
      <c r="U475" s="10">
        <v>41869</v>
      </c>
      <c r="V475" s="10">
        <v>41899</v>
      </c>
      <c r="W475" s="28">
        <f t="shared" si="50"/>
        <v>30000</v>
      </c>
      <c r="X475" s="28">
        <f t="shared" si="51"/>
        <v>861</v>
      </c>
    </row>
    <row r="476" spans="1:2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8320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8327</v>
      </c>
      <c r="O476" s="5">
        <f t="shared" si="49"/>
        <v>3.0303030303030304E-2</v>
      </c>
      <c r="P476" s="5">
        <f>E476/L476</f>
        <v>1</v>
      </c>
      <c r="Q476" s="6" t="s">
        <v>8367</v>
      </c>
      <c r="R476" t="s">
        <v>8373</v>
      </c>
      <c r="S476" s="10">
        <f t="shared" si="52"/>
        <v>42753.329039351855</v>
      </c>
      <c r="T476" s="10">
        <f t="shared" si="53"/>
        <v>42783.329039351855</v>
      </c>
      <c r="U476" s="10">
        <v>42753</v>
      </c>
      <c r="V476" s="10">
        <v>42783</v>
      </c>
      <c r="W476" s="28">
        <f t="shared" si="50"/>
        <v>3300</v>
      </c>
      <c r="X476" s="28">
        <f t="shared" si="51"/>
        <v>1</v>
      </c>
    </row>
    <row r="477" spans="1:2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8320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8327</v>
      </c>
      <c r="O477" s="5">
        <f t="shared" si="49"/>
        <v>0</v>
      </c>
      <c r="P477" s="5">
        <v>0</v>
      </c>
      <c r="Q477" s="6" t="s">
        <v>8367</v>
      </c>
      <c r="R477" t="s">
        <v>8373</v>
      </c>
      <c r="S477" s="10">
        <f t="shared" si="52"/>
        <v>42100.086145833338</v>
      </c>
      <c r="T477" s="10">
        <f t="shared" si="53"/>
        <v>42130.086145833338</v>
      </c>
      <c r="U477" s="10">
        <v>42100</v>
      </c>
      <c r="V477" s="10">
        <v>42130</v>
      </c>
      <c r="W477" s="28">
        <f t="shared" si="50"/>
        <v>2000</v>
      </c>
      <c r="X477" s="28">
        <f t="shared" si="51"/>
        <v>0</v>
      </c>
    </row>
    <row r="478" spans="1:2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8320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8327</v>
      </c>
      <c r="O478" s="5">
        <f t="shared" si="49"/>
        <v>2.230268181818182</v>
      </c>
      <c r="P478" s="5">
        <f>E478/L478</f>
        <v>39.569274193548388</v>
      </c>
      <c r="Q478" s="6" t="s">
        <v>8367</v>
      </c>
      <c r="R478" t="s">
        <v>8373</v>
      </c>
      <c r="S478" s="10">
        <f t="shared" si="52"/>
        <v>41757.975011574075</v>
      </c>
      <c r="T478" s="10">
        <f t="shared" si="53"/>
        <v>41793.165972222225</v>
      </c>
      <c r="U478" s="10">
        <v>41757</v>
      </c>
      <c r="V478" s="10">
        <v>41793</v>
      </c>
      <c r="W478" s="28">
        <f t="shared" si="50"/>
        <v>220000</v>
      </c>
      <c r="X478" s="28">
        <f t="shared" si="51"/>
        <v>4906.59</v>
      </c>
    </row>
    <row r="479" spans="1:2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8320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8327</v>
      </c>
      <c r="O479" s="5">
        <f t="shared" si="49"/>
        <v>0</v>
      </c>
      <c r="P479" s="5">
        <v>0</v>
      </c>
      <c r="Q479" s="6" t="s">
        <v>8367</v>
      </c>
      <c r="R479" t="s">
        <v>8373</v>
      </c>
      <c r="S479" s="10">
        <f t="shared" si="52"/>
        <v>40987.83488425926</v>
      </c>
      <c r="T479" s="10">
        <f t="shared" si="53"/>
        <v>41047.83488425926</v>
      </c>
      <c r="U479" s="10">
        <v>40987</v>
      </c>
      <c r="V479" s="10">
        <v>41047</v>
      </c>
      <c r="W479" s="28">
        <f t="shared" si="50"/>
        <v>1500</v>
      </c>
      <c r="X479" s="28">
        <f t="shared" si="51"/>
        <v>0</v>
      </c>
    </row>
    <row r="480" spans="1:2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8320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8327</v>
      </c>
      <c r="O480" s="5">
        <f t="shared" si="49"/>
        <v>0</v>
      </c>
      <c r="P480" s="5">
        <v>0</v>
      </c>
      <c r="Q480" s="6" t="s">
        <v>8367</v>
      </c>
      <c r="R480" t="s">
        <v>8373</v>
      </c>
      <c r="S480" s="10">
        <f t="shared" si="52"/>
        <v>42065.910983796297</v>
      </c>
      <c r="T480" s="10">
        <f t="shared" si="53"/>
        <v>42095.869317129633</v>
      </c>
      <c r="U480" s="10">
        <v>42065</v>
      </c>
      <c r="V480" s="10">
        <v>42095</v>
      </c>
      <c r="W480" s="28">
        <f t="shared" si="50"/>
        <v>10000</v>
      </c>
      <c r="X480" s="28">
        <f t="shared" si="51"/>
        <v>0</v>
      </c>
    </row>
    <row r="481" spans="1:2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8320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8327</v>
      </c>
      <c r="O481" s="5">
        <f t="shared" si="49"/>
        <v>32.56</v>
      </c>
      <c r="P481" s="5">
        <f t="shared" ref="P481:P488" si="54">E481/L481</f>
        <v>88.8</v>
      </c>
      <c r="Q481" s="6" t="s">
        <v>8367</v>
      </c>
      <c r="R481" t="s">
        <v>8373</v>
      </c>
      <c r="S481" s="10">
        <f t="shared" si="52"/>
        <v>41904.407812500001</v>
      </c>
      <c r="T481" s="10">
        <f t="shared" si="53"/>
        <v>41964.449479166666</v>
      </c>
      <c r="U481" s="10">
        <v>41904</v>
      </c>
      <c r="V481" s="10">
        <v>41964</v>
      </c>
      <c r="W481" s="28">
        <f t="shared" si="50"/>
        <v>15000</v>
      </c>
      <c r="X481" s="28">
        <f t="shared" si="51"/>
        <v>4884</v>
      </c>
    </row>
    <row r="482" spans="1:2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8320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8327</v>
      </c>
      <c r="O482" s="5">
        <f t="shared" si="49"/>
        <v>19.41</v>
      </c>
      <c r="P482" s="5">
        <f t="shared" si="54"/>
        <v>55.457142857142856</v>
      </c>
      <c r="Q482" s="6" t="s">
        <v>8367</v>
      </c>
      <c r="R482" t="s">
        <v>8373</v>
      </c>
      <c r="S482" s="10">
        <f t="shared" si="52"/>
        <v>41465.500173611115</v>
      </c>
      <c r="T482" s="10">
        <f t="shared" si="53"/>
        <v>41495.500173611115</v>
      </c>
      <c r="U482" s="10">
        <v>41465</v>
      </c>
      <c r="V482" s="10">
        <v>41495</v>
      </c>
      <c r="W482" s="28">
        <f t="shared" si="50"/>
        <v>40000</v>
      </c>
      <c r="X482" s="28">
        <f t="shared" si="51"/>
        <v>7764</v>
      </c>
    </row>
    <row r="483" spans="1:2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8320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8327</v>
      </c>
      <c r="O483" s="5">
        <f t="shared" si="49"/>
        <v>6.1</v>
      </c>
      <c r="P483" s="5">
        <f t="shared" si="54"/>
        <v>87.142857142857139</v>
      </c>
      <c r="Q483" s="6" t="s">
        <v>8367</v>
      </c>
      <c r="R483" t="s">
        <v>8373</v>
      </c>
      <c r="S483" s="10">
        <f t="shared" si="52"/>
        <v>41162.672326388885</v>
      </c>
      <c r="T483" s="10">
        <f t="shared" si="53"/>
        <v>41192.672326388885</v>
      </c>
      <c r="U483" s="10">
        <v>41162</v>
      </c>
      <c r="V483" s="10">
        <v>41192</v>
      </c>
      <c r="W483" s="28">
        <f t="shared" si="50"/>
        <v>30000</v>
      </c>
      <c r="X483" s="28">
        <f t="shared" si="51"/>
        <v>1830</v>
      </c>
    </row>
    <row r="484" spans="1:2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8320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8327</v>
      </c>
      <c r="O484" s="5">
        <f t="shared" si="49"/>
        <v>0.1</v>
      </c>
      <c r="P484" s="5">
        <f t="shared" si="54"/>
        <v>10</v>
      </c>
      <c r="Q484" s="6" t="s">
        <v>8367</v>
      </c>
      <c r="R484" t="s">
        <v>8373</v>
      </c>
      <c r="S484" s="10">
        <f t="shared" si="52"/>
        <v>42447.896874999999</v>
      </c>
      <c r="T484" s="10">
        <f t="shared" si="53"/>
        <v>42474.606944444444</v>
      </c>
      <c r="U484" s="10">
        <v>42447</v>
      </c>
      <c r="V484" s="10">
        <v>42474</v>
      </c>
      <c r="W484" s="28">
        <f t="shared" si="50"/>
        <v>10000</v>
      </c>
      <c r="X484" s="28">
        <f t="shared" si="51"/>
        <v>10</v>
      </c>
    </row>
    <row r="485" spans="1:2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8320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8327</v>
      </c>
      <c r="O485" s="5">
        <f t="shared" si="49"/>
        <v>50.2</v>
      </c>
      <c r="P485" s="5">
        <f t="shared" si="54"/>
        <v>51.224489795918366</v>
      </c>
      <c r="Q485" s="6" t="s">
        <v>8367</v>
      </c>
      <c r="R485" t="s">
        <v>8373</v>
      </c>
      <c r="S485" s="10">
        <f t="shared" si="52"/>
        <v>41243.197592592594</v>
      </c>
      <c r="T485" s="10">
        <f t="shared" si="53"/>
        <v>41303.197592592594</v>
      </c>
      <c r="U485" s="10">
        <v>41243</v>
      </c>
      <c r="V485" s="10">
        <v>41303</v>
      </c>
      <c r="W485" s="28">
        <f t="shared" si="50"/>
        <v>24024</v>
      </c>
      <c r="X485" s="28">
        <f t="shared" si="51"/>
        <v>11849.961000000001</v>
      </c>
    </row>
    <row r="486" spans="1:2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8320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8327</v>
      </c>
      <c r="O486" s="5">
        <f t="shared" si="49"/>
        <v>0.18625</v>
      </c>
      <c r="P486" s="5">
        <f t="shared" si="54"/>
        <v>13.545454545454545</v>
      </c>
      <c r="Q486" s="6" t="s">
        <v>8367</v>
      </c>
      <c r="R486" t="s">
        <v>8373</v>
      </c>
      <c r="S486" s="10">
        <f t="shared" si="52"/>
        <v>42272.93949074074</v>
      </c>
      <c r="T486" s="10">
        <f t="shared" si="53"/>
        <v>42313.981157407412</v>
      </c>
      <c r="U486" s="10">
        <v>42272</v>
      </c>
      <c r="V486" s="10">
        <v>42313</v>
      </c>
      <c r="W486" s="28">
        <f t="shared" si="50"/>
        <v>121416</v>
      </c>
      <c r="X486" s="28">
        <f t="shared" si="51"/>
        <v>227.55279999999999</v>
      </c>
    </row>
    <row r="487" spans="1:2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8320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8327</v>
      </c>
      <c r="O487" s="5">
        <f t="shared" si="49"/>
        <v>21.906971229845084</v>
      </c>
      <c r="P487" s="5">
        <f t="shared" si="54"/>
        <v>66.520080000000007</v>
      </c>
      <c r="Q487" s="6" t="s">
        <v>8367</v>
      </c>
      <c r="R487" t="s">
        <v>8373</v>
      </c>
      <c r="S487" s="10">
        <f t="shared" si="52"/>
        <v>41381.505775462967</v>
      </c>
      <c r="T487" s="10">
        <f t="shared" si="53"/>
        <v>41411.505775462967</v>
      </c>
      <c r="U487" s="10">
        <v>41381</v>
      </c>
      <c r="V487" s="10">
        <v>41411</v>
      </c>
      <c r="W487" s="28">
        <f t="shared" si="50"/>
        <v>57856.330799999996</v>
      </c>
      <c r="X487" s="28">
        <f t="shared" si="51"/>
        <v>12667.086234</v>
      </c>
    </row>
    <row r="488" spans="1:2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8320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8327</v>
      </c>
      <c r="O488" s="5">
        <f t="shared" si="49"/>
        <v>9.0909090909090905E-3</v>
      </c>
      <c r="P488" s="5">
        <f t="shared" si="54"/>
        <v>50</v>
      </c>
      <c r="Q488" s="6" t="s">
        <v>8367</v>
      </c>
      <c r="R488" t="s">
        <v>8373</v>
      </c>
      <c r="S488" s="10">
        <f t="shared" si="52"/>
        <v>41761.94258101852</v>
      </c>
      <c r="T488" s="10">
        <f t="shared" si="53"/>
        <v>41791.94258101852</v>
      </c>
      <c r="U488" s="10">
        <v>41761</v>
      </c>
      <c r="V488" s="10">
        <v>41791</v>
      </c>
      <c r="W488" s="28">
        <f t="shared" si="50"/>
        <v>509244.99999999994</v>
      </c>
      <c r="X488" s="28">
        <f t="shared" si="51"/>
        <v>46.489999999999995</v>
      </c>
    </row>
    <row r="489" spans="1:2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8320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8327</v>
      </c>
      <c r="O489" s="5">
        <f t="shared" si="49"/>
        <v>0</v>
      </c>
      <c r="P489" s="5">
        <v>0</v>
      </c>
      <c r="Q489" s="6" t="s">
        <v>8367</v>
      </c>
      <c r="R489" t="s">
        <v>8373</v>
      </c>
      <c r="S489" s="10">
        <f t="shared" si="52"/>
        <v>42669.594837962963</v>
      </c>
      <c r="T489" s="10">
        <f t="shared" si="53"/>
        <v>42729.636504629627</v>
      </c>
      <c r="U489" s="10">
        <v>42669</v>
      </c>
      <c r="V489" s="10">
        <v>42729</v>
      </c>
      <c r="W489" s="28">
        <f t="shared" si="50"/>
        <v>37410</v>
      </c>
      <c r="X489" s="28">
        <f t="shared" si="51"/>
        <v>0</v>
      </c>
    </row>
    <row r="490" spans="1:2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8320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8327</v>
      </c>
      <c r="O490" s="5">
        <f t="shared" si="49"/>
        <v>0</v>
      </c>
      <c r="P490" s="5">
        <v>0</v>
      </c>
      <c r="Q490" s="6" t="s">
        <v>8367</v>
      </c>
      <c r="R490" t="s">
        <v>8373</v>
      </c>
      <c r="S490" s="10">
        <f t="shared" si="52"/>
        <v>42714.054398148146</v>
      </c>
      <c r="T490" s="10">
        <f t="shared" si="53"/>
        <v>42744.054398148146</v>
      </c>
      <c r="U490" s="10">
        <v>42714</v>
      </c>
      <c r="V490" s="10">
        <v>42744</v>
      </c>
      <c r="W490" s="28">
        <f t="shared" si="50"/>
        <v>12000</v>
      </c>
      <c r="X490" s="28">
        <f t="shared" si="51"/>
        <v>0</v>
      </c>
    </row>
    <row r="491" spans="1:2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8320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8327</v>
      </c>
      <c r="O491" s="5">
        <f t="shared" si="49"/>
        <v>0.28667813379201834</v>
      </c>
      <c r="P491" s="5">
        <f>E491/L491</f>
        <v>71.666666666666671</v>
      </c>
      <c r="Q491" s="6" t="s">
        <v>8367</v>
      </c>
      <c r="R491" t="s">
        <v>8373</v>
      </c>
      <c r="S491" s="10">
        <f t="shared" si="52"/>
        <v>40882.481666666667</v>
      </c>
      <c r="T491" s="10">
        <f t="shared" si="53"/>
        <v>40913.481249999997</v>
      </c>
      <c r="U491" s="10">
        <v>40882</v>
      </c>
      <c r="V491" s="10">
        <v>40913</v>
      </c>
      <c r="W491" s="28">
        <f t="shared" si="50"/>
        <v>74997</v>
      </c>
      <c r="X491" s="28">
        <f t="shared" si="51"/>
        <v>215</v>
      </c>
    </row>
    <row r="492" spans="1:2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8320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8327</v>
      </c>
      <c r="O492" s="5">
        <f t="shared" si="49"/>
        <v>0</v>
      </c>
      <c r="P492" s="5">
        <v>0</v>
      </c>
      <c r="Q492" s="6" t="s">
        <v>8367</v>
      </c>
      <c r="R492" t="s">
        <v>8373</v>
      </c>
      <c r="S492" s="10">
        <f t="shared" si="52"/>
        <v>41113.968576388885</v>
      </c>
      <c r="T492" s="10">
        <f t="shared" si="53"/>
        <v>41143.968576388885</v>
      </c>
      <c r="U492" s="10">
        <v>41113</v>
      </c>
      <c r="V492" s="10">
        <v>41143</v>
      </c>
      <c r="W492" s="28">
        <f t="shared" si="50"/>
        <v>1000</v>
      </c>
      <c r="X492" s="28">
        <f t="shared" si="51"/>
        <v>0</v>
      </c>
    </row>
    <row r="493" spans="1:2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8320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8327</v>
      </c>
      <c r="O493" s="5">
        <f t="shared" si="49"/>
        <v>0</v>
      </c>
      <c r="P493" s="5">
        <v>0</v>
      </c>
      <c r="Q493" s="6" t="s">
        <v>8367</v>
      </c>
      <c r="R493" t="s">
        <v>8373</v>
      </c>
      <c r="S493" s="10">
        <f t="shared" si="52"/>
        <v>42366.982627314814</v>
      </c>
      <c r="T493" s="10">
        <f t="shared" si="53"/>
        <v>42396.982627314814</v>
      </c>
      <c r="U493" s="10">
        <v>42366</v>
      </c>
      <c r="V493" s="10">
        <v>42396</v>
      </c>
      <c r="W493" s="28">
        <f t="shared" si="50"/>
        <v>10000</v>
      </c>
      <c r="X493" s="28">
        <f t="shared" si="51"/>
        <v>0</v>
      </c>
    </row>
    <row r="494" spans="1:2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8320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8327</v>
      </c>
      <c r="O494" s="5">
        <f t="shared" si="49"/>
        <v>0</v>
      </c>
      <c r="P494" s="5">
        <v>0</v>
      </c>
      <c r="Q494" s="6" t="s">
        <v>8367</v>
      </c>
      <c r="R494" t="s">
        <v>8373</v>
      </c>
      <c r="S494" s="10">
        <f t="shared" si="52"/>
        <v>42596.03506944445</v>
      </c>
      <c r="T494" s="10">
        <f t="shared" si="53"/>
        <v>42656.03506944445</v>
      </c>
      <c r="U494" s="10">
        <v>42596</v>
      </c>
      <c r="V494" s="10">
        <v>42656</v>
      </c>
      <c r="W494" s="28">
        <f t="shared" si="50"/>
        <v>1183000</v>
      </c>
      <c r="X494" s="28">
        <f t="shared" si="51"/>
        <v>0</v>
      </c>
    </row>
    <row r="495" spans="1:2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8320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8327</v>
      </c>
      <c r="O495" s="5">
        <f t="shared" si="49"/>
        <v>0</v>
      </c>
      <c r="P495" s="5">
        <v>0</v>
      </c>
      <c r="Q495" s="6" t="s">
        <v>8367</v>
      </c>
      <c r="R495" t="s">
        <v>8373</v>
      </c>
      <c r="S495" s="10">
        <f t="shared" si="52"/>
        <v>42114.726134259261</v>
      </c>
      <c r="T495" s="10">
        <f t="shared" si="53"/>
        <v>42144.726134259261</v>
      </c>
      <c r="U495" s="10">
        <v>42114</v>
      </c>
      <c r="V495" s="10">
        <v>42144</v>
      </c>
      <c r="W495" s="28">
        <f t="shared" si="50"/>
        <v>44706</v>
      </c>
      <c r="X495" s="28">
        <f t="shared" si="51"/>
        <v>0</v>
      </c>
    </row>
    <row r="496" spans="1:2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8320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8327</v>
      </c>
      <c r="O496" s="5">
        <f t="shared" si="49"/>
        <v>0.155</v>
      </c>
      <c r="P496" s="5">
        <f>E496/L496</f>
        <v>10.333333333333334</v>
      </c>
      <c r="Q496" s="6" t="s">
        <v>8367</v>
      </c>
      <c r="R496" t="s">
        <v>8373</v>
      </c>
      <c r="S496" s="10">
        <f t="shared" si="52"/>
        <v>41799.830613425926</v>
      </c>
      <c r="T496" s="10">
        <f t="shared" si="53"/>
        <v>41823.125</v>
      </c>
      <c r="U496" s="10">
        <v>41799</v>
      </c>
      <c r="V496" s="10">
        <v>41823</v>
      </c>
      <c r="W496" s="28">
        <f t="shared" si="50"/>
        <v>20000</v>
      </c>
      <c r="X496" s="28">
        <f t="shared" si="51"/>
        <v>31</v>
      </c>
    </row>
    <row r="497" spans="1:2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8320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8327</v>
      </c>
      <c r="O497" s="5">
        <f t="shared" si="49"/>
        <v>0</v>
      </c>
      <c r="P497" s="5">
        <v>0</v>
      </c>
      <c r="Q497" s="6" t="s">
        <v>8367</v>
      </c>
      <c r="R497" t="s">
        <v>8373</v>
      </c>
      <c r="S497" s="10">
        <f t="shared" si="52"/>
        <v>42171.827604166669</v>
      </c>
      <c r="T497" s="10">
        <f t="shared" si="53"/>
        <v>42201.827604166669</v>
      </c>
      <c r="U497" s="10">
        <v>42171</v>
      </c>
      <c r="V497" s="10">
        <v>42201</v>
      </c>
      <c r="W497" s="28">
        <f t="shared" si="50"/>
        <v>7000</v>
      </c>
      <c r="X497" s="28">
        <f t="shared" si="51"/>
        <v>0</v>
      </c>
    </row>
    <row r="498" spans="1:2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8320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8327</v>
      </c>
      <c r="O498" s="5">
        <f t="shared" si="49"/>
        <v>1.6666666666666668E-3</v>
      </c>
      <c r="P498" s="5">
        <f>E498/L498</f>
        <v>1</v>
      </c>
      <c r="Q498" s="6" t="s">
        <v>8367</v>
      </c>
      <c r="R498" t="s">
        <v>8373</v>
      </c>
      <c r="S498" s="10">
        <f t="shared" si="52"/>
        <v>41620.93141203704</v>
      </c>
      <c r="T498" s="10">
        <f t="shared" si="53"/>
        <v>41680.93141203704</v>
      </c>
      <c r="U498" s="10">
        <v>41620</v>
      </c>
      <c r="V498" s="10">
        <v>41680</v>
      </c>
      <c r="W498" s="28">
        <f t="shared" si="50"/>
        <v>60000</v>
      </c>
      <c r="X498" s="28">
        <f t="shared" si="51"/>
        <v>1</v>
      </c>
    </row>
    <row r="499" spans="1:2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8320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8327</v>
      </c>
      <c r="O499" s="5">
        <f t="shared" si="49"/>
        <v>0.6696428571428571</v>
      </c>
      <c r="P499" s="5">
        <f>E499/L499</f>
        <v>10</v>
      </c>
      <c r="Q499" s="6" t="s">
        <v>8367</v>
      </c>
      <c r="R499" t="s">
        <v>8373</v>
      </c>
      <c r="S499" s="10">
        <f t="shared" si="52"/>
        <v>41945.037789351853</v>
      </c>
      <c r="T499" s="10">
        <f t="shared" si="53"/>
        <v>41998.208333333328</v>
      </c>
      <c r="U499" s="10">
        <v>41945</v>
      </c>
      <c r="V499" s="10">
        <v>41998</v>
      </c>
      <c r="W499" s="28">
        <f t="shared" si="50"/>
        <v>4480</v>
      </c>
      <c r="X499" s="28">
        <f t="shared" si="51"/>
        <v>30</v>
      </c>
    </row>
    <row r="500" spans="1:2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8320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8327</v>
      </c>
      <c r="O500" s="5">
        <f t="shared" si="49"/>
        <v>4.5985132395404564</v>
      </c>
      <c r="P500" s="5">
        <f>E500/L500</f>
        <v>136.09090909090909</v>
      </c>
      <c r="Q500" s="6" t="s">
        <v>8367</v>
      </c>
      <c r="R500" t="s">
        <v>8373</v>
      </c>
      <c r="S500" s="10">
        <f t="shared" si="52"/>
        <v>40858.762141203704</v>
      </c>
      <c r="T500" s="10">
        <f t="shared" si="53"/>
        <v>40900.762141203704</v>
      </c>
      <c r="U500" s="10">
        <v>40858</v>
      </c>
      <c r="V500" s="10">
        <v>40900</v>
      </c>
      <c r="W500" s="28">
        <f t="shared" si="50"/>
        <v>65108</v>
      </c>
      <c r="X500" s="28">
        <f t="shared" si="51"/>
        <v>2994</v>
      </c>
    </row>
    <row r="501" spans="1:2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8320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8327</v>
      </c>
      <c r="O501" s="5">
        <f t="shared" si="49"/>
        <v>9.5500000000000007</v>
      </c>
      <c r="P501" s="5">
        <f>E501/L501</f>
        <v>73.461538461538467</v>
      </c>
      <c r="Q501" s="6" t="s">
        <v>8367</v>
      </c>
      <c r="R501" t="s">
        <v>8373</v>
      </c>
      <c r="S501" s="10">
        <f t="shared" si="52"/>
        <v>40043.895462962959</v>
      </c>
      <c r="T501" s="10">
        <f t="shared" si="53"/>
        <v>40098.874305555553</v>
      </c>
      <c r="U501" s="10">
        <v>40043</v>
      </c>
      <c r="V501" s="10">
        <v>40098</v>
      </c>
      <c r="W501" s="28">
        <f t="shared" si="50"/>
        <v>20000</v>
      </c>
      <c r="X501" s="28">
        <f t="shared" si="51"/>
        <v>1910</v>
      </c>
    </row>
    <row r="502" spans="1:2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8320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8327</v>
      </c>
      <c r="O502" s="5">
        <f t="shared" si="49"/>
        <v>3.3076923076923079</v>
      </c>
      <c r="P502" s="5">
        <f>E502/L502</f>
        <v>53.75</v>
      </c>
      <c r="Q502" s="6" t="s">
        <v>8367</v>
      </c>
      <c r="R502" t="s">
        <v>8373</v>
      </c>
      <c r="S502" s="10">
        <f t="shared" si="52"/>
        <v>40247.886006944442</v>
      </c>
      <c r="T502" s="10">
        <f t="shared" si="53"/>
        <v>40306.927777777775</v>
      </c>
      <c r="U502" s="10">
        <v>40247</v>
      </c>
      <c r="V502" s="10">
        <v>40306</v>
      </c>
      <c r="W502" s="28">
        <f t="shared" si="50"/>
        <v>6500</v>
      </c>
      <c r="X502" s="28">
        <f t="shared" si="51"/>
        <v>215</v>
      </c>
    </row>
    <row r="503" spans="1:2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8320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8327</v>
      </c>
      <c r="O503" s="5">
        <f t="shared" si="49"/>
        <v>0</v>
      </c>
      <c r="P503" s="5">
        <v>0</v>
      </c>
      <c r="Q503" s="6" t="s">
        <v>8367</v>
      </c>
      <c r="R503" t="s">
        <v>8373</v>
      </c>
      <c r="S503" s="10">
        <f t="shared" si="52"/>
        <v>40703.234386574077</v>
      </c>
      <c r="T503" s="10">
        <f t="shared" si="53"/>
        <v>40733.234386574077</v>
      </c>
      <c r="U503" s="10">
        <v>40703</v>
      </c>
      <c r="V503" s="10">
        <v>40733</v>
      </c>
      <c r="W503" s="28">
        <f t="shared" si="50"/>
        <v>10000</v>
      </c>
      <c r="X503" s="28">
        <f t="shared" si="51"/>
        <v>0</v>
      </c>
    </row>
    <row r="504" spans="1:2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8320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8327</v>
      </c>
      <c r="O504" s="5">
        <f t="shared" si="49"/>
        <v>1.1499999999999999</v>
      </c>
      <c r="P504" s="5">
        <f t="shared" ref="P504:P511" si="55">E504/L504</f>
        <v>57.5</v>
      </c>
      <c r="Q504" s="6" t="s">
        <v>8367</v>
      </c>
      <c r="R504" t="s">
        <v>8373</v>
      </c>
      <c r="S504" s="10">
        <f t="shared" si="52"/>
        <v>40956.553530092591</v>
      </c>
      <c r="T504" s="10">
        <f t="shared" si="53"/>
        <v>40986.511863425927</v>
      </c>
      <c r="U504" s="10">
        <v>40956</v>
      </c>
      <c r="V504" s="10">
        <v>40986</v>
      </c>
      <c r="W504" s="28">
        <f t="shared" si="50"/>
        <v>20000</v>
      </c>
      <c r="X504" s="28">
        <f t="shared" si="51"/>
        <v>230</v>
      </c>
    </row>
    <row r="505" spans="1:2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8320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8327</v>
      </c>
      <c r="O505" s="5">
        <f t="shared" si="49"/>
        <v>1.7538461538461538</v>
      </c>
      <c r="P505" s="5">
        <f t="shared" si="55"/>
        <v>12.666666666666666</v>
      </c>
      <c r="Q505" s="6" t="s">
        <v>8367</v>
      </c>
      <c r="R505" t="s">
        <v>8373</v>
      </c>
      <c r="S505" s="10">
        <f t="shared" si="52"/>
        <v>41991.526655092588</v>
      </c>
      <c r="T505" s="10">
        <f t="shared" si="53"/>
        <v>42021.526655092588</v>
      </c>
      <c r="U505" s="10">
        <v>41991</v>
      </c>
      <c r="V505" s="10">
        <v>42021</v>
      </c>
      <c r="W505" s="28">
        <f t="shared" si="50"/>
        <v>10153</v>
      </c>
      <c r="X505" s="28">
        <f t="shared" si="51"/>
        <v>172.97220000000002</v>
      </c>
    </row>
    <row r="506" spans="1:2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8320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8327</v>
      </c>
      <c r="O506" s="5">
        <f t="shared" si="49"/>
        <v>1.3673469387755102</v>
      </c>
      <c r="P506" s="5">
        <f t="shared" si="55"/>
        <v>67</v>
      </c>
      <c r="Q506" s="6" t="s">
        <v>8367</v>
      </c>
      <c r="R506" t="s">
        <v>8373</v>
      </c>
      <c r="S506" s="10">
        <f t="shared" si="52"/>
        <v>40949.98364583333</v>
      </c>
      <c r="T506" s="10">
        <f t="shared" si="53"/>
        <v>41009.941979166666</v>
      </c>
      <c r="U506" s="10">
        <v>40949</v>
      </c>
      <c r="V506" s="10">
        <v>41009</v>
      </c>
      <c r="W506" s="28">
        <f t="shared" si="50"/>
        <v>24500</v>
      </c>
      <c r="X506" s="28">
        <f t="shared" si="51"/>
        <v>335</v>
      </c>
    </row>
    <row r="507" spans="1:2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8320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8327</v>
      </c>
      <c r="O507" s="5">
        <f t="shared" si="49"/>
        <v>0.43333333333333329</v>
      </c>
      <c r="P507" s="5">
        <f t="shared" si="55"/>
        <v>3.7142857142857144</v>
      </c>
      <c r="Q507" s="6" t="s">
        <v>8367</v>
      </c>
      <c r="R507" t="s">
        <v>8373</v>
      </c>
      <c r="S507" s="10">
        <f t="shared" si="52"/>
        <v>42318.098217592589</v>
      </c>
      <c r="T507" s="10">
        <f t="shared" si="53"/>
        <v>42363.098217592589</v>
      </c>
      <c r="U507" s="10">
        <v>42318</v>
      </c>
      <c r="V507" s="10">
        <v>42363</v>
      </c>
      <c r="W507" s="28">
        <f t="shared" si="50"/>
        <v>12000</v>
      </c>
      <c r="X507" s="28">
        <f t="shared" si="51"/>
        <v>52</v>
      </c>
    </row>
    <row r="508" spans="1:2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8320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8327</v>
      </c>
      <c r="O508" s="5">
        <f t="shared" si="49"/>
        <v>0.125</v>
      </c>
      <c r="P508" s="5">
        <f t="shared" si="55"/>
        <v>250</v>
      </c>
      <c r="Q508" s="6" t="s">
        <v>8367</v>
      </c>
      <c r="R508" t="s">
        <v>8373</v>
      </c>
      <c r="S508" s="10">
        <f t="shared" si="52"/>
        <v>41466.552314814813</v>
      </c>
      <c r="T508" s="10">
        <f t="shared" si="53"/>
        <v>41496.552314814813</v>
      </c>
      <c r="U508" s="10">
        <v>41466</v>
      </c>
      <c r="V508" s="10">
        <v>41496</v>
      </c>
      <c r="W508" s="28">
        <f t="shared" si="50"/>
        <v>200000</v>
      </c>
      <c r="X508" s="28">
        <f t="shared" si="51"/>
        <v>250</v>
      </c>
    </row>
    <row r="509" spans="1:2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8320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8327</v>
      </c>
      <c r="O509" s="5">
        <f t="shared" si="49"/>
        <v>3.2</v>
      </c>
      <c r="P509" s="5">
        <f t="shared" si="55"/>
        <v>64</v>
      </c>
      <c r="Q509" s="6" t="s">
        <v>8367</v>
      </c>
      <c r="R509" t="s">
        <v>8373</v>
      </c>
      <c r="S509" s="10">
        <f t="shared" si="52"/>
        <v>41156.958993055552</v>
      </c>
      <c r="T509" s="10">
        <f t="shared" si="53"/>
        <v>41201.958993055552</v>
      </c>
      <c r="U509" s="10">
        <v>41156</v>
      </c>
      <c r="V509" s="10">
        <v>41201</v>
      </c>
      <c r="W509" s="28">
        <f t="shared" si="50"/>
        <v>20000</v>
      </c>
      <c r="X509" s="28">
        <f t="shared" si="51"/>
        <v>640</v>
      </c>
    </row>
    <row r="510" spans="1:2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8320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8327</v>
      </c>
      <c r="O510" s="5">
        <f t="shared" si="49"/>
        <v>0.8</v>
      </c>
      <c r="P510" s="5">
        <f t="shared" si="55"/>
        <v>133.33333333333334</v>
      </c>
      <c r="Q510" s="6" t="s">
        <v>8367</v>
      </c>
      <c r="R510" t="s">
        <v>8373</v>
      </c>
      <c r="S510" s="10">
        <f t="shared" si="52"/>
        <v>40995.024317129632</v>
      </c>
      <c r="T510" s="10">
        <f t="shared" si="53"/>
        <v>41054.593055555553</v>
      </c>
      <c r="U510" s="10">
        <v>40995</v>
      </c>
      <c r="V510" s="10">
        <v>41054</v>
      </c>
      <c r="W510" s="28">
        <f t="shared" si="50"/>
        <v>50000</v>
      </c>
      <c r="X510" s="28">
        <f t="shared" si="51"/>
        <v>400</v>
      </c>
    </row>
    <row r="511" spans="1:2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8320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8327</v>
      </c>
      <c r="O511" s="5">
        <f t="shared" si="49"/>
        <v>0.2</v>
      </c>
      <c r="P511" s="5">
        <f t="shared" si="55"/>
        <v>10</v>
      </c>
      <c r="Q511" s="6" t="s">
        <v>8367</v>
      </c>
      <c r="R511" t="s">
        <v>8373</v>
      </c>
      <c r="S511" s="10">
        <f t="shared" si="52"/>
        <v>42153.631597222222</v>
      </c>
      <c r="T511" s="10">
        <f t="shared" si="53"/>
        <v>42183.631597222222</v>
      </c>
      <c r="U511" s="10">
        <v>42153</v>
      </c>
      <c r="V511" s="10">
        <v>42183</v>
      </c>
      <c r="W511" s="28">
        <f t="shared" si="50"/>
        <v>7628.5</v>
      </c>
      <c r="X511" s="28">
        <f t="shared" si="51"/>
        <v>15.727</v>
      </c>
    </row>
    <row r="512" spans="1:2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8320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8327</v>
      </c>
      <c r="O512" s="5">
        <f t="shared" si="49"/>
        <v>0</v>
      </c>
      <c r="P512" s="5">
        <v>0</v>
      </c>
      <c r="Q512" s="6" t="s">
        <v>8367</v>
      </c>
      <c r="R512" t="s">
        <v>8373</v>
      </c>
      <c r="S512" s="10">
        <f t="shared" si="52"/>
        <v>42400.176377314812</v>
      </c>
      <c r="T512" s="10">
        <f t="shared" si="53"/>
        <v>42430.176377314812</v>
      </c>
      <c r="U512" s="10">
        <v>42400</v>
      </c>
      <c r="V512" s="10">
        <v>42430</v>
      </c>
      <c r="W512" s="28">
        <f t="shared" si="50"/>
        <v>14000</v>
      </c>
      <c r="X512" s="28">
        <f t="shared" si="51"/>
        <v>0</v>
      </c>
    </row>
    <row r="513" spans="1:2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8320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8327</v>
      </c>
      <c r="O513" s="5">
        <f t="shared" si="49"/>
        <v>3</v>
      </c>
      <c r="P513" s="5">
        <f>E513/L513</f>
        <v>30</v>
      </c>
      <c r="Q513" s="6" t="s">
        <v>8367</v>
      </c>
      <c r="R513" t="s">
        <v>8373</v>
      </c>
      <c r="S513" s="10">
        <f t="shared" si="52"/>
        <v>41340.303032407406</v>
      </c>
      <c r="T513" s="10">
        <f t="shared" si="53"/>
        <v>41370.261365740742</v>
      </c>
      <c r="U513" s="10">
        <v>41340</v>
      </c>
      <c r="V513" s="10">
        <v>41370</v>
      </c>
      <c r="W513" s="28">
        <f t="shared" si="50"/>
        <v>5000</v>
      </c>
      <c r="X513" s="28">
        <f t="shared" si="51"/>
        <v>150</v>
      </c>
    </row>
    <row r="514" spans="1:2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8320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8327</v>
      </c>
      <c r="O514" s="5">
        <f t="shared" ref="O514:O577" si="56">(E514/D514)*100</f>
        <v>0.13749999999999998</v>
      </c>
      <c r="P514" s="5">
        <f>E514/L514</f>
        <v>5.5</v>
      </c>
      <c r="Q514" s="6" t="s">
        <v>8367</v>
      </c>
      <c r="R514" t="s">
        <v>8373</v>
      </c>
      <c r="S514" s="10">
        <f t="shared" si="52"/>
        <v>42649.742210648154</v>
      </c>
      <c r="T514" s="10">
        <f t="shared" si="53"/>
        <v>42694.783877314811</v>
      </c>
      <c r="U514" s="10">
        <v>42649</v>
      </c>
      <c r="V514" s="10">
        <v>42694</v>
      </c>
      <c r="W514" s="28">
        <f t="shared" ref="W514:W577" si="57">(HLOOKUP(U514,Exchange_Data,MATCH(H514,Currency,0),FALSE))*D514</f>
        <v>8000</v>
      </c>
      <c r="X514" s="28">
        <f t="shared" ref="X514:X577" si="58">(HLOOKUP(V514,Exchange_Data,MATCH(H514,Currency,0),FALSE))*E514</f>
        <v>11</v>
      </c>
    </row>
    <row r="515" spans="1:2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8320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8327</v>
      </c>
      <c r="O515" s="5">
        <f t="shared" si="56"/>
        <v>13.923999999999999</v>
      </c>
      <c r="P515" s="5">
        <f>E515/L515</f>
        <v>102.38235294117646</v>
      </c>
      <c r="Q515" s="6" t="s">
        <v>8367</v>
      </c>
      <c r="R515" t="s">
        <v>8373</v>
      </c>
      <c r="S515" s="10">
        <f t="shared" ref="S515:S578" si="59">(J515/86400)+25569</f>
        <v>42552.653993055559</v>
      </c>
      <c r="T515" s="10">
        <f t="shared" ref="T515:T578" si="60">(I515/86400)+25569</f>
        <v>42597.291666666672</v>
      </c>
      <c r="U515" s="10">
        <v>42552</v>
      </c>
      <c r="V515" s="10">
        <v>42597</v>
      </c>
      <c r="W515" s="28">
        <f t="shared" si="57"/>
        <v>50000</v>
      </c>
      <c r="X515" s="28">
        <f t="shared" si="58"/>
        <v>6962</v>
      </c>
    </row>
    <row r="516" spans="1:2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8320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8327</v>
      </c>
      <c r="O516" s="5">
        <f t="shared" si="56"/>
        <v>3.3333333333333335</v>
      </c>
      <c r="P516" s="5">
        <f>E516/L516</f>
        <v>16.666666666666668</v>
      </c>
      <c r="Q516" s="6" t="s">
        <v>8367</v>
      </c>
      <c r="R516" t="s">
        <v>8373</v>
      </c>
      <c r="S516" s="10">
        <f t="shared" si="59"/>
        <v>41830.613969907405</v>
      </c>
      <c r="T516" s="10">
        <f t="shared" si="60"/>
        <v>41860.613969907405</v>
      </c>
      <c r="U516" s="10">
        <v>41830</v>
      </c>
      <c r="V516" s="10">
        <v>41860</v>
      </c>
      <c r="W516" s="28">
        <f t="shared" si="57"/>
        <v>1405.8</v>
      </c>
      <c r="X516" s="28">
        <f t="shared" si="58"/>
        <v>45.805</v>
      </c>
    </row>
    <row r="517" spans="1:2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8320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8327</v>
      </c>
      <c r="O517" s="5">
        <f t="shared" si="56"/>
        <v>25.41340206185567</v>
      </c>
      <c r="P517" s="5">
        <f>E517/L517</f>
        <v>725.02941176470586</v>
      </c>
      <c r="Q517" s="6" t="s">
        <v>8367</v>
      </c>
      <c r="R517" t="s">
        <v>8373</v>
      </c>
      <c r="S517" s="10">
        <f t="shared" si="59"/>
        <v>42327.490752314814</v>
      </c>
      <c r="T517" s="10">
        <f t="shared" si="60"/>
        <v>42367.490752314814</v>
      </c>
      <c r="U517" s="10">
        <v>42327</v>
      </c>
      <c r="V517" s="10">
        <v>42367</v>
      </c>
      <c r="W517" s="28">
        <f t="shared" si="57"/>
        <v>97000</v>
      </c>
      <c r="X517" s="28">
        <f t="shared" si="58"/>
        <v>24651</v>
      </c>
    </row>
    <row r="518" spans="1:2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8320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8327</v>
      </c>
      <c r="O518" s="5">
        <f t="shared" si="56"/>
        <v>0</v>
      </c>
      <c r="P518" s="5">
        <v>0</v>
      </c>
      <c r="Q518" s="6" t="s">
        <v>8367</v>
      </c>
      <c r="R518" t="s">
        <v>8373</v>
      </c>
      <c r="S518" s="10">
        <f t="shared" si="59"/>
        <v>42091.778703703705</v>
      </c>
      <c r="T518" s="10">
        <f t="shared" si="60"/>
        <v>42151.778703703705</v>
      </c>
      <c r="U518" s="10">
        <v>42091</v>
      </c>
      <c r="V518" s="10">
        <v>42151</v>
      </c>
      <c r="W518" s="28">
        <f t="shared" si="57"/>
        <v>7437.5</v>
      </c>
      <c r="X518" s="28">
        <f t="shared" si="58"/>
        <v>0</v>
      </c>
    </row>
    <row r="519" spans="1:2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8320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8327</v>
      </c>
      <c r="O519" s="5">
        <f t="shared" si="56"/>
        <v>1.3666666666666667</v>
      </c>
      <c r="P519" s="5">
        <f>E519/L519</f>
        <v>68.333333333333329</v>
      </c>
      <c r="Q519" s="6" t="s">
        <v>8367</v>
      </c>
      <c r="R519" t="s">
        <v>8373</v>
      </c>
      <c r="S519" s="10">
        <f t="shared" si="59"/>
        <v>42738.615289351852</v>
      </c>
      <c r="T519" s="10">
        <f t="shared" si="60"/>
        <v>42768.615289351852</v>
      </c>
      <c r="U519" s="10">
        <v>42738</v>
      </c>
      <c r="V519" s="10">
        <v>42768</v>
      </c>
      <c r="W519" s="28">
        <f t="shared" si="57"/>
        <v>15000</v>
      </c>
      <c r="X519" s="28">
        <f t="shared" si="58"/>
        <v>205</v>
      </c>
    </row>
    <row r="520" spans="1:2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8320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8327</v>
      </c>
      <c r="O520" s="5">
        <f t="shared" si="56"/>
        <v>0</v>
      </c>
      <c r="P520" s="5">
        <v>0</v>
      </c>
      <c r="Q520" s="6" t="s">
        <v>8367</v>
      </c>
      <c r="R520" t="s">
        <v>8373</v>
      </c>
      <c r="S520" s="10">
        <f t="shared" si="59"/>
        <v>42223.616018518514</v>
      </c>
      <c r="T520" s="10">
        <f t="shared" si="60"/>
        <v>42253.615277777775</v>
      </c>
      <c r="U520" s="10">
        <v>42223</v>
      </c>
      <c r="V520" s="10">
        <v>42253</v>
      </c>
      <c r="W520" s="28">
        <f t="shared" si="57"/>
        <v>7175</v>
      </c>
      <c r="X520" s="28">
        <f t="shared" si="58"/>
        <v>0</v>
      </c>
    </row>
    <row r="521" spans="1:2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8320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8327</v>
      </c>
      <c r="O521" s="5">
        <f t="shared" si="56"/>
        <v>22.881426547787683</v>
      </c>
      <c r="P521" s="5">
        <f t="shared" ref="P521:P548" si="61">E521/L521</f>
        <v>39.228571428571428</v>
      </c>
      <c r="Q521" s="6" t="s">
        <v>8367</v>
      </c>
      <c r="R521" t="s">
        <v>8373</v>
      </c>
      <c r="S521" s="10">
        <f t="shared" si="59"/>
        <v>41218.391446759255</v>
      </c>
      <c r="T521" s="10">
        <f t="shared" si="60"/>
        <v>41248.391446759255</v>
      </c>
      <c r="U521" s="10">
        <v>41218</v>
      </c>
      <c r="V521" s="10">
        <v>41248</v>
      </c>
      <c r="W521" s="28">
        <f t="shared" si="57"/>
        <v>12001</v>
      </c>
      <c r="X521" s="28">
        <f t="shared" si="58"/>
        <v>2746</v>
      </c>
    </row>
    <row r="522" spans="1:2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8318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8328</v>
      </c>
      <c r="O522" s="5">
        <f t="shared" si="56"/>
        <v>102.1</v>
      </c>
      <c r="P522" s="5">
        <f t="shared" si="61"/>
        <v>150.14705882352942</v>
      </c>
      <c r="Q522" s="6" t="s">
        <v>8374</v>
      </c>
      <c r="R522" t="s">
        <v>8375</v>
      </c>
      <c r="S522" s="10">
        <f t="shared" si="59"/>
        <v>42318.702094907407</v>
      </c>
      <c r="T522" s="10">
        <f t="shared" si="60"/>
        <v>42348.702094907407</v>
      </c>
      <c r="U522" s="10">
        <v>42318</v>
      </c>
      <c r="V522" s="10">
        <v>42348</v>
      </c>
      <c r="W522" s="28">
        <f t="shared" si="57"/>
        <v>7560</v>
      </c>
      <c r="X522" s="28">
        <f t="shared" si="58"/>
        <v>7721.3125</v>
      </c>
    </row>
    <row r="523" spans="1:2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8318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8328</v>
      </c>
      <c r="O523" s="5">
        <f t="shared" si="56"/>
        <v>104.64</v>
      </c>
      <c r="P523" s="5">
        <f t="shared" si="61"/>
        <v>93.428571428571431</v>
      </c>
      <c r="Q523" s="6" t="s">
        <v>8374</v>
      </c>
      <c r="R523" t="s">
        <v>8375</v>
      </c>
      <c r="S523" s="10">
        <f t="shared" si="59"/>
        <v>42646.092812499999</v>
      </c>
      <c r="T523" s="10">
        <f t="shared" si="60"/>
        <v>42675.207638888889</v>
      </c>
      <c r="U523" s="10">
        <v>42646</v>
      </c>
      <c r="V523" s="10">
        <v>42675</v>
      </c>
      <c r="W523" s="28">
        <f t="shared" si="57"/>
        <v>5000</v>
      </c>
      <c r="X523" s="28">
        <f t="shared" si="58"/>
        <v>5232</v>
      </c>
    </row>
    <row r="524" spans="1:2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8318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8328</v>
      </c>
      <c r="O524" s="5">
        <f t="shared" si="56"/>
        <v>114.66666666666667</v>
      </c>
      <c r="P524" s="5">
        <f t="shared" si="61"/>
        <v>110.96774193548387</v>
      </c>
      <c r="Q524" s="6" t="s">
        <v>8374</v>
      </c>
      <c r="R524" t="s">
        <v>8375</v>
      </c>
      <c r="S524" s="10">
        <f t="shared" si="59"/>
        <v>42430.040798611109</v>
      </c>
      <c r="T524" s="10">
        <f t="shared" si="60"/>
        <v>42449.999131944445</v>
      </c>
      <c r="U524" s="10">
        <v>42430</v>
      </c>
      <c r="V524" s="10">
        <v>42449</v>
      </c>
      <c r="W524" s="28">
        <f t="shared" si="57"/>
        <v>3000</v>
      </c>
      <c r="X524" s="28">
        <f t="shared" si="58"/>
        <v>3440</v>
      </c>
    </row>
    <row r="525" spans="1:2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8318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8328</v>
      </c>
      <c r="O525" s="5">
        <f t="shared" si="56"/>
        <v>120.6</v>
      </c>
      <c r="P525" s="5">
        <f t="shared" si="61"/>
        <v>71.785714285714292</v>
      </c>
      <c r="Q525" s="6" t="s">
        <v>8374</v>
      </c>
      <c r="R525" t="s">
        <v>8375</v>
      </c>
      <c r="S525" s="10">
        <f t="shared" si="59"/>
        <v>42238.13282407407</v>
      </c>
      <c r="T525" s="10">
        <f t="shared" si="60"/>
        <v>42268.13282407407</v>
      </c>
      <c r="U525" s="10">
        <v>42238</v>
      </c>
      <c r="V525" s="10">
        <v>42268</v>
      </c>
      <c r="W525" s="28">
        <f t="shared" si="57"/>
        <v>5000</v>
      </c>
      <c r="X525" s="28">
        <f t="shared" si="58"/>
        <v>6030</v>
      </c>
    </row>
    <row r="526" spans="1:2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8318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8328</v>
      </c>
      <c r="O526" s="5">
        <f t="shared" si="56"/>
        <v>108.67285714285715</v>
      </c>
      <c r="P526" s="5">
        <f t="shared" si="61"/>
        <v>29.258076923076924</v>
      </c>
      <c r="Q526" s="6" t="s">
        <v>8374</v>
      </c>
      <c r="R526" t="s">
        <v>8375</v>
      </c>
      <c r="S526" s="10">
        <f t="shared" si="59"/>
        <v>42492.717233796298</v>
      </c>
      <c r="T526" s="10">
        <f t="shared" si="60"/>
        <v>42522.717233796298</v>
      </c>
      <c r="U526" s="10">
        <v>42492</v>
      </c>
      <c r="V526" s="10">
        <v>42522</v>
      </c>
      <c r="W526" s="28">
        <f t="shared" si="57"/>
        <v>5140.8</v>
      </c>
      <c r="X526" s="28">
        <f t="shared" si="58"/>
        <v>5494.2279749999998</v>
      </c>
    </row>
    <row r="527" spans="1:2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8318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8328</v>
      </c>
      <c r="O527" s="5">
        <f t="shared" si="56"/>
        <v>100</v>
      </c>
      <c r="P527" s="5">
        <f t="shared" si="61"/>
        <v>1000</v>
      </c>
      <c r="Q527" s="6" t="s">
        <v>8374</v>
      </c>
      <c r="R527" t="s">
        <v>8375</v>
      </c>
      <c r="S527" s="10">
        <f t="shared" si="59"/>
        <v>41850.400937500002</v>
      </c>
      <c r="T527" s="10">
        <f t="shared" si="60"/>
        <v>41895.400937500002</v>
      </c>
      <c r="U527" s="10">
        <v>41850</v>
      </c>
      <c r="V527" s="10">
        <v>41895</v>
      </c>
      <c r="W527" s="28">
        <f t="shared" si="57"/>
        <v>12000</v>
      </c>
      <c r="X527" s="28">
        <f t="shared" si="58"/>
        <v>12000</v>
      </c>
    </row>
    <row r="528" spans="1:2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8318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8328</v>
      </c>
      <c r="O528" s="5">
        <f t="shared" si="56"/>
        <v>113.99999999999999</v>
      </c>
      <c r="P528" s="5">
        <f t="shared" si="61"/>
        <v>74.347826086956516</v>
      </c>
      <c r="Q528" s="6" t="s">
        <v>8374</v>
      </c>
      <c r="R528" t="s">
        <v>8375</v>
      </c>
      <c r="S528" s="10">
        <f t="shared" si="59"/>
        <v>42192.591944444444</v>
      </c>
      <c r="T528" s="10">
        <f t="shared" si="60"/>
        <v>42223.708333333328</v>
      </c>
      <c r="U528" s="10">
        <v>42192</v>
      </c>
      <c r="V528" s="10">
        <v>42223</v>
      </c>
      <c r="W528" s="28">
        <f t="shared" si="57"/>
        <v>2316.9</v>
      </c>
      <c r="X528" s="28">
        <f t="shared" si="58"/>
        <v>2653.4070000000002</v>
      </c>
    </row>
    <row r="529" spans="1:2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8318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8328</v>
      </c>
      <c r="O529" s="5">
        <f t="shared" si="56"/>
        <v>100.85</v>
      </c>
      <c r="P529" s="5">
        <f t="shared" si="61"/>
        <v>63.829113924050631</v>
      </c>
      <c r="Q529" s="6" t="s">
        <v>8374</v>
      </c>
      <c r="R529" t="s">
        <v>8375</v>
      </c>
      <c r="S529" s="10">
        <f t="shared" si="59"/>
        <v>42753.205625000002</v>
      </c>
      <c r="T529" s="10">
        <f t="shared" si="60"/>
        <v>42783.670138888891</v>
      </c>
      <c r="U529" s="10">
        <v>42753</v>
      </c>
      <c r="V529" s="10">
        <v>42783</v>
      </c>
      <c r="W529" s="28">
        <f t="shared" si="57"/>
        <v>10000</v>
      </c>
      <c r="X529" s="28">
        <f t="shared" si="58"/>
        <v>10085</v>
      </c>
    </row>
    <row r="530" spans="1:2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8318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8328</v>
      </c>
      <c r="O530" s="5">
        <f t="shared" si="56"/>
        <v>115.65217391304347</v>
      </c>
      <c r="P530" s="5">
        <f t="shared" si="61"/>
        <v>44.333333333333336</v>
      </c>
      <c r="Q530" s="6" t="s">
        <v>8374</v>
      </c>
      <c r="R530" t="s">
        <v>8375</v>
      </c>
      <c r="S530" s="10">
        <f t="shared" si="59"/>
        <v>42155.920219907406</v>
      </c>
      <c r="T530" s="10">
        <f t="shared" si="60"/>
        <v>42176.888888888891</v>
      </c>
      <c r="U530" s="10">
        <v>42155</v>
      </c>
      <c r="V530" s="10">
        <v>42176</v>
      </c>
      <c r="W530" s="28">
        <f t="shared" si="57"/>
        <v>1150</v>
      </c>
      <c r="X530" s="28">
        <f t="shared" si="58"/>
        <v>1330</v>
      </c>
    </row>
    <row r="531" spans="1:2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8318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8328</v>
      </c>
      <c r="O531" s="5">
        <f t="shared" si="56"/>
        <v>130.41666666666666</v>
      </c>
      <c r="P531" s="5">
        <f t="shared" si="61"/>
        <v>86.944444444444443</v>
      </c>
      <c r="Q531" s="6" t="s">
        <v>8374</v>
      </c>
      <c r="R531" t="s">
        <v>8375</v>
      </c>
      <c r="S531" s="10">
        <f t="shared" si="59"/>
        <v>42725.031180555554</v>
      </c>
      <c r="T531" s="10">
        <f t="shared" si="60"/>
        <v>42746.208333333328</v>
      </c>
      <c r="U531" s="10">
        <v>42725</v>
      </c>
      <c r="V531" s="10">
        <v>42746</v>
      </c>
      <c r="W531" s="28">
        <f t="shared" si="57"/>
        <v>897.6</v>
      </c>
      <c r="X531" s="28">
        <f t="shared" si="58"/>
        <v>1180.9490000000001</v>
      </c>
    </row>
    <row r="532" spans="1:2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8318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8328</v>
      </c>
      <c r="O532" s="5">
        <f t="shared" si="56"/>
        <v>107.78267254038178</v>
      </c>
      <c r="P532" s="5">
        <f t="shared" si="61"/>
        <v>126.55172413793103</v>
      </c>
      <c r="Q532" s="6" t="s">
        <v>8374</v>
      </c>
      <c r="R532" t="s">
        <v>8375</v>
      </c>
      <c r="S532" s="10">
        <f t="shared" si="59"/>
        <v>42157.591064814813</v>
      </c>
      <c r="T532" s="10">
        <f t="shared" si="60"/>
        <v>42179.083333333328</v>
      </c>
      <c r="U532" s="10">
        <v>42157</v>
      </c>
      <c r="V532" s="10">
        <v>42179</v>
      </c>
      <c r="W532" s="28">
        <f t="shared" si="57"/>
        <v>3405</v>
      </c>
      <c r="X532" s="28">
        <f t="shared" si="58"/>
        <v>3670</v>
      </c>
    </row>
    <row r="533" spans="1:2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8318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8328</v>
      </c>
      <c r="O533" s="5">
        <f t="shared" si="56"/>
        <v>100</v>
      </c>
      <c r="P533" s="5">
        <f t="shared" si="61"/>
        <v>129.03225806451613</v>
      </c>
      <c r="Q533" s="6" t="s">
        <v>8374</v>
      </c>
      <c r="R533" t="s">
        <v>8375</v>
      </c>
      <c r="S533" s="10">
        <f t="shared" si="59"/>
        <v>42676.065150462964</v>
      </c>
      <c r="T533" s="10">
        <f t="shared" si="60"/>
        <v>42721.290972222225</v>
      </c>
      <c r="U533" s="10">
        <v>42676</v>
      </c>
      <c r="V533" s="10">
        <v>42721</v>
      </c>
      <c r="W533" s="28">
        <f t="shared" si="57"/>
        <v>4000</v>
      </c>
      <c r="X533" s="28">
        <f t="shared" si="58"/>
        <v>4000</v>
      </c>
    </row>
    <row r="534" spans="1:2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8318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8328</v>
      </c>
      <c r="O534" s="5">
        <f t="shared" si="56"/>
        <v>123.25</v>
      </c>
      <c r="P534" s="5">
        <f t="shared" si="61"/>
        <v>71.242774566473983</v>
      </c>
      <c r="Q534" s="6" t="s">
        <v>8374</v>
      </c>
      <c r="R534" t="s">
        <v>8375</v>
      </c>
      <c r="S534" s="10">
        <f t="shared" si="59"/>
        <v>42473.007037037038</v>
      </c>
      <c r="T534" s="10">
        <f t="shared" si="60"/>
        <v>42503.007037037038</v>
      </c>
      <c r="U534" s="10">
        <v>42473</v>
      </c>
      <c r="V534" s="10">
        <v>42503</v>
      </c>
      <c r="W534" s="28">
        <f t="shared" si="57"/>
        <v>10000</v>
      </c>
      <c r="X534" s="28">
        <f t="shared" si="58"/>
        <v>12325</v>
      </c>
    </row>
    <row r="535" spans="1:2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8318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8328</v>
      </c>
      <c r="O535" s="5">
        <f t="shared" si="56"/>
        <v>100.2</v>
      </c>
      <c r="P535" s="5">
        <f t="shared" si="61"/>
        <v>117.88235294117646</v>
      </c>
      <c r="Q535" s="6" t="s">
        <v>8374</v>
      </c>
      <c r="R535" t="s">
        <v>8375</v>
      </c>
      <c r="S535" s="10">
        <f t="shared" si="59"/>
        <v>42482.43478009259</v>
      </c>
      <c r="T535" s="10">
        <f t="shared" si="60"/>
        <v>42506.43478009259</v>
      </c>
      <c r="U535" s="10">
        <v>42482</v>
      </c>
      <c r="V535" s="10">
        <v>42506</v>
      </c>
      <c r="W535" s="28">
        <f t="shared" si="57"/>
        <v>2875.6</v>
      </c>
      <c r="X535" s="28">
        <f t="shared" si="58"/>
        <v>2879.9484000000002</v>
      </c>
    </row>
    <row r="536" spans="1:2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8318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8328</v>
      </c>
      <c r="O536" s="5">
        <f t="shared" si="56"/>
        <v>104.66666666666666</v>
      </c>
      <c r="P536" s="5">
        <f t="shared" si="61"/>
        <v>327.08333333333331</v>
      </c>
      <c r="Q536" s="6" t="s">
        <v>8374</v>
      </c>
      <c r="R536" t="s">
        <v>8375</v>
      </c>
      <c r="S536" s="10">
        <f t="shared" si="59"/>
        <v>42270.810995370368</v>
      </c>
      <c r="T536" s="10">
        <f t="shared" si="60"/>
        <v>42309.958333333328</v>
      </c>
      <c r="U536" s="10">
        <v>42270</v>
      </c>
      <c r="V536" s="10">
        <v>42309</v>
      </c>
      <c r="W536" s="28">
        <f t="shared" si="57"/>
        <v>1810.5</v>
      </c>
      <c r="X536" s="28">
        <f t="shared" si="58"/>
        <v>1841.6100000000001</v>
      </c>
    </row>
    <row r="537" spans="1:2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8318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8328</v>
      </c>
      <c r="O537" s="5">
        <f t="shared" si="56"/>
        <v>102.49999999999999</v>
      </c>
      <c r="P537" s="5">
        <f t="shared" si="61"/>
        <v>34.745762711864408</v>
      </c>
      <c r="Q537" s="6" t="s">
        <v>8374</v>
      </c>
      <c r="R537" t="s">
        <v>8375</v>
      </c>
      <c r="S537" s="10">
        <f t="shared" si="59"/>
        <v>42711.54519675926</v>
      </c>
      <c r="T537" s="10">
        <f t="shared" si="60"/>
        <v>42741.54519675926</v>
      </c>
      <c r="U537" s="10">
        <v>42711</v>
      </c>
      <c r="V537" s="10">
        <v>42741</v>
      </c>
      <c r="W537" s="28">
        <f t="shared" si="57"/>
        <v>2521.7999999999997</v>
      </c>
      <c r="X537" s="28">
        <f t="shared" si="58"/>
        <v>2534.415</v>
      </c>
    </row>
    <row r="538" spans="1:2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8318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8328</v>
      </c>
      <c r="O538" s="5">
        <f t="shared" si="56"/>
        <v>118.25757575757576</v>
      </c>
      <c r="P538" s="5">
        <f t="shared" si="61"/>
        <v>100.06410256410257</v>
      </c>
      <c r="Q538" s="6" t="s">
        <v>8374</v>
      </c>
      <c r="R538" t="s">
        <v>8375</v>
      </c>
      <c r="S538" s="10">
        <f t="shared" si="59"/>
        <v>42179.344988425924</v>
      </c>
      <c r="T538" s="10">
        <f t="shared" si="60"/>
        <v>42219.75</v>
      </c>
      <c r="U538" s="10">
        <v>42179</v>
      </c>
      <c r="V538" s="10">
        <v>42219</v>
      </c>
      <c r="W538" s="28">
        <f t="shared" si="57"/>
        <v>5198.49</v>
      </c>
      <c r="X538" s="28">
        <f t="shared" si="58"/>
        <v>6080.8755000000001</v>
      </c>
    </row>
    <row r="539" spans="1:2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8318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8328</v>
      </c>
      <c r="O539" s="5">
        <f t="shared" si="56"/>
        <v>120.5</v>
      </c>
      <c r="P539" s="5">
        <f t="shared" si="61"/>
        <v>40.847457627118644</v>
      </c>
      <c r="Q539" s="6" t="s">
        <v>8374</v>
      </c>
      <c r="R539" t="s">
        <v>8375</v>
      </c>
      <c r="S539" s="10">
        <f t="shared" si="59"/>
        <v>42282.768414351856</v>
      </c>
      <c r="T539" s="10">
        <f t="shared" si="60"/>
        <v>42312.810081018513</v>
      </c>
      <c r="U539" s="10">
        <v>42282</v>
      </c>
      <c r="V539" s="10">
        <v>42312</v>
      </c>
      <c r="W539" s="28">
        <f t="shared" si="57"/>
        <v>2000</v>
      </c>
      <c r="X539" s="28">
        <f t="shared" si="58"/>
        <v>2410</v>
      </c>
    </row>
    <row r="540" spans="1:2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8318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8328</v>
      </c>
      <c r="O540" s="5">
        <f t="shared" si="56"/>
        <v>302.42</v>
      </c>
      <c r="P540" s="5">
        <f t="shared" si="61"/>
        <v>252.01666666666668</v>
      </c>
      <c r="Q540" s="6" t="s">
        <v>8374</v>
      </c>
      <c r="R540" t="s">
        <v>8375</v>
      </c>
      <c r="S540" s="10">
        <f t="shared" si="59"/>
        <v>42473.794710648144</v>
      </c>
      <c r="T540" s="10">
        <f t="shared" si="60"/>
        <v>42503.794710648144</v>
      </c>
      <c r="U540" s="10">
        <v>42473</v>
      </c>
      <c r="V540" s="10">
        <v>42503</v>
      </c>
      <c r="W540" s="28">
        <f t="shared" si="57"/>
        <v>5000</v>
      </c>
      <c r="X540" s="28">
        <f t="shared" si="58"/>
        <v>15121</v>
      </c>
    </row>
    <row r="541" spans="1:2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8318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8328</v>
      </c>
      <c r="O541" s="5">
        <f t="shared" si="56"/>
        <v>100.64400000000001</v>
      </c>
      <c r="P541" s="5">
        <f t="shared" si="61"/>
        <v>25.161000000000001</v>
      </c>
      <c r="Q541" s="6" t="s">
        <v>8374</v>
      </c>
      <c r="R541" t="s">
        <v>8375</v>
      </c>
      <c r="S541" s="10">
        <f t="shared" si="59"/>
        <v>42535.049849537041</v>
      </c>
      <c r="T541" s="10">
        <f t="shared" si="60"/>
        <v>42556.049849537041</v>
      </c>
      <c r="U541" s="10">
        <v>42535</v>
      </c>
      <c r="V541" s="10">
        <v>42556</v>
      </c>
      <c r="W541" s="28">
        <f t="shared" si="57"/>
        <v>706.15000000000009</v>
      </c>
      <c r="X541" s="28">
        <f t="shared" si="58"/>
        <v>659.87238600000001</v>
      </c>
    </row>
    <row r="542" spans="1:2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8320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8329</v>
      </c>
      <c r="O542" s="5">
        <f t="shared" si="56"/>
        <v>6.6666666666666671E-3</v>
      </c>
      <c r="P542" s="5">
        <f t="shared" si="61"/>
        <v>1</v>
      </c>
      <c r="Q542" s="6" t="s">
        <v>8376</v>
      </c>
      <c r="R542" t="s">
        <v>8377</v>
      </c>
      <c r="S542" s="10">
        <f t="shared" si="59"/>
        <v>42009.817199074074</v>
      </c>
      <c r="T542" s="10">
        <f t="shared" si="60"/>
        <v>42039.817199074074</v>
      </c>
      <c r="U542" s="10">
        <v>42009</v>
      </c>
      <c r="V542" s="10">
        <v>42039</v>
      </c>
      <c r="W542" s="28">
        <f t="shared" si="57"/>
        <v>15000</v>
      </c>
      <c r="X542" s="28">
        <f t="shared" si="58"/>
        <v>1</v>
      </c>
    </row>
    <row r="543" spans="1:2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8320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8329</v>
      </c>
      <c r="O543" s="5">
        <f t="shared" si="56"/>
        <v>0.55555555555555558</v>
      </c>
      <c r="P543" s="5">
        <f t="shared" si="61"/>
        <v>25</v>
      </c>
      <c r="Q543" s="6" t="s">
        <v>8376</v>
      </c>
      <c r="R543" t="s">
        <v>8377</v>
      </c>
      <c r="S543" s="10">
        <f t="shared" si="59"/>
        <v>42276.046689814815</v>
      </c>
      <c r="T543" s="10">
        <f t="shared" si="60"/>
        <v>42306.046689814815</v>
      </c>
      <c r="U543" s="10">
        <v>42276</v>
      </c>
      <c r="V543" s="10">
        <v>42306</v>
      </c>
      <c r="W543" s="28">
        <f t="shared" si="57"/>
        <v>4500</v>
      </c>
      <c r="X543" s="28">
        <f t="shared" si="58"/>
        <v>25</v>
      </c>
    </row>
    <row r="544" spans="1:2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8320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8329</v>
      </c>
      <c r="O544" s="5">
        <f t="shared" si="56"/>
        <v>3.9999999999999996E-4</v>
      </c>
      <c r="P544" s="5">
        <f t="shared" si="61"/>
        <v>1</v>
      </c>
      <c r="Q544" s="6" t="s">
        <v>8376</v>
      </c>
      <c r="R544" t="s">
        <v>8377</v>
      </c>
      <c r="S544" s="10">
        <f t="shared" si="59"/>
        <v>42433.737453703703</v>
      </c>
      <c r="T544" s="10">
        <f t="shared" si="60"/>
        <v>42493.695787037039</v>
      </c>
      <c r="U544" s="10">
        <v>42433</v>
      </c>
      <c r="V544" s="10">
        <v>42493</v>
      </c>
      <c r="W544" s="28">
        <f t="shared" si="57"/>
        <v>250000</v>
      </c>
      <c r="X544" s="28">
        <f t="shared" si="58"/>
        <v>1</v>
      </c>
    </row>
    <row r="545" spans="1:2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8320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8329</v>
      </c>
      <c r="O545" s="5">
        <f t="shared" si="56"/>
        <v>0.31818181818181818</v>
      </c>
      <c r="P545" s="5">
        <f t="shared" si="61"/>
        <v>35</v>
      </c>
      <c r="Q545" s="6" t="s">
        <v>8376</v>
      </c>
      <c r="R545" t="s">
        <v>8377</v>
      </c>
      <c r="S545" s="10">
        <f t="shared" si="59"/>
        <v>41914.092152777775</v>
      </c>
      <c r="T545" s="10">
        <f t="shared" si="60"/>
        <v>41944.092152777775</v>
      </c>
      <c r="U545" s="10">
        <v>41914</v>
      </c>
      <c r="V545" s="10">
        <v>41944</v>
      </c>
      <c r="W545" s="28">
        <f t="shared" si="57"/>
        <v>19307.2</v>
      </c>
      <c r="X545" s="28">
        <f t="shared" si="58"/>
        <v>61.523000000000003</v>
      </c>
    </row>
    <row r="546" spans="1:2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8320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8329</v>
      </c>
      <c r="O546" s="5">
        <f t="shared" si="56"/>
        <v>1.2</v>
      </c>
      <c r="P546" s="5">
        <f t="shared" si="61"/>
        <v>3</v>
      </c>
      <c r="Q546" s="6" t="s">
        <v>8376</v>
      </c>
      <c r="R546" t="s">
        <v>8377</v>
      </c>
      <c r="S546" s="10">
        <f t="shared" si="59"/>
        <v>42525.656944444447</v>
      </c>
      <c r="T546" s="10">
        <f t="shared" si="60"/>
        <v>42555.656944444447</v>
      </c>
      <c r="U546" s="10">
        <v>42525</v>
      </c>
      <c r="V546" s="10">
        <v>42555</v>
      </c>
      <c r="W546" s="28">
        <f t="shared" si="57"/>
        <v>500</v>
      </c>
      <c r="X546" s="28">
        <f t="shared" si="58"/>
        <v>6</v>
      </c>
    </row>
    <row r="547" spans="1:2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8320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8329</v>
      </c>
      <c r="O547" s="5">
        <f t="shared" si="56"/>
        <v>27.383999999999997</v>
      </c>
      <c r="P547" s="5">
        <f t="shared" si="61"/>
        <v>402.70588235294116</v>
      </c>
      <c r="Q547" s="6" t="s">
        <v>8376</v>
      </c>
      <c r="R547" t="s">
        <v>8377</v>
      </c>
      <c r="S547" s="10">
        <f t="shared" si="59"/>
        <v>42283.592465277776</v>
      </c>
      <c r="T547" s="10">
        <f t="shared" si="60"/>
        <v>42323.634131944447</v>
      </c>
      <c r="U547" s="10">
        <v>42283</v>
      </c>
      <c r="V547" s="10">
        <v>42323</v>
      </c>
      <c r="W547" s="28">
        <f t="shared" si="57"/>
        <v>56120</v>
      </c>
      <c r="X547" s="28">
        <f t="shared" si="58"/>
        <v>14738.068800000001</v>
      </c>
    </row>
    <row r="548" spans="1:2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8320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8329</v>
      </c>
      <c r="O548" s="5">
        <f t="shared" si="56"/>
        <v>8.666666666666667E-2</v>
      </c>
      <c r="P548" s="5">
        <f t="shared" si="61"/>
        <v>26</v>
      </c>
      <c r="Q548" s="6" t="s">
        <v>8376</v>
      </c>
      <c r="R548" t="s">
        <v>8377</v>
      </c>
      <c r="S548" s="10">
        <f t="shared" si="59"/>
        <v>42249.667997685188</v>
      </c>
      <c r="T548" s="10">
        <f t="shared" si="60"/>
        <v>42294.667997685188</v>
      </c>
      <c r="U548" s="10">
        <v>42249</v>
      </c>
      <c r="V548" s="10">
        <v>42294</v>
      </c>
      <c r="W548" s="28">
        <f t="shared" si="57"/>
        <v>60000</v>
      </c>
      <c r="X548" s="28">
        <f t="shared" si="58"/>
        <v>52</v>
      </c>
    </row>
    <row r="549" spans="1:2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8320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8329</v>
      </c>
      <c r="O549" s="5">
        <f t="shared" si="56"/>
        <v>0</v>
      </c>
      <c r="P549" s="5">
        <v>0</v>
      </c>
      <c r="Q549" s="6" t="s">
        <v>8376</v>
      </c>
      <c r="R549" t="s">
        <v>8377</v>
      </c>
      <c r="S549" s="10">
        <f t="shared" si="59"/>
        <v>42380.696342592593</v>
      </c>
      <c r="T549" s="10">
        <f t="shared" si="60"/>
        <v>42410.696342592593</v>
      </c>
      <c r="U549" s="10">
        <v>42380</v>
      </c>
      <c r="V549" s="10">
        <v>42410</v>
      </c>
      <c r="W549" s="28">
        <f t="shared" si="57"/>
        <v>10931.25</v>
      </c>
      <c r="X549" s="28">
        <f t="shared" si="58"/>
        <v>0</v>
      </c>
    </row>
    <row r="550" spans="1:2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8320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8329</v>
      </c>
      <c r="O550" s="5">
        <f t="shared" si="56"/>
        <v>0.09</v>
      </c>
      <c r="P550" s="5">
        <f>E550/L550</f>
        <v>9</v>
      </c>
      <c r="Q550" s="6" t="s">
        <v>8376</v>
      </c>
      <c r="R550" t="s">
        <v>8377</v>
      </c>
      <c r="S550" s="10">
        <f t="shared" si="59"/>
        <v>42276.903333333335</v>
      </c>
      <c r="T550" s="10">
        <f t="shared" si="60"/>
        <v>42306.903333333335</v>
      </c>
      <c r="U550" s="10">
        <v>42276</v>
      </c>
      <c r="V550" s="10">
        <v>42306</v>
      </c>
      <c r="W550" s="28">
        <f t="shared" si="57"/>
        <v>15159</v>
      </c>
      <c r="X550" s="28">
        <f t="shared" si="58"/>
        <v>13.725</v>
      </c>
    </row>
    <row r="551" spans="1:2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8320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8329</v>
      </c>
      <c r="O551" s="5">
        <f t="shared" si="56"/>
        <v>2.7199999999999998</v>
      </c>
      <c r="P551" s="5">
        <f>E551/L551</f>
        <v>8.5</v>
      </c>
      <c r="Q551" s="6" t="s">
        <v>8376</v>
      </c>
      <c r="R551" t="s">
        <v>8377</v>
      </c>
      <c r="S551" s="10">
        <f t="shared" si="59"/>
        <v>42163.636828703704</v>
      </c>
      <c r="T551" s="10">
        <f t="shared" si="60"/>
        <v>42193.636828703704</v>
      </c>
      <c r="U551" s="10">
        <v>42163</v>
      </c>
      <c r="V551" s="10">
        <v>42193</v>
      </c>
      <c r="W551" s="28">
        <f t="shared" si="57"/>
        <v>3813.2500000000005</v>
      </c>
      <c r="X551" s="28">
        <f t="shared" si="58"/>
        <v>104.50919999999999</v>
      </c>
    </row>
    <row r="552" spans="1:2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8320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8329</v>
      </c>
      <c r="O552" s="5">
        <f t="shared" si="56"/>
        <v>0.70000000000000007</v>
      </c>
      <c r="P552" s="5">
        <f>E552/L552</f>
        <v>8.75</v>
      </c>
      <c r="Q552" s="6" t="s">
        <v>8376</v>
      </c>
      <c r="R552" t="s">
        <v>8377</v>
      </c>
      <c r="S552" s="10">
        <f t="shared" si="59"/>
        <v>42753.678761574076</v>
      </c>
      <c r="T552" s="10">
        <f t="shared" si="60"/>
        <v>42766.208333333328</v>
      </c>
      <c r="U552" s="10">
        <v>42753</v>
      </c>
      <c r="V552" s="10">
        <v>42766</v>
      </c>
      <c r="W552" s="28">
        <f t="shared" si="57"/>
        <v>3812.5</v>
      </c>
      <c r="X552" s="28">
        <f t="shared" si="58"/>
        <v>26.782</v>
      </c>
    </row>
    <row r="553" spans="1:2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8320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8329</v>
      </c>
      <c r="O553" s="5">
        <f t="shared" si="56"/>
        <v>5.0413333333333332</v>
      </c>
      <c r="P553" s="5">
        <f>E553/L553</f>
        <v>135.03571428571428</v>
      </c>
      <c r="Q553" s="6" t="s">
        <v>8376</v>
      </c>
      <c r="R553" t="s">
        <v>8377</v>
      </c>
      <c r="S553" s="10">
        <f t="shared" si="59"/>
        <v>42173.275740740741</v>
      </c>
      <c r="T553" s="10">
        <f t="shared" si="60"/>
        <v>42217.745138888888</v>
      </c>
      <c r="U553" s="10">
        <v>42173</v>
      </c>
      <c r="V553" s="10">
        <v>42217</v>
      </c>
      <c r="W553" s="28">
        <f t="shared" si="57"/>
        <v>75000</v>
      </c>
      <c r="X553" s="28">
        <f t="shared" si="58"/>
        <v>3781</v>
      </c>
    </row>
    <row r="554" spans="1:2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8320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8329</v>
      </c>
      <c r="O554" s="5">
        <f t="shared" si="56"/>
        <v>0</v>
      </c>
      <c r="P554" s="5">
        <v>0</v>
      </c>
      <c r="Q554" s="6" t="s">
        <v>8376</v>
      </c>
      <c r="R554" t="s">
        <v>8377</v>
      </c>
      <c r="S554" s="10">
        <f t="shared" si="59"/>
        <v>42318.616851851853</v>
      </c>
      <c r="T554" s="10">
        <f t="shared" si="60"/>
        <v>42378.616851851853</v>
      </c>
      <c r="U554" s="10">
        <v>42318</v>
      </c>
      <c r="V554" s="10">
        <v>42378</v>
      </c>
      <c r="W554" s="28">
        <f t="shared" si="57"/>
        <v>33934.5</v>
      </c>
      <c r="X554" s="28">
        <f t="shared" si="58"/>
        <v>0</v>
      </c>
    </row>
    <row r="555" spans="1:2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8320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8329</v>
      </c>
      <c r="O555" s="5">
        <f t="shared" si="56"/>
        <v>0.49199999999999999</v>
      </c>
      <c r="P555" s="5">
        <f>E555/L555</f>
        <v>20.5</v>
      </c>
      <c r="Q555" s="6" t="s">
        <v>8376</v>
      </c>
      <c r="R555" t="s">
        <v>8377</v>
      </c>
      <c r="S555" s="10">
        <f t="shared" si="59"/>
        <v>41927.71980324074</v>
      </c>
      <c r="T555" s="10">
        <f t="shared" si="60"/>
        <v>41957.761469907404</v>
      </c>
      <c r="U555" s="10">
        <v>41927</v>
      </c>
      <c r="V555" s="10">
        <v>41957</v>
      </c>
      <c r="W555" s="28">
        <f t="shared" si="57"/>
        <v>25000</v>
      </c>
      <c r="X555" s="28">
        <f t="shared" si="58"/>
        <v>123</v>
      </c>
    </row>
    <row r="556" spans="1:2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8320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8329</v>
      </c>
      <c r="O556" s="5">
        <f t="shared" si="56"/>
        <v>36.589147286821706</v>
      </c>
      <c r="P556" s="5">
        <f>E556/L556</f>
        <v>64.36363636363636</v>
      </c>
      <c r="Q556" s="6" t="s">
        <v>8376</v>
      </c>
      <c r="R556" t="s">
        <v>8377</v>
      </c>
      <c r="S556" s="10">
        <f t="shared" si="59"/>
        <v>41901.684861111113</v>
      </c>
      <c r="T556" s="10">
        <f t="shared" si="60"/>
        <v>41931.684861111113</v>
      </c>
      <c r="U556" s="10">
        <v>41901</v>
      </c>
      <c r="V556" s="10">
        <v>41931</v>
      </c>
      <c r="W556" s="28">
        <f t="shared" si="57"/>
        <v>3870</v>
      </c>
      <c r="X556" s="28">
        <f t="shared" si="58"/>
        <v>1416</v>
      </c>
    </row>
    <row r="557" spans="1:2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8320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8329</v>
      </c>
      <c r="O557" s="5">
        <f t="shared" si="56"/>
        <v>0</v>
      </c>
      <c r="P557" s="5">
        <v>0</v>
      </c>
      <c r="Q557" s="6" t="s">
        <v>8376</v>
      </c>
      <c r="R557" t="s">
        <v>8377</v>
      </c>
      <c r="S557" s="10">
        <f t="shared" si="59"/>
        <v>42503.353506944448</v>
      </c>
      <c r="T557" s="10">
        <f t="shared" si="60"/>
        <v>42533.353506944448</v>
      </c>
      <c r="U557" s="10">
        <v>42503</v>
      </c>
      <c r="V557" s="10">
        <v>42533</v>
      </c>
      <c r="W557" s="28">
        <f t="shared" si="57"/>
        <v>10806.75</v>
      </c>
      <c r="X557" s="28">
        <f t="shared" si="58"/>
        <v>0</v>
      </c>
    </row>
    <row r="558" spans="1:2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8320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8329</v>
      </c>
      <c r="O558" s="5">
        <f t="shared" si="56"/>
        <v>2.5</v>
      </c>
      <c r="P558" s="5">
        <f>E558/L558</f>
        <v>200</v>
      </c>
      <c r="Q558" s="6" t="s">
        <v>8376</v>
      </c>
      <c r="R558" t="s">
        <v>8377</v>
      </c>
      <c r="S558" s="10">
        <f t="shared" si="59"/>
        <v>42345.860150462962</v>
      </c>
      <c r="T558" s="10">
        <f t="shared" si="60"/>
        <v>42375.860150462962</v>
      </c>
      <c r="U558" s="10">
        <v>42345</v>
      </c>
      <c r="V558" s="10">
        <v>42375</v>
      </c>
      <c r="W558" s="28">
        <f t="shared" si="57"/>
        <v>8000</v>
      </c>
      <c r="X558" s="28">
        <f t="shared" si="58"/>
        <v>200</v>
      </c>
    </row>
    <row r="559" spans="1:2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8320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8329</v>
      </c>
      <c r="O559" s="5">
        <f t="shared" si="56"/>
        <v>0.91066666666666674</v>
      </c>
      <c r="P559" s="5">
        <f>E559/L559</f>
        <v>68.3</v>
      </c>
      <c r="Q559" s="6" t="s">
        <v>8376</v>
      </c>
      <c r="R559" t="s">
        <v>8377</v>
      </c>
      <c r="S559" s="10">
        <f t="shared" si="59"/>
        <v>42676.942164351851</v>
      </c>
      <c r="T559" s="10">
        <f t="shared" si="60"/>
        <v>42706.983831018515</v>
      </c>
      <c r="U559" s="10">
        <v>42676</v>
      </c>
      <c r="V559" s="10">
        <v>42706</v>
      </c>
      <c r="W559" s="28">
        <f t="shared" si="57"/>
        <v>166425</v>
      </c>
      <c r="X559" s="28">
        <f t="shared" si="58"/>
        <v>1453.6972000000001</v>
      </c>
    </row>
    <row r="560" spans="1:2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8320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8329</v>
      </c>
      <c r="O560" s="5">
        <f t="shared" si="56"/>
        <v>0</v>
      </c>
      <c r="P560" s="5">
        <v>0</v>
      </c>
      <c r="Q560" s="6" t="s">
        <v>8376</v>
      </c>
      <c r="R560" t="s">
        <v>8377</v>
      </c>
      <c r="S560" s="10">
        <f t="shared" si="59"/>
        <v>42057.883159722223</v>
      </c>
      <c r="T560" s="10">
        <f t="shared" si="60"/>
        <v>42087.841493055559</v>
      </c>
      <c r="U560" s="10">
        <v>42057</v>
      </c>
      <c r="V560" s="10">
        <v>42087</v>
      </c>
      <c r="W560" s="28">
        <f t="shared" si="57"/>
        <v>750</v>
      </c>
      <c r="X560" s="28">
        <f t="shared" si="58"/>
        <v>0</v>
      </c>
    </row>
    <row r="561" spans="1:2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8320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8329</v>
      </c>
      <c r="O561" s="5">
        <f t="shared" si="56"/>
        <v>2.0833333333333336E-2</v>
      </c>
      <c r="P561" s="5">
        <f>E561/L561</f>
        <v>50</v>
      </c>
      <c r="Q561" s="6" t="s">
        <v>8376</v>
      </c>
      <c r="R561" t="s">
        <v>8377</v>
      </c>
      <c r="S561" s="10">
        <f t="shared" si="59"/>
        <v>42321.283101851848</v>
      </c>
      <c r="T561" s="10">
        <f t="shared" si="60"/>
        <v>42351.283101851848</v>
      </c>
      <c r="U561" s="10">
        <v>42321</v>
      </c>
      <c r="V561" s="10">
        <v>42351</v>
      </c>
      <c r="W561" s="28">
        <f t="shared" si="57"/>
        <v>240000</v>
      </c>
      <c r="X561" s="28">
        <f t="shared" si="58"/>
        <v>50</v>
      </c>
    </row>
    <row r="562" spans="1:2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8320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8329</v>
      </c>
      <c r="O562" s="5">
        <f t="shared" si="56"/>
        <v>1.2E-2</v>
      </c>
      <c r="P562" s="5">
        <f>E562/L562</f>
        <v>4</v>
      </c>
      <c r="Q562" s="6" t="s">
        <v>8376</v>
      </c>
      <c r="R562" t="s">
        <v>8377</v>
      </c>
      <c r="S562" s="10">
        <f t="shared" si="59"/>
        <v>41960.771354166667</v>
      </c>
      <c r="T562" s="10">
        <f t="shared" si="60"/>
        <v>41990.771354166667</v>
      </c>
      <c r="U562" s="10">
        <v>41960</v>
      </c>
      <c r="V562" s="10">
        <v>41990</v>
      </c>
      <c r="W562" s="28">
        <f t="shared" si="57"/>
        <v>88420</v>
      </c>
      <c r="X562" s="28">
        <f t="shared" si="58"/>
        <v>10.314</v>
      </c>
    </row>
    <row r="563" spans="1:2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8320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8329</v>
      </c>
      <c r="O563" s="5">
        <f t="shared" si="56"/>
        <v>0.36666666666666664</v>
      </c>
      <c r="P563" s="5">
        <f>E563/L563</f>
        <v>27.5</v>
      </c>
      <c r="Q563" s="6" t="s">
        <v>8376</v>
      </c>
      <c r="R563" t="s">
        <v>8377</v>
      </c>
      <c r="S563" s="10">
        <f t="shared" si="59"/>
        <v>42268.658715277779</v>
      </c>
      <c r="T563" s="10">
        <f t="shared" si="60"/>
        <v>42303.658715277779</v>
      </c>
      <c r="U563" s="10">
        <v>42268</v>
      </c>
      <c r="V563" s="10">
        <v>42303</v>
      </c>
      <c r="W563" s="28">
        <f t="shared" si="57"/>
        <v>15000</v>
      </c>
      <c r="X563" s="28">
        <f t="shared" si="58"/>
        <v>55</v>
      </c>
    </row>
    <row r="564" spans="1:2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8320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8329</v>
      </c>
      <c r="O564" s="5">
        <f t="shared" si="56"/>
        <v>0</v>
      </c>
      <c r="P564" s="5">
        <v>0</v>
      </c>
      <c r="Q564" s="6" t="s">
        <v>8376</v>
      </c>
      <c r="R564" t="s">
        <v>8377</v>
      </c>
      <c r="S564" s="10">
        <f t="shared" si="59"/>
        <v>42692.389062499999</v>
      </c>
      <c r="T564" s="10">
        <f t="shared" si="60"/>
        <v>42722.389062499999</v>
      </c>
      <c r="U564" s="10">
        <v>42692</v>
      </c>
      <c r="V564" s="10">
        <v>42722</v>
      </c>
      <c r="W564" s="28">
        <f t="shared" si="57"/>
        <v>53145</v>
      </c>
      <c r="X564" s="28">
        <f t="shared" si="58"/>
        <v>0</v>
      </c>
    </row>
    <row r="565" spans="1:2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8320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8329</v>
      </c>
      <c r="O565" s="5">
        <f t="shared" si="56"/>
        <v>9.0666666666666659E-2</v>
      </c>
      <c r="P565" s="5">
        <f>E565/L565</f>
        <v>34</v>
      </c>
      <c r="Q565" s="6" t="s">
        <v>8376</v>
      </c>
      <c r="R565" t="s">
        <v>8377</v>
      </c>
      <c r="S565" s="10">
        <f t="shared" si="59"/>
        <v>42022.069988425923</v>
      </c>
      <c r="T565" s="10">
        <f t="shared" si="60"/>
        <v>42052.069988425923</v>
      </c>
      <c r="U565" s="10">
        <v>42022</v>
      </c>
      <c r="V565" s="10">
        <v>42052</v>
      </c>
      <c r="W565" s="28">
        <f t="shared" si="57"/>
        <v>61582.500000000007</v>
      </c>
      <c r="X565" s="28">
        <f t="shared" si="58"/>
        <v>53.189599999999999</v>
      </c>
    </row>
    <row r="566" spans="1:2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8320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8329</v>
      </c>
      <c r="O566" s="5">
        <f t="shared" si="56"/>
        <v>5.5555555555555558E-3</v>
      </c>
      <c r="P566" s="5">
        <f>E566/L566</f>
        <v>1</v>
      </c>
      <c r="Q566" s="6" t="s">
        <v>8376</v>
      </c>
      <c r="R566" t="s">
        <v>8377</v>
      </c>
      <c r="S566" s="10">
        <f t="shared" si="59"/>
        <v>42411.942997685182</v>
      </c>
      <c r="T566" s="10">
        <f t="shared" si="60"/>
        <v>42441.942997685182</v>
      </c>
      <c r="U566" s="10">
        <v>42411</v>
      </c>
      <c r="V566" s="10">
        <v>42441</v>
      </c>
      <c r="W566" s="28">
        <f t="shared" si="57"/>
        <v>20424.600000000002</v>
      </c>
      <c r="X566" s="28">
        <f t="shared" si="58"/>
        <v>1.109</v>
      </c>
    </row>
    <row r="567" spans="1:2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8320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8329</v>
      </c>
      <c r="O567" s="5">
        <f t="shared" si="56"/>
        <v>0</v>
      </c>
      <c r="P567" s="5">
        <v>0</v>
      </c>
      <c r="Q567" s="6" t="s">
        <v>8376</v>
      </c>
      <c r="R567" t="s">
        <v>8377</v>
      </c>
      <c r="S567" s="10">
        <f t="shared" si="59"/>
        <v>42165.78528935185</v>
      </c>
      <c r="T567" s="10">
        <f t="shared" si="60"/>
        <v>42195.78528935185</v>
      </c>
      <c r="U567" s="10">
        <v>42165</v>
      </c>
      <c r="V567" s="10">
        <v>42195</v>
      </c>
      <c r="W567" s="28">
        <f t="shared" si="57"/>
        <v>38712.5</v>
      </c>
      <c r="X567" s="28">
        <f t="shared" si="58"/>
        <v>0</v>
      </c>
    </row>
    <row r="568" spans="1:2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8320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8329</v>
      </c>
      <c r="O568" s="5">
        <f t="shared" si="56"/>
        <v>0.02</v>
      </c>
      <c r="P568" s="5">
        <f>E568/L568</f>
        <v>1</v>
      </c>
      <c r="Q568" s="6" t="s">
        <v>8376</v>
      </c>
      <c r="R568" t="s">
        <v>8377</v>
      </c>
      <c r="S568" s="10">
        <f t="shared" si="59"/>
        <v>42535.68440972222</v>
      </c>
      <c r="T568" s="10">
        <f t="shared" si="60"/>
        <v>42565.68440972222</v>
      </c>
      <c r="U568" s="10">
        <v>42535</v>
      </c>
      <c r="V568" s="10">
        <v>42565</v>
      </c>
      <c r="W568" s="28">
        <f t="shared" si="57"/>
        <v>5000</v>
      </c>
      <c r="X568" s="28">
        <f t="shared" si="58"/>
        <v>1</v>
      </c>
    </row>
    <row r="569" spans="1:2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8320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8329</v>
      </c>
      <c r="O569" s="5">
        <f t="shared" si="56"/>
        <v>0</v>
      </c>
      <c r="P569" s="5">
        <v>0</v>
      </c>
      <c r="Q569" s="6" t="s">
        <v>8376</v>
      </c>
      <c r="R569" t="s">
        <v>8377</v>
      </c>
      <c r="S569" s="10">
        <f t="shared" si="59"/>
        <v>41975.842523148152</v>
      </c>
      <c r="T569" s="10">
        <f t="shared" si="60"/>
        <v>42005.842523148152</v>
      </c>
      <c r="U569" s="10">
        <v>41975</v>
      </c>
      <c r="V569" s="10">
        <v>42005</v>
      </c>
      <c r="W569" s="28">
        <f t="shared" si="57"/>
        <v>10000</v>
      </c>
      <c r="X569" s="28">
        <f t="shared" si="58"/>
        <v>0</v>
      </c>
    </row>
    <row r="570" spans="1:2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8320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8329</v>
      </c>
      <c r="O570" s="5">
        <f t="shared" si="56"/>
        <v>1</v>
      </c>
      <c r="P570" s="5">
        <f>E570/L570</f>
        <v>49</v>
      </c>
      <c r="Q570" s="6" t="s">
        <v>8376</v>
      </c>
      <c r="R570" t="s">
        <v>8377</v>
      </c>
      <c r="S570" s="10">
        <f t="shared" si="59"/>
        <v>42348.9215625</v>
      </c>
      <c r="T570" s="10">
        <f t="shared" si="60"/>
        <v>42385.458333333328</v>
      </c>
      <c r="U570" s="10">
        <v>42348</v>
      </c>
      <c r="V570" s="10">
        <v>42385</v>
      </c>
      <c r="W570" s="28">
        <f t="shared" si="57"/>
        <v>16559.55</v>
      </c>
      <c r="X570" s="28">
        <f t="shared" si="58"/>
        <v>156.33449999999999</v>
      </c>
    </row>
    <row r="571" spans="1:2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8320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8329</v>
      </c>
      <c r="O571" s="5">
        <f t="shared" si="56"/>
        <v>0.8</v>
      </c>
      <c r="P571" s="5">
        <f>E571/L571</f>
        <v>20</v>
      </c>
      <c r="Q571" s="6" t="s">
        <v>8376</v>
      </c>
      <c r="R571" t="s">
        <v>8377</v>
      </c>
      <c r="S571" s="10">
        <f t="shared" si="59"/>
        <v>42340.847361111111</v>
      </c>
      <c r="T571" s="10">
        <f t="shared" si="60"/>
        <v>42370.847361111111</v>
      </c>
      <c r="U571" s="10">
        <v>42340</v>
      </c>
      <c r="V571" s="10">
        <v>42370</v>
      </c>
      <c r="W571" s="28">
        <f t="shared" si="57"/>
        <v>1867.75</v>
      </c>
      <c r="X571" s="28">
        <f t="shared" si="58"/>
        <v>14.404</v>
      </c>
    </row>
    <row r="572" spans="1:2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8320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8329</v>
      </c>
      <c r="O572" s="5">
        <f t="shared" si="56"/>
        <v>0.16705882352941176</v>
      </c>
      <c r="P572" s="5">
        <f>E572/L572</f>
        <v>142</v>
      </c>
      <c r="Q572" s="6" t="s">
        <v>8376</v>
      </c>
      <c r="R572" t="s">
        <v>8377</v>
      </c>
      <c r="S572" s="10">
        <f t="shared" si="59"/>
        <v>42388.798252314809</v>
      </c>
      <c r="T572" s="10">
        <f t="shared" si="60"/>
        <v>42418.798252314809</v>
      </c>
      <c r="U572" s="10">
        <v>42388</v>
      </c>
      <c r="V572" s="10">
        <v>42418</v>
      </c>
      <c r="W572" s="28">
        <f t="shared" si="57"/>
        <v>85000</v>
      </c>
      <c r="X572" s="28">
        <f t="shared" si="58"/>
        <v>142</v>
      </c>
    </row>
    <row r="573" spans="1:2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8320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8329</v>
      </c>
      <c r="O573" s="5">
        <f t="shared" si="56"/>
        <v>0.42399999999999999</v>
      </c>
      <c r="P573" s="5">
        <f>E573/L573</f>
        <v>53</v>
      </c>
      <c r="Q573" s="6" t="s">
        <v>8376</v>
      </c>
      <c r="R573" t="s">
        <v>8377</v>
      </c>
      <c r="S573" s="10">
        <f t="shared" si="59"/>
        <v>42192.816238425927</v>
      </c>
      <c r="T573" s="10">
        <f t="shared" si="60"/>
        <v>42212.165972222225</v>
      </c>
      <c r="U573" s="10">
        <v>42192</v>
      </c>
      <c r="V573" s="10">
        <v>42212</v>
      </c>
      <c r="W573" s="28">
        <f t="shared" si="57"/>
        <v>25000</v>
      </c>
      <c r="X573" s="28">
        <f t="shared" si="58"/>
        <v>106</v>
      </c>
    </row>
    <row r="574" spans="1:2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8320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8329</v>
      </c>
      <c r="O574" s="5">
        <f t="shared" si="56"/>
        <v>0</v>
      </c>
      <c r="P574" s="5">
        <v>0</v>
      </c>
      <c r="Q574" s="6" t="s">
        <v>8376</v>
      </c>
      <c r="R574" t="s">
        <v>8377</v>
      </c>
      <c r="S574" s="10">
        <f t="shared" si="59"/>
        <v>42282.716296296298</v>
      </c>
      <c r="T574" s="10">
        <f t="shared" si="60"/>
        <v>42312.757962962962</v>
      </c>
      <c r="U574" s="10">
        <v>42282</v>
      </c>
      <c r="V574" s="10">
        <v>42312</v>
      </c>
      <c r="W574" s="28">
        <f t="shared" si="57"/>
        <v>2500</v>
      </c>
      <c r="X574" s="28">
        <f t="shared" si="58"/>
        <v>0</v>
      </c>
    </row>
    <row r="575" spans="1:2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8320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8329</v>
      </c>
      <c r="O575" s="5">
        <f t="shared" si="56"/>
        <v>0.38925389253892539</v>
      </c>
      <c r="P575" s="5">
        <f t="shared" ref="P575:P582" si="62">E575/L575</f>
        <v>38.444444444444443</v>
      </c>
      <c r="Q575" s="6" t="s">
        <v>8376</v>
      </c>
      <c r="R575" t="s">
        <v>8377</v>
      </c>
      <c r="S575" s="10">
        <f t="shared" si="59"/>
        <v>41963.050127314811</v>
      </c>
      <c r="T575" s="10">
        <f t="shared" si="60"/>
        <v>42022.05</v>
      </c>
      <c r="U575" s="10">
        <v>41963</v>
      </c>
      <c r="V575" s="10">
        <v>42022</v>
      </c>
      <c r="W575" s="28">
        <f t="shared" si="57"/>
        <v>88888</v>
      </c>
      <c r="X575" s="28">
        <f t="shared" si="58"/>
        <v>346</v>
      </c>
    </row>
    <row r="576" spans="1:2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8320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8329</v>
      </c>
      <c r="O576" s="5">
        <f t="shared" si="56"/>
        <v>0.7155635062611807</v>
      </c>
      <c r="P576" s="5">
        <f t="shared" si="62"/>
        <v>20</v>
      </c>
      <c r="Q576" s="6" t="s">
        <v>8376</v>
      </c>
      <c r="R576" t="s">
        <v>8377</v>
      </c>
      <c r="S576" s="10">
        <f t="shared" si="59"/>
        <v>42632.443368055552</v>
      </c>
      <c r="T576" s="10">
        <f t="shared" si="60"/>
        <v>42662.443368055552</v>
      </c>
      <c r="U576" s="10">
        <v>42632</v>
      </c>
      <c r="V576" s="10">
        <v>42662</v>
      </c>
      <c r="W576" s="28">
        <f t="shared" si="57"/>
        <v>14598.844000000001</v>
      </c>
      <c r="X576" s="28">
        <f t="shared" si="58"/>
        <v>98.312000000000012</v>
      </c>
    </row>
    <row r="577" spans="1:2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8320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8329</v>
      </c>
      <c r="O577" s="5">
        <f t="shared" si="56"/>
        <v>0.43166666666666664</v>
      </c>
      <c r="P577" s="5">
        <f t="shared" si="62"/>
        <v>64.75</v>
      </c>
      <c r="Q577" s="6" t="s">
        <v>8376</v>
      </c>
      <c r="R577" t="s">
        <v>8377</v>
      </c>
      <c r="S577" s="10">
        <f t="shared" si="59"/>
        <v>42138.692627314813</v>
      </c>
      <c r="T577" s="10">
        <f t="shared" si="60"/>
        <v>42168.692627314813</v>
      </c>
      <c r="U577" s="10">
        <v>42138</v>
      </c>
      <c r="V577" s="10">
        <v>42168</v>
      </c>
      <c r="W577" s="28">
        <f t="shared" si="57"/>
        <v>68514</v>
      </c>
      <c r="X577" s="28">
        <f t="shared" si="58"/>
        <v>290.59800000000001</v>
      </c>
    </row>
    <row r="578" spans="1:2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8320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8329</v>
      </c>
      <c r="O578" s="5">
        <f t="shared" ref="O578:O641" si="63">(E578/D578)*100</f>
        <v>1.25E-3</v>
      </c>
      <c r="P578" s="5">
        <f t="shared" si="62"/>
        <v>1</v>
      </c>
      <c r="Q578" s="6" t="s">
        <v>8376</v>
      </c>
      <c r="R578" t="s">
        <v>8377</v>
      </c>
      <c r="S578" s="10">
        <f t="shared" si="59"/>
        <v>42031.471666666665</v>
      </c>
      <c r="T578" s="10">
        <f t="shared" si="60"/>
        <v>42091.43</v>
      </c>
      <c r="U578" s="10">
        <v>42031</v>
      </c>
      <c r="V578" s="10">
        <v>42091</v>
      </c>
      <c r="W578" s="28">
        <f t="shared" ref="W578:W641" si="64">(HLOOKUP(U578,Exchange_Data,MATCH(H578,Currency,0),FALSE))*D578</f>
        <v>80000</v>
      </c>
      <c r="X578" s="28">
        <f t="shared" ref="X578:X641" si="65">(HLOOKUP(V578,Exchange_Data,MATCH(H578,Currency,0),FALSE))*E578</f>
        <v>1</v>
      </c>
    </row>
    <row r="579" spans="1:2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8320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8329</v>
      </c>
      <c r="O579" s="5">
        <f t="shared" si="63"/>
        <v>0.2</v>
      </c>
      <c r="P579" s="5">
        <f t="shared" si="62"/>
        <v>10</v>
      </c>
      <c r="Q579" s="6" t="s">
        <v>8376</v>
      </c>
      <c r="R579" t="s">
        <v>8377</v>
      </c>
      <c r="S579" s="10">
        <f t="shared" ref="S579:S642" si="66">(J579/86400)+25569</f>
        <v>42450.589143518519</v>
      </c>
      <c r="T579" s="10">
        <f t="shared" ref="T579:T642" si="67">(I579/86400)+25569</f>
        <v>42510.589143518519</v>
      </c>
      <c r="U579" s="10">
        <v>42450</v>
      </c>
      <c r="V579" s="10">
        <v>42510</v>
      </c>
      <c r="W579" s="28">
        <f t="shared" si="64"/>
        <v>5000</v>
      </c>
      <c r="X579" s="28">
        <f t="shared" si="65"/>
        <v>10</v>
      </c>
    </row>
    <row r="580" spans="1:2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8320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8329</v>
      </c>
      <c r="O580" s="5">
        <f t="shared" si="63"/>
        <v>1.12E-2</v>
      </c>
      <c r="P580" s="5">
        <f t="shared" si="62"/>
        <v>2</v>
      </c>
      <c r="Q580" s="6" t="s">
        <v>8376</v>
      </c>
      <c r="R580" t="s">
        <v>8377</v>
      </c>
      <c r="S580" s="10">
        <f t="shared" si="66"/>
        <v>42230.578622685185</v>
      </c>
      <c r="T580" s="10">
        <f t="shared" si="67"/>
        <v>42254.578622685185</v>
      </c>
      <c r="U580" s="10">
        <v>42230</v>
      </c>
      <c r="V580" s="10">
        <v>42254</v>
      </c>
      <c r="W580" s="28">
        <f t="shared" si="64"/>
        <v>195437.5</v>
      </c>
      <c r="X580" s="28">
        <f t="shared" si="65"/>
        <v>21.365400000000001</v>
      </c>
    </row>
    <row r="581" spans="1:2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8320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8329</v>
      </c>
      <c r="O581" s="5">
        <f t="shared" si="63"/>
        <v>1.4583333333333333</v>
      </c>
      <c r="P581" s="5">
        <f t="shared" si="62"/>
        <v>35</v>
      </c>
      <c r="Q581" s="6" t="s">
        <v>8376</v>
      </c>
      <c r="R581" t="s">
        <v>8377</v>
      </c>
      <c r="S581" s="10">
        <f t="shared" si="66"/>
        <v>41968.852118055554</v>
      </c>
      <c r="T581" s="10">
        <f t="shared" si="67"/>
        <v>41998.852118055554</v>
      </c>
      <c r="U581" s="10">
        <v>41968</v>
      </c>
      <c r="V581" s="10">
        <v>41998</v>
      </c>
      <c r="W581" s="28">
        <f t="shared" si="64"/>
        <v>12000</v>
      </c>
      <c r="X581" s="28">
        <f t="shared" si="65"/>
        <v>175</v>
      </c>
    </row>
    <row r="582" spans="1:2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8320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8329</v>
      </c>
      <c r="O582" s="5">
        <f t="shared" si="63"/>
        <v>3.3333333333333333E-2</v>
      </c>
      <c r="P582" s="5">
        <f t="shared" si="62"/>
        <v>1</v>
      </c>
      <c r="Q582" s="6" t="s">
        <v>8376</v>
      </c>
      <c r="R582" t="s">
        <v>8377</v>
      </c>
      <c r="S582" s="10">
        <f t="shared" si="66"/>
        <v>42605.908182870371</v>
      </c>
      <c r="T582" s="10">
        <f t="shared" si="67"/>
        <v>42635.908182870371</v>
      </c>
      <c r="U582" s="10">
        <v>42605</v>
      </c>
      <c r="V582" s="10">
        <v>42635</v>
      </c>
      <c r="W582" s="28">
        <f t="shared" si="64"/>
        <v>3000</v>
      </c>
      <c r="X582" s="28">
        <f t="shared" si="65"/>
        <v>1</v>
      </c>
    </row>
    <row r="583" spans="1:2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8320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8329</v>
      </c>
      <c r="O583" s="5">
        <f t="shared" si="63"/>
        <v>0</v>
      </c>
      <c r="P583" s="5">
        <v>0</v>
      </c>
      <c r="Q583" s="6" t="s">
        <v>8376</v>
      </c>
      <c r="R583" t="s">
        <v>8377</v>
      </c>
      <c r="S583" s="10">
        <f t="shared" si="66"/>
        <v>42188.012777777782</v>
      </c>
      <c r="T583" s="10">
        <f t="shared" si="67"/>
        <v>42218.012777777782</v>
      </c>
      <c r="U583" s="10">
        <v>42188</v>
      </c>
      <c r="V583" s="10">
        <v>42218</v>
      </c>
      <c r="W583" s="28">
        <f t="shared" si="64"/>
        <v>400</v>
      </c>
      <c r="X583" s="28">
        <f t="shared" si="65"/>
        <v>0</v>
      </c>
    </row>
    <row r="584" spans="1:2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8320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8329</v>
      </c>
      <c r="O584" s="5">
        <f t="shared" si="63"/>
        <v>0</v>
      </c>
      <c r="P584" s="5">
        <v>0</v>
      </c>
      <c r="Q584" s="6" t="s">
        <v>8376</v>
      </c>
      <c r="R584" t="s">
        <v>8377</v>
      </c>
      <c r="S584" s="10">
        <f t="shared" si="66"/>
        <v>42055.739803240736</v>
      </c>
      <c r="T584" s="10">
        <f t="shared" si="67"/>
        <v>42078.75</v>
      </c>
      <c r="U584" s="10">
        <v>42055</v>
      </c>
      <c r="V584" s="10">
        <v>42078</v>
      </c>
      <c r="W584" s="28">
        <f t="shared" si="64"/>
        <v>100000</v>
      </c>
      <c r="X584" s="28">
        <f t="shared" si="65"/>
        <v>0</v>
      </c>
    </row>
    <row r="585" spans="1:2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8320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8329</v>
      </c>
      <c r="O585" s="5">
        <f t="shared" si="63"/>
        <v>1.1111111111111112E-2</v>
      </c>
      <c r="P585" s="5">
        <f>E585/L585</f>
        <v>1</v>
      </c>
      <c r="Q585" s="6" t="s">
        <v>8376</v>
      </c>
      <c r="R585" t="s">
        <v>8377</v>
      </c>
      <c r="S585" s="10">
        <f t="shared" si="66"/>
        <v>42052.93850694444</v>
      </c>
      <c r="T585" s="10">
        <f t="shared" si="67"/>
        <v>42082.896840277783</v>
      </c>
      <c r="U585" s="10">
        <v>42052</v>
      </c>
      <c r="V585" s="10">
        <v>42082</v>
      </c>
      <c r="W585" s="28">
        <f t="shared" si="64"/>
        <v>9000</v>
      </c>
      <c r="X585" s="28">
        <f t="shared" si="65"/>
        <v>1</v>
      </c>
    </row>
    <row r="586" spans="1:2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8320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8329</v>
      </c>
      <c r="O586" s="5">
        <f t="shared" si="63"/>
        <v>1</v>
      </c>
      <c r="P586" s="5">
        <f>E586/L586</f>
        <v>5</v>
      </c>
      <c r="Q586" s="6" t="s">
        <v>8376</v>
      </c>
      <c r="R586" t="s">
        <v>8377</v>
      </c>
      <c r="S586" s="10">
        <f t="shared" si="66"/>
        <v>42049.716620370367</v>
      </c>
      <c r="T586" s="10">
        <f t="shared" si="67"/>
        <v>42079.674953703703</v>
      </c>
      <c r="U586" s="10">
        <v>42049</v>
      </c>
      <c r="V586" s="10">
        <v>42079</v>
      </c>
      <c r="W586" s="28">
        <f t="shared" si="64"/>
        <v>1000</v>
      </c>
      <c r="X586" s="28">
        <f t="shared" si="65"/>
        <v>10</v>
      </c>
    </row>
    <row r="587" spans="1:2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8320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8329</v>
      </c>
      <c r="O587" s="5">
        <f t="shared" si="63"/>
        <v>0</v>
      </c>
      <c r="P587" s="5">
        <v>0</v>
      </c>
      <c r="Q587" s="6" t="s">
        <v>8376</v>
      </c>
      <c r="R587" t="s">
        <v>8377</v>
      </c>
      <c r="S587" s="10">
        <f t="shared" si="66"/>
        <v>42283.3909375</v>
      </c>
      <c r="T587" s="10">
        <f t="shared" si="67"/>
        <v>42339</v>
      </c>
      <c r="U587" s="10">
        <v>42283</v>
      </c>
      <c r="V587" s="10">
        <v>42339</v>
      </c>
      <c r="W587" s="28">
        <f t="shared" si="64"/>
        <v>13653</v>
      </c>
      <c r="X587" s="28">
        <f t="shared" si="65"/>
        <v>0</v>
      </c>
    </row>
    <row r="588" spans="1:2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8320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8329</v>
      </c>
      <c r="O588" s="5">
        <f t="shared" si="63"/>
        <v>0.55999999999999994</v>
      </c>
      <c r="P588" s="5">
        <f t="shared" ref="P588:P603" si="68">E588/L588</f>
        <v>14</v>
      </c>
      <c r="Q588" s="6" t="s">
        <v>8376</v>
      </c>
      <c r="R588" t="s">
        <v>8377</v>
      </c>
      <c r="S588" s="10">
        <f t="shared" si="66"/>
        <v>42020.854247685187</v>
      </c>
      <c r="T588" s="10">
        <f t="shared" si="67"/>
        <v>42050.854247685187</v>
      </c>
      <c r="U588" s="10">
        <v>42020</v>
      </c>
      <c r="V588" s="10">
        <v>42050</v>
      </c>
      <c r="W588" s="28">
        <f t="shared" si="64"/>
        <v>10000</v>
      </c>
      <c r="X588" s="28">
        <f t="shared" si="65"/>
        <v>56</v>
      </c>
    </row>
    <row r="589" spans="1:2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8320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8329</v>
      </c>
      <c r="O589" s="5">
        <f t="shared" si="63"/>
        <v>9.0833333333333339</v>
      </c>
      <c r="P589" s="5">
        <f t="shared" si="68"/>
        <v>389.28571428571428</v>
      </c>
      <c r="Q589" s="6" t="s">
        <v>8376</v>
      </c>
      <c r="R589" t="s">
        <v>8377</v>
      </c>
      <c r="S589" s="10">
        <f t="shared" si="66"/>
        <v>42080.757326388892</v>
      </c>
      <c r="T589" s="10">
        <f t="shared" si="67"/>
        <v>42110.757326388892</v>
      </c>
      <c r="U589" s="10">
        <v>42080</v>
      </c>
      <c r="V589" s="10">
        <v>42110</v>
      </c>
      <c r="W589" s="28">
        <f t="shared" si="64"/>
        <v>23484</v>
      </c>
      <c r="X589" s="28">
        <f t="shared" si="65"/>
        <v>2214.6075000000001</v>
      </c>
    </row>
    <row r="590" spans="1:2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8320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8329</v>
      </c>
      <c r="O590" s="5">
        <f t="shared" si="63"/>
        <v>3.3444444444444441</v>
      </c>
      <c r="P590" s="5">
        <f t="shared" si="68"/>
        <v>150.5</v>
      </c>
      <c r="Q590" s="6" t="s">
        <v>8376</v>
      </c>
      <c r="R590" t="s">
        <v>8377</v>
      </c>
      <c r="S590" s="10">
        <f t="shared" si="66"/>
        <v>42631.769513888888</v>
      </c>
      <c r="T590" s="10">
        <f t="shared" si="67"/>
        <v>42691.811180555553</v>
      </c>
      <c r="U590" s="10">
        <v>42631</v>
      </c>
      <c r="V590" s="10">
        <v>42691</v>
      </c>
      <c r="W590" s="28">
        <f t="shared" si="64"/>
        <v>10103.4</v>
      </c>
      <c r="X590" s="28">
        <f t="shared" si="65"/>
        <v>322.58170000000001</v>
      </c>
    </row>
    <row r="591" spans="1:2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8320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8329</v>
      </c>
      <c r="O591" s="5">
        <f t="shared" si="63"/>
        <v>1.3333333333333334E-2</v>
      </c>
      <c r="P591" s="5">
        <f t="shared" si="68"/>
        <v>1</v>
      </c>
      <c r="Q591" s="6" t="s">
        <v>8376</v>
      </c>
      <c r="R591" t="s">
        <v>8377</v>
      </c>
      <c r="S591" s="10">
        <f t="shared" si="66"/>
        <v>42178.614571759259</v>
      </c>
      <c r="T591" s="10">
        <f t="shared" si="67"/>
        <v>42193.614571759259</v>
      </c>
      <c r="U591" s="10">
        <v>42178</v>
      </c>
      <c r="V591" s="10">
        <v>42193</v>
      </c>
      <c r="W591" s="28">
        <f t="shared" si="64"/>
        <v>7500</v>
      </c>
      <c r="X591" s="28">
        <f t="shared" si="65"/>
        <v>1</v>
      </c>
    </row>
    <row r="592" spans="1:2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8320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8329</v>
      </c>
      <c r="O592" s="5">
        <f t="shared" si="63"/>
        <v>4.46</v>
      </c>
      <c r="P592" s="5">
        <f t="shared" si="68"/>
        <v>24.777777777777779</v>
      </c>
      <c r="Q592" s="6" t="s">
        <v>8376</v>
      </c>
      <c r="R592" t="s">
        <v>8377</v>
      </c>
      <c r="S592" s="10">
        <f t="shared" si="66"/>
        <v>42377.554756944446</v>
      </c>
      <c r="T592" s="10">
        <f t="shared" si="67"/>
        <v>42408.542361111111</v>
      </c>
      <c r="U592" s="10">
        <v>42377</v>
      </c>
      <c r="V592" s="10">
        <v>42408</v>
      </c>
      <c r="W592" s="28">
        <f t="shared" si="64"/>
        <v>7287.5</v>
      </c>
      <c r="X592" s="28">
        <f t="shared" si="65"/>
        <v>320.49560000000002</v>
      </c>
    </row>
    <row r="593" spans="1:2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8320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8329</v>
      </c>
      <c r="O593" s="5">
        <f t="shared" si="63"/>
        <v>6.0999999999999999E-2</v>
      </c>
      <c r="P593" s="5">
        <f t="shared" si="68"/>
        <v>30.5</v>
      </c>
      <c r="Q593" s="6" t="s">
        <v>8376</v>
      </c>
      <c r="R593" t="s">
        <v>8377</v>
      </c>
      <c r="S593" s="10">
        <f t="shared" si="66"/>
        <v>42177.543171296296</v>
      </c>
      <c r="T593" s="10">
        <f t="shared" si="67"/>
        <v>42207.543171296296</v>
      </c>
      <c r="U593" s="10">
        <v>42177</v>
      </c>
      <c r="V593" s="10">
        <v>42207</v>
      </c>
      <c r="W593" s="28">
        <f t="shared" si="64"/>
        <v>100000</v>
      </c>
      <c r="X593" s="28">
        <f t="shared" si="65"/>
        <v>61</v>
      </c>
    </row>
    <row r="594" spans="1:2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8320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8329</v>
      </c>
      <c r="O594" s="5">
        <f t="shared" si="63"/>
        <v>3.3333333333333335</v>
      </c>
      <c r="P594" s="5">
        <f t="shared" si="68"/>
        <v>250</v>
      </c>
      <c r="Q594" s="6" t="s">
        <v>8376</v>
      </c>
      <c r="R594" t="s">
        <v>8377</v>
      </c>
      <c r="S594" s="10">
        <f t="shared" si="66"/>
        <v>41946.232175925928</v>
      </c>
      <c r="T594" s="10">
        <f t="shared" si="67"/>
        <v>41976.232175925921</v>
      </c>
      <c r="U594" s="10">
        <v>41946</v>
      </c>
      <c r="V594" s="10">
        <v>41976</v>
      </c>
      <c r="W594" s="28">
        <f t="shared" si="64"/>
        <v>7500</v>
      </c>
      <c r="X594" s="28">
        <f t="shared" si="65"/>
        <v>250</v>
      </c>
    </row>
    <row r="595" spans="1:2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8320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8329</v>
      </c>
      <c r="O595" s="5">
        <f t="shared" si="63"/>
        <v>23</v>
      </c>
      <c r="P595" s="5">
        <f t="shared" si="68"/>
        <v>16.428571428571427</v>
      </c>
      <c r="Q595" s="6" t="s">
        <v>8376</v>
      </c>
      <c r="R595" t="s">
        <v>8377</v>
      </c>
      <c r="S595" s="10">
        <f t="shared" si="66"/>
        <v>42070.677604166667</v>
      </c>
      <c r="T595" s="10">
        <f t="shared" si="67"/>
        <v>42100.635937500003</v>
      </c>
      <c r="U595" s="10">
        <v>42070</v>
      </c>
      <c r="V595" s="10">
        <v>42100</v>
      </c>
      <c r="W595" s="28">
        <f t="shared" si="64"/>
        <v>759.19999999999993</v>
      </c>
      <c r="X595" s="28">
        <f t="shared" si="65"/>
        <v>170.2345</v>
      </c>
    </row>
    <row r="596" spans="1:2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8320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8329</v>
      </c>
      <c r="O596" s="5">
        <f t="shared" si="63"/>
        <v>0.104</v>
      </c>
      <c r="P596" s="5">
        <f t="shared" si="68"/>
        <v>13</v>
      </c>
      <c r="Q596" s="6" t="s">
        <v>8376</v>
      </c>
      <c r="R596" t="s">
        <v>8377</v>
      </c>
      <c r="S596" s="10">
        <f t="shared" si="66"/>
        <v>42446.780162037037</v>
      </c>
      <c r="T596" s="10">
        <f t="shared" si="67"/>
        <v>42476.780162037037</v>
      </c>
      <c r="U596" s="10">
        <v>42446</v>
      </c>
      <c r="V596" s="10">
        <v>42476</v>
      </c>
      <c r="W596" s="28">
        <f t="shared" si="64"/>
        <v>25000</v>
      </c>
      <c r="X596" s="28">
        <f t="shared" si="65"/>
        <v>26</v>
      </c>
    </row>
    <row r="597" spans="1:2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8320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8329</v>
      </c>
      <c r="O597" s="5">
        <f t="shared" si="63"/>
        <v>0.42599999999999999</v>
      </c>
      <c r="P597" s="5">
        <f t="shared" si="68"/>
        <v>53.25</v>
      </c>
      <c r="Q597" s="6" t="s">
        <v>8376</v>
      </c>
      <c r="R597" t="s">
        <v>8377</v>
      </c>
      <c r="S597" s="10">
        <f t="shared" si="66"/>
        <v>42083.069884259261</v>
      </c>
      <c r="T597" s="10">
        <f t="shared" si="67"/>
        <v>42128.069884259261</v>
      </c>
      <c r="U597" s="10">
        <v>42083</v>
      </c>
      <c r="V597" s="10">
        <v>42128</v>
      </c>
      <c r="W597" s="28">
        <f t="shared" si="64"/>
        <v>100000</v>
      </c>
      <c r="X597" s="28">
        <f t="shared" si="65"/>
        <v>426</v>
      </c>
    </row>
    <row r="598" spans="1:2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8320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8329</v>
      </c>
      <c r="O598" s="5">
        <f t="shared" si="63"/>
        <v>0.03</v>
      </c>
      <c r="P598" s="5">
        <f t="shared" si="68"/>
        <v>3</v>
      </c>
      <c r="Q598" s="6" t="s">
        <v>8376</v>
      </c>
      <c r="R598" t="s">
        <v>8377</v>
      </c>
      <c r="S598" s="10">
        <f t="shared" si="66"/>
        <v>42646.896898148145</v>
      </c>
      <c r="T598" s="10">
        <f t="shared" si="67"/>
        <v>42676.896898148145</v>
      </c>
      <c r="U598" s="10">
        <v>42646</v>
      </c>
      <c r="V598" s="10">
        <v>42676</v>
      </c>
      <c r="W598" s="28">
        <f t="shared" si="64"/>
        <v>20000</v>
      </c>
      <c r="X598" s="28">
        <f t="shared" si="65"/>
        <v>6</v>
      </c>
    </row>
    <row r="599" spans="1:2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8320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8329</v>
      </c>
      <c r="O599" s="5">
        <f t="shared" si="63"/>
        <v>0.26666666666666666</v>
      </c>
      <c r="P599" s="5">
        <f t="shared" si="68"/>
        <v>10</v>
      </c>
      <c r="Q599" s="6" t="s">
        <v>8376</v>
      </c>
      <c r="R599" t="s">
        <v>8377</v>
      </c>
      <c r="S599" s="10">
        <f t="shared" si="66"/>
        <v>42545.705266203702</v>
      </c>
      <c r="T599" s="10">
        <f t="shared" si="67"/>
        <v>42582.666666666672</v>
      </c>
      <c r="U599" s="10">
        <v>42545</v>
      </c>
      <c r="V599" s="10">
        <v>42582</v>
      </c>
      <c r="W599" s="28">
        <f t="shared" si="64"/>
        <v>7500</v>
      </c>
      <c r="X599" s="28">
        <f t="shared" si="65"/>
        <v>20</v>
      </c>
    </row>
    <row r="600" spans="1:2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8320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8329</v>
      </c>
      <c r="O600" s="5">
        <f t="shared" si="63"/>
        <v>34</v>
      </c>
      <c r="P600" s="5">
        <f t="shared" si="68"/>
        <v>121.42857142857143</v>
      </c>
      <c r="Q600" s="6" t="s">
        <v>8376</v>
      </c>
      <c r="R600" t="s">
        <v>8377</v>
      </c>
      <c r="S600" s="10">
        <f t="shared" si="66"/>
        <v>41948.00209490741</v>
      </c>
      <c r="T600" s="10">
        <f t="shared" si="67"/>
        <v>41978.00209490741</v>
      </c>
      <c r="U600" s="10">
        <v>41948</v>
      </c>
      <c r="V600" s="10">
        <v>41978</v>
      </c>
      <c r="W600" s="28">
        <f t="shared" si="64"/>
        <v>2500</v>
      </c>
      <c r="X600" s="28">
        <f t="shared" si="65"/>
        <v>850</v>
      </c>
    </row>
    <row r="601" spans="1:2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8320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8329</v>
      </c>
      <c r="O601" s="5">
        <f t="shared" si="63"/>
        <v>6.2E-2</v>
      </c>
      <c r="P601" s="5">
        <f t="shared" si="68"/>
        <v>15.5</v>
      </c>
      <c r="Q601" s="6" t="s">
        <v>8376</v>
      </c>
      <c r="R601" t="s">
        <v>8377</v>
      </c>
      <c r="S601" s="10">
        <f t="shared" si="66"/>
        <v>42047.812523148154</v>
      </c>
      <c r="T601" s="10">
        <f t="shared" si="67"/>
        <v>42071.636111111111</v>
      </c>
      <c r="U601" s="10">
        <v>42047</v>
      </c>
      <c r="V601" s="10">
        <v>42071</v>
      </c>
      <c r="W601" s="28">
        <f t="shared" si="64"/>
        <v>50000</v>
      </c>
      <c r="X601" s="28">
        <f t="shared" si="65"/>
        <v>31</v>
      </c>
    </row>
    <row r="602" spans="1:2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8329</v>
      </c>
      <c r="O602" s="5">
        <f t="shared" si="63"/>
        <v>2</v>
      </c>
      <c r="P602" s="5">
        <f t="shared" si="68"/>
        <v>100</v>
      </c>
      <c r="Q602" s="6" t="s">
        <v>8376</v>
      </c>
      <c r="R602" t="s">
        <v>8377</v>
      </c>
      <c r="S602" s="10">
        <f t="shared" si="66"/>
        <v>42073.798171296294</v>
      </c>
      <c r="T602" s="10">
        <f t="shared" si="67"/>
        <v>42133.798171296294</v>
      </c>
      <c r="U602" s="10">
        <v>42073</v>
      </c>
      <c r="V602" s="10">
        <v>42133</v>
      </c>
      <c r="W602" s="28">
        <f t="shared" si="64"/>
        <v>5000</v>
      </c>
      <c r="X602" s="28">
        <f t="shared" si="65"/>
        <v>100</v>
      </c>
    </row>
    <row r="603" spans="1:2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8329</v>
      </c>
      <c r="O603" s="5">
        <f t="shared" si="63"/>
        <v>1.4000000000000001</v>
      </c>
      <c r="P603" s="5">
        <f t="shared" si="68"/>
        <v>23.333333333333332</v>
      </c>
      <c r="Q603" s="6" t="s">
        <v>8376</v>
      </c>
      <c r="R603" t="s">
        <v>8377</v>
      </c>
      <c r="S603" s="10">
        <f t="shared" si="66"/>
        <v>41969.858090277776</v>
      </c>
      <c r="T603" s="10">
        <f t="shared" si="67"/>
        <v>41999.858090277776</v>
      </c>
      <c r="U603" s="10">
        <v>41969</v>
      </c>
      <c r="V603" s="10">
        <v>41999</v>
      </c>
      <c r="W603" s="28">
        <f t="shared" si="64"/>
        <v>8875</v>
      </c>
      <c r="X603" s="28">
        <f t="shared" si="65"/>
        <v>120.77800000000001</v>
      </c>
    </row>
    <row r="604" spans="1:2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8329</v>
      </c>
      <c r="O604" s="5">
        <f t="shared" si="63"/>
        <v>0</v>
      </c>
      <c r="P604" s="5">
        <v>0</v>
      </c>
      <c r="Q604" s="6" t="s">
        <v>8376</v>
      </c>
      <c r="R604" t="s">
        <v>8377</v>
      </c>
      <c r="S604" s="10">
        <f t="shared" si="66"/>
        <v>42143.79415509259</v>
      </c>
      <c r="T604" s="10">
        <f t="shared" si="67"/>
        <v>42173.79415509259</v>
      </c>
      <c r="U604" s="10">
        <v>42143</v>
      </c>
      <c r="V604" s="10">
        <v>42173</v>
      </c>
      <c r="W604" s="28">
        <f t="shared" si="64"/>
        <v>70000</v>
      </c>
      <c r="X604" s="28">
        <f t="shared" si="65"/>
        <v>0</v>
      </c>
    </row>
    <row r="605" spans="1:2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8329</v>
      </c>
      <c r="O605" s="5">
        <f t="shared" si="63"/>
        <v>3.9334666666666664</v>
      </c>
      <c r="P605" s="5">
        <f>E605/L605</f>
        <v>45.386153846153846</v>
      </c>
      <c r="Q605" s="6" t="s">
        <v>8376</v>
      </c>
      <c r="R605" t="s">
        <v>8377</v>
      </c>
      <c r="S605" s="10">
        <f t="shared" si="66"/>
        <v>41835.639155092591</v>
      </c>
      <c r="T605" s="10">
        <f t="shared" si="67"/>
        <v>41865.639155092591</v>
      </c>
      <c r="U605" s="10">
        <v>41835</v>
      </c>
      <c r="V605" s="10">
        <v>41865</v>
      </c>
      <c r="W605" s="28">
        <f t="shared" si="64"/>
        <v>15000</v>
      </c>
      <c r="X605" s="28">
        <f t="shared" si="65"/>
        <v>590.02</v>
      </c>
    </row>
    <row r="606" spans="1:2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8329</v>
      </c>
      <c r="O606" s="5">
        <f t="shared" si="63"/>
        <v>0</v>
      </c>
      <c r="P606" s="5">
        <v>0</v>
      </c>
      <c r="Q606" s="6" t="s">
        <v>8376</v>
      </c>
      <c r="R606" t="s">
        <v>8377</v>
      </c>
      <c r="S606" s="10">
        <f t="shared" si="66"/>
        <v>41849.035370370373</v>
      </c>
      <c r="T606" s="10">
        <f t="shared" si="67"/>
        <v>41879.035370370373</v>
      </c>
      <c r="U606" s="10">
        <v>41849</v>
      </c>
      <c r="V606" s="10">
        <v>41879</v>
      </c>
      <c r="W606" s="28">
        <f t="shared" si="64"/>
        <v>1500</v>
      </c>
      <c r="X606" s="28">
        <f t="shared" si="65"/>
        <v>0</v>
      </c>
    </row>
    <row r="607" spans="1:2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8329</v>
      </c>
      <c r="O607" s="5">
        <f t="shared" si="63"/>
        <v>2.62</v>
      </c>
      <c r="P607" s="5">
        <f>E607/L607</f>
        <v>16.375</v>
      </c>
      <c r="Q607" s="6" t="s">
        <v>8376</v>
      </c>
      <c r="R607" t="s">
        <v>8377</v>
      </c>
      <c r="S607" s="10">
        <f t="shared" si="66"/>
        <v>42194.357731481483</v>
      </c>
      <c r="T607" s="10">
        <f t="shared" si="67"/>
        <v>42239.357731481483</v>
      </c>
      <c r="U607" s="10">
        <v>42194</v>
      </c>
      <c r="V607" s="10">
        <v>42239</v>
      </c>
      <c r="W607" s="28">
        <f t="shared" si="64"/>
        <v>5000</v>
      </c>
      <c r="X607" s="28">
        <f t="shared" si="65"/>
        <v>131</v>
      </c>
    </row>
    <row r="608" spans="1:2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8329</v>
      </c>
      <c r="O608" s="5">
        <f t="shared" si="63"/>
        <v>0.2</v>
      </c>
      <c r="P608" s="5">
        <f>E608/L608</f>
        <v>10</v>
      </c>
      <c r="Q608" s="6" t="s">
        <v>8376</v>
      </c>
      <c r="R608" t="s">
        <v>8377</v>
      </c>
      <c r="S608" s="10">
        <f t="shared" si="66"/>
        <v>42102.650567129633</v>
      </c>
      <c r="T608" s="10">
        <f t="shared" si="67"/>
        <v>42148.625</v>
      </c>
      <c r="U608" s="10">
        <v>42102</v>
      </c>
      <c r="V608" s="10">
        <v>42148</v>
      </c>
      <c r="W608" s="28">
        <f t="shared" si="64"/>
        <v>5431</v>
      </c>
      <c r="X608" s="28">
        <f t="shared" si="65"/>
        <v>11.164000000000001</v>
      </c>
    </row>
    <row r="609" spans="1:2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8329</v>
      </c>
      <c r="O609" s="5">
        <f t="shared" si="63"/>
        <v>0</v>
      </c>
      <c r="P609" s="5">
        <v>0</v>
      </c>
      <c r="Q609" s="6" t="s">
        <v>8376</v>
      </c>
      <c r="R609" t="s">
        <v>8377</v>
      </c>
      <c r="S609" s="10">
        <f t="shared" si="66"/>
        <v>42300.825648148151</v>
      </c>
      <c r="T609" s="10">
        <f t="shared" si="67"/>
        <v>42330.867314814815</v>
      </c>
      <c r="U609" s="10">
        <v>42300</v>
      </c>
      <c r="V609" s="10">
        <v>42330</v>
      </c>
      <c r="W609" s="28">
        <f t="shared" si="64"/>
        <v>250</v>
      </c>
      <c r="X609" s="28">
        <f t="shared" si="65"/>
        <v>0</v>
      </c>
    </row>
    <row r="610" spans="1:2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8329</v>
      </c>
      <c r="O610" s="5">
        <f t="shared" si="63"/>
        <v>0.97400000000000009</v>
      </c>
      <c r="P610" s="5">
        <f>E610/L610</f>
        <v>292.2</v>
      </c>
      <c r="Q610" s="6" t="s">
        <v>8376</v>
      </c>
      <c r="R610" t="s">
        <v>8377</v>
      </c>
      <c r="S610" s="10">
        <f t="shared" si="66"/>
        <v>42140.921064814815</v>
      </c>
      <c r="T610" s="10">
        <f t="shared" si="67"/>
        <v>42170.921064814815</v>
      </c>
      <c r="U610" s="10">
        <v>42140</v>
      </c>
      <c r="V610" s="10">
        <v>42170</v>
      </c>
      <c r="W610" s="28">
        <f t="shared" si="64"/>
        <v>150000</v>
      </c>
      <c r="X610" s="28">
        <f t="shared" si="65"/>
        <v>1461</v>
      </c>
    </row>
    <row r="611" spans="1:2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8329</v>
      </c>
      <c r="O611" s="5">
        <f t="shared" si="63"/>
        <v>0.64102564102564097</v>
      </c>
      <c r="P611" s="5">
        <f>E611/L611</f>
        <v>5</v>
      </c>
      <c r="Q611" s="6" t="s">
        <v>8376</v>
      </c>
      <c r="R611" t="s">
        <v>8377</v>
      </c>
      <c r="S611" s="10">
        <f t="shared" si="66"/>
        <v>42307.034074074079</v>
      </c>
      <c r="T611" s="10">
        <f t="shared" si="67"/>
        <v>42337.075740740736</v>
      </c>
      <c r="U611" s="10">
        <v>42307</v>
      </c>
      <c r="V611" s="10">
        <v>42337</v>
      </c>
      <c r="W611" s="28">
        <f t="shared" si="64"/>
        <v>1196.52</v>
      </c>
      <c r="X611" s="28">
        <f t="shared" si="65"/>
        <v>7.5260000000000007</v>
      </c>
    </row>
    <row r="612" spans="1:2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8329</v>
      </c>
      <c r="O612" s="5">
        <f t="shared" si="63"/>
        <v>0</v>
      </c>
      <c r="P612" s="5">
        <v>0</v>
      </c>
      <c r="Q612" s="6" t="s">
        <v>8376</v>
      </c>
      <c r="R612" t="s">
        <v>8377</v>
      </c>
      <c r="S612" s="10">
        <f t="shared" si="66"/>
        <v>42086.83085648148</v>
      </c>
      <c r="T612" s="10">
        <f t="shared" si="67"/>
        <v>42116.83085648148</v>
      </c>
      <c r="U612" s="10">
        <v>42086</v>
      </c>
      <c r="V612" s="10">
        <v>42116</v>
      </c>
      <c r="W612" s="28">
        <f t="shared" si="64"/>
        <v>13803</v>
      </c>
      <c r="X612" s="28">
        <f t="shared" si="65"/>
        <v>0</v>
      </c>
    </row>
    <row r="613" spans="1:2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8329</v>
      </c>
      <c r="O613" s="5">
        <f t="shared" si="63"/>
        <v>0</v>
      </c>
      <c r="P613" s="5">
        <v>0</v>
      </c>
      <c r="Q613" s="6" t="s">
        <v>8376</v>
      </c>
      <c r="R613" t="s">
        <v>8377</v>
      </c>
      <c r="S613" s="10">
        <f t="shared" si="66"/>
        <v>42328.560613425929</v>
      </c>
      <c r="T613" s="10">
        <f t="shared" si="67"/>
        <v>42388.560613425929</v>
      </c>
      <c r="U613" s="10">
        <v>42328</v>
      </c>
      <c r="V613" s="10">
        <v>42388</v>
      </c>
      <c r="W613" s="28">
        <f t="shared" si="64"/>
        <v>85504</v>
      </c>
      <c r="X613" s="28">
        <f t="shared" si="65"/>
        <v>0</v>
      </c>
    </row>
    <row r="614" spans="1:2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8329</v>
      </c>
      <c r="O614" s="5">
        <f t="shared" si="63"/>
        <v>0</v>
      </c>
      <c r="P614" s="5">
        <v>0</v>
      </c>
      <c r="Q614" s="6" t="s">
        <v>8376</v>
      </c>
      <c r="R614" t="s">
        <v>8377</v>
      </c>
      <c r="S614" s="10">
        <f t="shared" si="66"/>
        <v>42585.031782407408</v>
      </c>
      <c r="T614" s="10">
        <f t="shared" si="67"/>
        <v>42615.031782407408</v>
      </c>
      <c r="U614" s="10">
        <v>42585</v>
      </c>
      <c r="V614" s="10">
        <v>42615</v>
      </c>
      <c r="W614" s="28">
        <f t="shared" si="64"/>
        <v>11200.000000000002</v>
      </c>
      <c r="X614" s="28">
        <f t="shared" si="65"/>
        <v>0</v>
      </c>
    </row>
    <row r="615" spans="1:2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8329</v>
      </c>
      <c r="O615" s="5">
        <f t="shared" si="63"/>
        <v>21.363333333333333</v>
      </c>
      <c r="P615" s="5">
        <f>E615/L615</f>
        <v>105.93388429752066</v>
      </c>
      <c r="Q615" s="6" t="s">
        <v>8376</v>
      </c>
      <c r="R615" t="s">
        <v>8377</v>
      </c>
      <c r="S615" s="10">
        <f t="shared" si="66"/>
        <v>42247.496759259258</v>
      </c>
      <c r="T615" s="10">
        <f t="shared" si="67"/>
        <v>42278.207638888889</v>
      </c>
      <c r="U615" s="10">
        <v>42247</v>
      </c>
      <c r="V615" s="10">
        <v>42278</v>
      </c>
      <c r="W615" s="28">
        <f t="shared" si="64"/>
        <v>60000</v>
      </c>
      <c r="X615" s="28">
        <f t="shared" si="65"/>
        <v>12818</v>
      </c>
    </row>
    <row r="616" spans="1:2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8329</v>
      </c>
      <c r="O616" s="5">
        <f t="shared" si="63"/>
        <v>0</v>
      </c>
      <c r="P616" s="5">
        <v>0</v>
      </c>
      <c r="Q616" s="6" t="s">
        <v>8376</v>
      </c>
      <c r="R616" t="s">
        <v>8377</v>
      </c>
      <c r="S616" s="10">
        <f t="shared" si="66"/>
        <v>42515.061805555553</v>
      </c>
      <c r="T616" s="10">
        <f t="shared" si="67"/>
        <v>42545.061805555553</v>
      </c>
      <c r="U616" s="10">
        <v>42515</v>
      </c>
      <c r="V616" s="10">
        <v>42545</v>
      </c>
      <c r="W616" s="28">
        <f t="shared" si="64"/>
        <v>10000</v>
      </c>
      <c r="X616" s="28">
        <f t="shared" si="65"/>
        <v>0</v>
      </c>
    </row>
    <row r="617" spans="1:2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8329</v>
      </c>
      <c r="O617" s="5">
        <f t="shared" si="63"/>
        <v>0</v>
      </c>
      <c r="P617" s="5">
        <v>0</v>
      </c>
      <c r="Q617" s="6" t="s">
        <v>8376</v>
      </c>
      <c r="R617" t="s">
        <v>8377</v>
      </c>
      <c r="S617" s="10">
        <f t="shared" si="66"/>
        <v>42242.122210648144</v>
      </c>
      <c r="T617" s="10">
        <f t="shared" si="67"/>
        <v>42272.122210648144</v>
      </c>
      <c r="U617" s="10">
        <v>42242</v>
      </c>
      <c r="V617" s="10">
        <v>42272</v>
      </c>
      <c r="W617" s="28">
        <f t="shared" si="64"/>
        <v>334.44099999999997</v>
      </c>
      <c r="X617" s="28">
        <f t="shared" si="65"/>
        <v>0</v>
      </c>
    </row>
    <row r="618" spans="1:2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8329</v>
      </c>
      <c r="O618" s="5">
        <f t="shared" si="63"/>
        <v>0</v>
      </c>
      <c r="P618" s="5">
        <v>0</v>
      </c>
      <c r="Q618" s="6" t="s">
        <v>8376</v>
      </c>
      <c r="R618" t="s">
        <v>8377</v>
      </c>
      <c r="S618" s="10">
        <f t="shared" si="66"/>
        <v>42761.376238425924</v>
      </c>
      <c r="T618" s="10">
        <f t="shared" si="67"/>
        <v>42791.376238425924</v>
      </c>
      <c r="U618" s="10">
        <v>42761</v>
      </c>
      <c r="V618" s="10">
        <v>42791</v>
      </c>
      <c r="W618" s="28">
        <f t="shared" si="64"/>
        <v>5350</v>
      </c>
      <c r="X618" s="28">
        <f t="shared" si="65"/>
        <v>0</v>
      </c>
    </row>
    <row r="619" spans="1:2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8329</v>
      </c>
      <c r="O619" s="5">
        <f t="shared" si="63"/>
        <v>3</v>
      </c>
      <c r="P619" s="5">
        <f>E619/L619</f>
        <v>20</v>
      </c>
      <c r="Q619" s="6" t="s">
        <v>8376</v>
      </c>
      <c r="R619" t="s">
        <v>8377</v>
      </c>
      <c r="S619" s="10">
        <f t="shared" si="66"/>
        <v>42087.343090277776</v>
      </c>
      <c r="T619" s="10">
        <f t="shared" si="67"/>
        <v>42132.343090277776</v>
      </c>
      <c r="U619" s="10">
        <v>42087</v>
      </c>
      <c r="V619" s="10">
        <v>42132</v>
      </c>
      <c r="W619" s="28">
        <f t="shared" si="64"/>
        <v>2982</v>
      </c>
      <c r="X619" s="28">
        <f t="shared" si="65"/>
        <v>92.477999999999994</v>
      </c>
    </row>
    <row r="620" spans="1:2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8329</v>
      </c>
      <c r="O620" s="5">
        <f t="shared" si="63"/>
        <v>0</v>
      </c>
      <c r="P620" s="5">
        <v>0</v>
      </c>
      <c r="Q620" s="6" t="s">
        <v>8376</v>
      </c>
      <c r="R620" t="s">
        <v>8377</v>
      </c>
      <c r="S620" s="10">
        <f t="shared" si="66"/>
        <v>42317.810219907406</v>
      </c>
      <c r="T620" s="10">
        <f t="shared" si="67"/>
        <v>42347.810219907406</v>
      </c>
      <c r="U620" s="10">
        <v>42317</v>
      </c>
      <c r="V620" s="10">
        <v>42347</v>
      </c>
      <c r="W620" s="28">
        <f t="shared" si="64"/>
        <v>400</v>
      </c>
      <c r="X620" s="28">
        <f t="shared" si="65"/>
        <v>0</v>
      </c>
    </row>
    <row r="621" spans="1:2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8329</v>
      </c>
      <c r="O621" s="5">
        <f t="shared" si="63"/>
        <v>3.9999999999999996E-5</v>
      </c>
      <c r="P621" s="5">
        <f>E621/L621</f>
        <v>1</v>
      </c>
      <c r="Q621" s="6" t="s">
        <v>8376</v>
      </c>
      <c r="R621" t="s">
        <v>8377</v>
      </c>
      <c r="S621" s="10">
        <f t="shared" si="66"/>
        <v>41908.650347222225</v>
      </c>
      <c r="T621" s="10">
        <f t="shared" si="67"/>
        <v>41968.692013888889</v>
      </c>
      <c r="U621" s="10">
        <v>41908</v>
      </c>
      <c r="V621" s="10">
        <v>41968</v>
      </c>
      <c r="W621" s="28">
        <f t="shared" si="64"/>
        <v>2500000</v>
      </c>
      <c r="X621" s="28">
        <f t="shared" si="65"/>
        <v>1</v>
      </c>
    </row>
    <row r="622" spans="1:2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8329</v>
      </c>
      <c r="O622" s="5">
        <f t="shared" si="63"/>
        <v>1</v>
      </c>
      <c r="P622" s="5">
        <f>E622/L622</f>
        <v>300</v>
      </c>
      <c r="Q622" s="6" t="s">
        <v>8376</v>
      </c>
      <c r="R622" t="s">
        <v>8377</v>
      </c>
      <c r="S622" s="10">
        <f t="shared" si="66"/>
        <v>41831.716874999998</v>
      </c>
      <c r="T622" s="10">
        <f t="shared" si="67"/>
        <v>41876.716874999998</v>
      </c>
      <c r="U622" s="10">
        <v>41831</v>
      </c>
      <c r="V622" s="10">
        <v>41876</v>
      </c>
      <c r="W622" s="28">
        <f t="shared" si="64"/>
        <v>28194</v>
      </c>
      <c r="X622" s="28">
        <f t="shared" si="65"/>
        <v>273.93</v>
      </c>
    </row>
    <row r="623" spans="1:2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8329</v>
      </c>
      <c r="O623" s="5">
        <f t="shared" si="63"/>
        <v>1.044</v>
      </c>
      <c r="P623" s="5">
        <f>E623/L623</f>
        <v>87</v>
      </c>
      <c r="Q623" s="6" t="s">
        <v>8376</v>
      </c>
      <c r="R623" t="s">
        <v>8377</v>
      </c>
      <c r="S623" s="10">
        <f t="shared" si="66"/>
        <v>42528.987696759257</v>
      </c>
      <c r="T623" s="10">
        <f t="shared" si="67"/>
        <v>42558.987696759257</v>
      </c>
      <c r="U623" s="10">
        <v>42528</v>
      </c>
      <c r="V623" s="10">
        <v>42558</v>
      </c>
      <c r="W623" s="28">
        <f t="shared" si="64"/>
        <v>25000</v>
      </c>
      <c r="X623" s="28">
        <f t="shared" si="65"/>
        <v>261</v>
      </c>
    </row>
    <row r="624" spans="1:2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8329</v>
      </c>
      <c r="O624" s="5">
        <f t="shared" si="63"/>
        <v>5.6833333333333336</v>
      </c>
      <c r="P624" s="5">
        <f>E624/L624</f>
        <v>37.888888888888886</v>
      </c>
      <c r="Q624" s="6" t="s">
        <v>8376</v>
      </c>
      <c r="R624" t="s">
        <v>8377</v>
      </c>
      <c r="S624" s="10">
        <f t="shared" si="66"/>
        <v>42532.774745370371</v>
      </c>
      <c r="T624" s="10">
        <f t="shared" si="67"/>
        <v>42552.774745370371</v>
      </c>
      <c r="U624" s="10">
        <v>42532</v>
      </c>
      <c r="V624" s="10">
        <v>42552</v>
      </c>
      <c r="W624" s="28">
        <f t="shared" si="64"/>
        <v>6000</v>
      </c>
      <c r="X624" s="28">
        <f t="shared" si="65"/>
        <v>341</v>
      </c>
    </row>
    <row r="625" spans="1:2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8329</v>
      </c>
      <c r="O625" s="5">
        <f t="shared" si="63"/>
        <v>0</v>
      </c>
      <c r="P625" s="5">
        <v>0</v>
      </c>
      <c r="Q625" s="6" t="s">
        <v>8376</v>
      </c>
      <c r="R625" t="s">
        <v>8377</v>
      </c>
      <c r="S625" s="10">
        <f t="shared" si="66"/>
        <v>42122.009224537032</v>
      </c>
      <c r="T625" s="10">
        <f t="shared" si="67"/>
        <v>42152.009224537032</v>
      </c>
      <c r="U625" s="10">
        <v>42122</v>
      </c>
      <c r="V625" s="10">
        <v>42152</v>
      </c>
      <c r="W625" s="28">
        <f t="shared" si="64"/>
        <v>59595</v>
      </c>
      <c r="X625" s="28">
        <f t="shared" si="65"/>
        <v>0</v>
      </c>
    </row>
    <row r="626" spans="1:2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8329</v>
      </c>
      <c r="O626" s="5">
        <f t="shared" si="63"/>
        <v>0</v>
      </c>
      <c r="P626" s="5">
        <v>0</v>
      </c>
      <c r="Q626" s="6" t="s">
        <v>8376</v>
      </c>
      <c r="R626" t="s">
        <v>8377</v>
      </c>
      <c r="S626" s="10">
        <f t="shared" si="66"/>
        <v>42108.988900462966</v>
      </c>
      <c r="T626" s="10">
        <f t="shared" si="67"/>
        <v>42138.988900462966</v>
      </c>
      <c r="U626" s="10">
        <v>42108</v>
      </c>
      <c r="V626" s="10">
        <v>42138</v>
      </c>
      <c r="W626" s="28">
        <f t="shared" si="64"/>
        <v>5000</v>
      </c>
      <c r="X626" s="28">
        <f t="shared" si="65"/>
        <v>0</v>
      </c>
    </row>
    <row r="627" spans="1:2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8329</v>
      </c>
      <c r="O627" s="5">
        <f t="shared" si="63"/>
        <v>0</v>
      </c>
      <c r="P627" s="5">
        <v>0</v>
      </c>
      <c r="Q627" s="6" t="s">
        <v>8376</v>
      </c>
      <c r="R627" t="s">
        <v>8377</v>
      </c>
      <c r="S627" s="10">
        <f t="shared" si="66"/>
        <v>42790.895567129628</v>
      </c>
      <c r="T627" s="10">
        <f t="shared" si="67"/>
        <v>42820.853900462964</v>
      </c>
      <c r="U627" s="10">
        <v>42790</v>
      </c>
      <c r="V627" s="10">
        <v>42820</v>
      </c>
      <c r="W627" s="28">
        <f t="shared" si="64"/>
        <v>19072.5</v>
      </c>
      <c r="X627" s="28">
        <f t="shared" si="65"/>
        <v>0</v>
      </c>
    </row>
    <row r="628" spans="1:2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8329</v>
      </c>
      <c r="O628" s="5">
        <f t="shared" si="63"/>
        <v>17.380000000000003</v>
      </c>
      <c r="P628" s="5">
        <f>E628/L628</f>
        <v>111.41025641025641</v>
      </c>
      <c r="Q628" s="6" t="s">
        <v>8376</v>
      </c>
      <c r="R628" t="s">
        <v>8377</v>
      </c>
      <c r="S628" s="10">
        <f t="shared" si="66"/>
        <v>42198.559479166666</v>
      </c>
      <c r="T628" s="10">
        <f t="shared" si="67"/>
        <v>42231.556944444441</v>
      </c>
      <c r="U628" s="10">
        <v>42198</v>
      </c>
      <c r="V628" s="10">
        <v>42231</v>
      </c>
      <c r="W628" s="28">
        <f t="shared" si="64"/>
        <v>25000</v>
      </c>
      <c r="X628" s="28">
        <f t="shared" si="65"/>
        <v>4345</v>
      </c>
    </row>
    <row r="629" spans="1:2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8329</v>
      </c>
      <c r="O629" s="5">
        <f t="shared" si="63"/>
        <v>0.02</v>
      </c>
      <c r="P629" s="5">
        <f>E629/L629</f>
        <v>90</v>
      </c>
      <c r="Q629" s="6" t="s">
        <v>8376</v>
      </c>
      <c r="R629" t="s">
        <v>8377</v>
      </c>
      <c r="S629" s="10">
        <f t="shared" si="66"/>
        <v>42384.306840277779</v>
      </c>
      <c r="T629" s="10">
        <f t="shared" si="67"/>
        <v>42443.958333333328</v>
      </c>
      <c r="U629" s="10">
        <v>42384</v>
      </c>
      <c r="V629" s="10">
        <v>42443</v>
      </c>
      <c r="W629" s="28">
        <f t="shared" si="64"/>
        <v>52560</v>
      </c>
      <c r="X629" s="28">
        <f t="shared" si="65"/>
        <v>10.782</v>
      </c>
    </row>
    <row r="630" spans="1:2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8329</v>
      </c>
      <c r="O630" s="5">
        <f t="shared" si="63"/>
        <v>0</v>
      </c>
      <c r="P630" s="5">
        <v>0</v>
      </c>
      <c r="Q630" s="6" t="s">
        <v>8376</v>
      </c>
      <c r="R630" t="s">
        <v>8377</v>
      </c>
      <c r="S630" s="10">
        <f t="shared" si="66"/>
        <v>41803.692789351851</v>
      </c>
      <c r="T630" s="10">
        <f t="shared" si="67"/>
        <v>41833.692789351851</v>
      </c>
      <c r="U630" s="10">
        <v>41803</v>
      </c>
      <c r="V630" s="10">
        <v>41833</v>
      </c>
      <c r="W630" s="28">
        <f t="shared" si="64"/>
        <v>5000</v>
      </c>
      <c r="X630" s="28">
        <f t="shared" si="65"/>
        <v>0</v>
      </c>
    </row>
    <row r="631" spans="1:2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8329</v>
      </c>
      <c r="O631" s="5">
        <f t="shared" si="63"/>
        <v>0.17500000000000002</v>
      </c>
      <c r="P631" s="5">
        <f>E631/L631</f>
        <v>116.66666666666667</v>
      </c>
      <c r="Q631" s="6" t="s">
        <v>8376</v>
      </c>
      <c r="R631" t="s">
        <v>8377</v>
      </c>
      <c r="S631" s="10">
        <f t="shared" si="66"/>
        <v>42474.637824074074</v>
      </c>
      <c r="T631" s="10">
        <f t="shared" si="67"/>
        <v>42504.637824074074</v>
      </c>
      <c r="U631" s="10">
        <v>42474</v>
      </c>
      <c r="V631" s="10">
        <v>42504</v>
      </c>
      <c r="W631" s="28">
        <f t="shared" si="64"/>
        <v>154040</v>
      </c>
      <c r="X631" s="28">
        <f t="shared" si="65"/>
        <v>254.94000000000003</v>
      </c>
    </row>
    <row r="632" spans="1:2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8329</v>
      </c>
      <c r="O632" s="5">
        <f t="shared" si="63"/>
        <v>8.3340278356529712E-2</v>
      </c>
      <c r="P632" s="5">
        <f>E632/L632</f>
        <v>10</v>
      </c>
      <c r="Q632" s="6" t="s">
        <v>8376</v>
      </c>
      <c r="R632" t="s">
        <v>8377</v>
      </c>
      <c r="S632" s="10">
        <f t="shared" si="66"/>
        <v>42223.619456018518</v>
      </c>
      <c r="T632" s="10">
        <f t="shared" si="67"/>
        <v>42253.215277777781</v>
      </c>
      <c r="U632" s="10">
        <v>42223</v>
      </c>
      <c r="V632" s="10">
        <v>42253</v>
      </c>
      <c r="W632" s="28">
        <f t="shared" si="64"/>
        <v>11999</v>
      </c>
      <c r="X632" s="28">
        <f t="shared" si="65"/>
        <v>10</v>
      </c>
    </row>
    <row r="633" spans="1:2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8329</v>
      </c>
      <c r="O633" s="5">
        <f t="shared" si="63"/>
        <v>1.38</v>
      </c>
      <c r="P633" s="5">
        <f>E633/L633</f>
        <v>76.666666666666671</v>
      </c>
      <c r="Q633" s="6" t="s">
        <v>8376</v>
      </c>
      <c r="R633" t="s">
        <v>8377</v>
      </c>
      <c r="S633" s="10">
        <f t="shared" si="66"/>
        <v>42489.772326388891</v>
      </c>
      <c r="T633" s="10">
        <f t="shared" si="67"/>
        <v>42518.772326388891</v>
      </c>
      <c r="U633" s="10">
        <v>42489</v>
      </c>
      <c r="V633" s="10">
        <v>42518</v>
      </c>
      <c r="W633" s="28">
        <f t="shared" si="64"/>
        <v>39910</v>
      </c>
      <c r="X633" s="28">
        <f t="shared" si="65"/>
        <v>529.23</v>
      </c>
    </row>
    <row r="634" spans="1:2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8329</v>
      </c>
      <c r="O634" s="5">
        <f t="shared" si="63"/>
        <v>0</v>
      </c>
      <c r="P634" s="5">
        <v>0</v>
      </c>
      <c r="Q634" s="6" t="s">
        <v>8376</v>
      </c>
      <c r="R634" t="s">
        <v>8377</v>
      </c>
      <c r="S634" s="10">
        <f t="shared" si="66"/>
        <v>42303.659317129626</v>
      </c>
      <c r="T634" s="10">
        <f t="shared" si="67"/>
        <v>42333.700983796298</v>
      </c>
      <c r="U634" s="10">
        <v>42303</v>
      </c>
      <c r="V634" s="10">
        <v>42333</v>
      </c>
      <c r="W634" s="28">
        <f t="shared" si="64"/>
        <v>22022</v>
      </c>
      <c r="X634" s="28">
        <f t="shared" si="65"/>
        <v>0</v>
      </c>
    </row>
    <row r="635" spans="1:2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8329</v>
      </c>
      <c r="O635" s="5">
        <f t="shared" si="63"/>
        <v>12.45</v>
      </c>
      <c r="P635" s="5">
        <f>E635/L635</f>
        <v>49.8</v>
      </c>
      <c r="Q635" s="6" t="s">
        <v>8376</v>
      </c>
      <c r="R635" t="s">
        <v>8377</v>
      </c>
      <c r="S635" s="10">
        <f t="shared" si="66"/>
        <v>42507.299328703702</v>
      </c>
      <c r="T635" s="10">
        <f t="shared" si="67"/>
        <v>42538.958333333328</v>
      </c>
      <c r="U635" s="10">
        <v>42507</v>
      </c>
      <c r="V635" s="10">
        <v>42538</v>
      </c>
      <c r="W635" s="28">
        <f t="shared" si="64"/>
        <v>10000</v>
      </c>
      <c r="X635" s="28">
        <f t="shared" si="65"/>
        <v>1245</v>
      </c>
    </row>
    <row r="636" spans="1:2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8329</v>
      </c>
      <c r="O636" s="5">
        <f t="shared" si="63"/>
        <v>0.02</v>
      </c>
      <c r="P636" s="5">
        <f>E636/L636</f>
        <v>1</v>
      </c>
      <c r="Q636" s="6" t="s">
        <v>8376</v>
      </c>
      <c r="R636" t="s">
        <v>8377</v>
      </c>
      <c r="S636" s="10">
        <f t="shared" si="66"/>
        <v>42031.928576388891</v>
      </c>
      <c r="T636" s="10">
        <f t="shared" si="67"/>
        <v>42061.928576388891</v>
      </c>
      <c r="U636" s="10">
        <v>42031</v>
      </c>
      <c r="V636" s="10">
        <v>42061</v>
      </c>
      <c r="W636" s="28">
        <f t="shared" si="64"/>
        <v>5000</v>
      </c>
      <c r="X636" s="28">
        <f t="shared" si="65"/>
        <v>1</v>
      </c>
    </row>
    <row r="637" spans="1:2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8329</v>
      </c>
      <c r="O637" s="5">
        <f t="shared" si="63"/>
        <v>8.0000000000000002E-3</v>
      </c>
      <c r="P637" s="5">
        <f>E637/L637</f>
        <v>2</v>
      </c>
      <c r="Q637" s="6" t="s">
        <v>8376</v>
      </c>
      <c r="R637" t="s">
        <v>8377</v>
      </c>
      <c r="S637" s="10">
        <f t="shared" si="66"/>
        <v>42076.092152777783</v>
      </c>
      <c r="T637" s="10">
        <f t="shared" si="67"/>
        <v>42106.092152777783</v>
      </c>
      <c r="U637" s="10">
        <v>42076</v>
      </c>
      <c r="V637" s="10">
        <v>42106</v>
      </c>
      <c r="W637" s="28">
        <f t="shared" si="64"/>
        <v>25000</v>
      </c>
      <c r="X637" s="28">
        <f t="shared" si="65"/>
        <v>2</v>
      </c>
    </row>
    <row r="638" spans="1:2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8329</v>
      </c>
      <c r="O638" s="5">
        <f t="shared" si="63"/>
        <v>0.2</v>
      </c>
      <c r="P638" s="5">
        <f>E638/L638</f>
        <v>4</v>
      </c>
      <c r="Q638" s="6" t="s">
        <v>8376</v>
      </c>
      <c r="R638" t="s">
        <v>8377</v>
      </c>
      <c r="S638" s="10">
        <f t="shared" si="66"/>
        <v>42131.455439814818</v>
      </c>
      <c r="T638" s="10">
        <f t="shared" si="67"/>
        <v>42161.44930555555</v>
      </c>
      <c r="U638" s="10">
        <v>42131</v>
      </c>
      <c r="V638" s="10">
        <v>42161</v>
      </c>
      <c r="W638" s="28">
        <f t="shared" si="64"/>
        <v>3045.2</v>
      </c>
      <c r="X638" s="28">
        <f t="shared" si="65"/>
        <v>6.1323999999999996</v>
      </c>
    </row>
    <row r="639" spans="1:2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8329</v>
      </c>
      <c r="O639" s="5">
        <f t="shared" si="63"/>
        <v>0</v>
      </c>
      <c r="P639" s="5">
        <v>0</v>
      </c>
      <c r="Q639" s="6" t="s">
        <v>8376</v>
      </c>
      <c r="R639" t="s">
        <v>8377</v>
      </c>
      <c r="S639" s="10">
        <f t="shared" si="66"/>
        <v>42762.962013888886</v>
      </c>
      <c r="T639" s="10">
        <f t="shared" si="67"/>
        <v>42791.961111111115</v>
      </c>
      <c r="U639" s="10">
        <v>42762</v>
      </c>
      <c r="V639" s="10">
        <v>42791</v>
      </c>
      <c r="W639" s="28">
        <f t="shared" si="64"/>
        <v>125410</v>
      </c>
      <c r="X639" s="28">
        <f t="shared" si="65"/>
        <v>0</v>
      </c>
    </row>
    <row r="640" spans="1:2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8329</v>
      </c>
      <c r="O640" s="5">
        <f t="shared" si="63"/>
        <v>9.0000000000000011E-3</v>
      </c>
      <c r="P640" s="5">
        <f t="shared" ref="P640:P687" si="69">E640/L640</f>
        <v>3</v>
      </c>
      <c r="Q640" s="6" t="s">
        <v>8376</v>
      </c>
      <c r="R640" t="s">
        <v>8377</v>
      </c>
      <c r="S640" s="10">
        <f t="shared" si="66"/>
        <v>42759.593310185184</v>
      </c>
      <c r="T640" s="10">
        <f t="shared" si="67"/>
        <v>42819.55164351852</v>
      </c>
      <c r="U640" s="10">
        <v>42759</v>
      </c>
      <c r="V640" s="10">
        <v>42819</v>
      </c>
      <c r="W640" s="28">
        <f t="shared" si="64"/>
        <v>214960</v>
      </c>
      <c r="X640" s="28">
        <f t="shared" si="65"/>
        <v>19.449000000000002</v>
      </c>
    </row>
    <row r="641" spans="1:2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8329</v>
      </c>
      <c r="O641" s="5">
        <f t="shared" si="63"/>
        <v>9.9999999999999991E-5</v>
      </c>
      <c r="P641" s="5">
        <f t="shared" si="69"/>
        <v>1</v>
      </c>
      <c r="Q641" s="6" t="s">
        <v>8376</v>
      </c>
      <c r="R641" t="s">
        <v>8377</v>
      </c>
      <c r="S641" s="10">
        <f t="shared" si="66"/>
        <v>41865.583275462966</v>
      </c>
      <c r="T641" s="10">
        <f t="shared" si="67"/>
        <v>41925.583275462966</v>
      </c>
      <c r="U641" s="10">
        <v>41865</v>
      </c>
      <c r="V641" s="10">
        <v>41925</v>
      </c>
      <c r="W641" s="28">
        <f t="shared" si="64"/>
        <v>1000000</v>
      </c>
      <c r="X641" s="28">
        <f t="shared" si="65"/>
        <v>1</v>
      </c>
    </row>
    <row r="642" spans="1:2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8318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8330</v>
      </c>
      <c r="O642" s="5">
        <f t="shared" ref="O642:O705" si="70">(E642/D642)*100</f>
        <v>144.28571428571428</v>
      </c>
      <c r="P642" s="5">
        <f t="shared" si="69"/>
        <v>50.5</v>
      </c>
      <c r="Q642" s="6" t="s">
        <v>8376</v>
      </c>
      <c r="R642" t="s">
        <v>8378</v>
      </c>
      <c r="S642" s="10">
        <f t="shared" si="66"/>
        <v>42683.420312499999</v>
      </c>
      <c r="T642" s="10">
        <f t="shared" si="67"/>
        <v>42698.958333333328</v>
      </c>
      <c r="U642" s="10">
        <v>42683</v>
      </c>
      <c r="V642" s="10">
        <v>42698</v>
      </c>
      <c r="W642" s="28">
        <f t="shared" ref="W642:W705" si="71">(HLOOKUP(U642,Exchange_Data,MATCH(H642,Currency,0),FALSE))*D642</f>
        <v>77.154000000000011</v>
      </c>
      <c r="X642" s="28">
        <f t="shared" ref="X642:X705" si="72">(HLOOKUP(V642,Exchange_Data,MATCH(H642,Currency,0),FALSE))*E642</f>
        <v>106.53479999999999</v>
      </c>
    </row>
    <row r="643" spans="1:2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8318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8330</v>
      </c>
      <c r="O643" s="5">
        <f t="shared" si="70"/>
        <v>119.16249999999999</v>
      </c>
      <c r="P643" s="5">
        <f t="shared" si="69"/>
        <v>151.31746031746033</v>
      </c>
      <c r="Q643" s="6" t="s">
        <v>8376</v>
      </c>
      <c r="R643" t="s">
        <v>8378</v>
      </c>
      <c r="S643" s="10">
        <f t="shared" ref="S643:S706" si="73">(J643/86400)+25569</f>
        <v>42199.57</v>
      </c>
      <c r="T643" s="10">
        <f t="shared" ref="T643:T706" si="74">(I643/86400)+25569</f>
        <v>42229.57</v>
      </c>
      <c r="U643" s="10">
        <v>42199</v>
      </c>
      <c r="V643" s="10">
        <v>42229</v>
      </c>
      <c r="W643" s="28">
        <f t="shared" si="71"/>
        <v>40000</v>
      </c>
      <c r="X643" s="28">
        <f t="shared" si="72"/>
        <v>47665</v>
      </c>
    </row>
    <row r="644" spans="1:2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8318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8330</v>
      </c>
      <c r="O644" s="5">
        <f t="shared" si="70"/>
        <v>1460.4850000000001</v>
      </c>
      <c r="P644" s="5">
        <f t="shared" si="69"/>
        <v>134.3592456301748</v>
      </c>
      <c r="Q644" s="6" t="s">
        <v>8376</v>
      </c>
      <c r="R644" t="s">
        <v>8378</v>
      </c>
      <c r="S644" s="10">
        <f t="shared" si="73"/>
        <v>42199.651319444441</v>
      </c>
      <c r="T644" s="10">
        <f t="shared" si="74"/>
        <v>42235.651319444441</v>
      </c>
      <c r="U644" s="10">
        <v>42199</v>
      </c>
      <c r="V644" s="10">
        <v>42235</v>
      </c>
      <c r="W644" s="28">
        <f t="shared" si="71"/>
        <v>22062</v>
      </c>
      <c r="X644" s="28">
        <f t="shared" si="72"/>
        <v>322504.2977</v>
      </c>
    </row>
    <row r="645" spans="1:2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8318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8330</v>
      </c>
      <c r="O645" s="5">
        <f t="shared" si="70"/>
        <v>105.80799999999999</v>
      </c>
      <c r="P645" s="5">
        <f t="shared" si="69"/>
        <v>174.02631578947367</v>
      </c>
      <c r="Q645" s="6" t="s">
        <v>8376</v>
      </c>
      <c r="R645" t="s">
        <v>8378</v>
      </c>
      <c r="S645" s="10">
        <f t="shared" si="73"/>
        <v>42100.642071759255</v>
      </c>
      <c r="T645" s="10">
        <f t="shared" si="74"/>
        <v>42155.642071759255</v>
      </c>
      <c r="U645" s="10">
        <v>42100</v>
      </c>
      <c r="V645" s="10">
        <v>42155</v>
      </c>
      <c r="W645" s="28">
        <f t="shared" si="71"/>
        <v>25000</v>
      </c>
      <c r="X645" s="28">
        <f t="shared" si="72"/>
        <v>26452</v>
      </c>
    </row>
    <row r="646" spans="1:2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8318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8330</v>
      </c>
      <c r="O646" s="5">
        <f t="shared" si="70"/>
        <v>300.11791999999997</v>
      </c>
      <c r="P646" s="5">
        <f t="shared" si="69"/>
        <v>73.486268364348675</v>
      </c>
      <c r="Q646" s="6" t="s">
        <v>8376</v>
      </c>
      <c r="R646" t="s">
        <v>8378</v>
      </c>
      <c r="S646" s="10">
        <f t="shared" si="73"/>
        <v>41898.665960648148</v>
      </c>
      <c r="T646" s="10">
        <f t="shared" si="74"/>
        <v>41941.041666666664</v>
      </c>
      <c r="U646" s="10">
        <v>41898</v>
      </c>
      <c r="V646" s="10">
        <v>41941</v>
      </c>
      <c r="W646" s="28">
        <f t="shared" si="71"/>
        <v>25000</v>
      </c>
      <c r="X646" s="28">
        <f t="shared" si="72"/>
        <v>75029.48</v>
      </c>
    </row>
    <row r="647" spans="1:2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8318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8330</v>
      </c>
      <c r="O647" s="5">
        <f t="shared" si="70"/>
        <v>278.7</v>
      </c>
      <c r="P647" s="5">
        <f t="shared" si="69"/>
        <v>23.518987341772153</v>
      </c>
      <c r="Q647" s="6" t="s">
        <v>8376</v>
      </c>
      <c r="R647" t="s">
        <v>8378</v>
      </c>
      <c r="S647" s="10">
        <f t="shared" si="73"/>
        <v>42564.026319444441</v>
      </c>
      <c r="T647" s="10">
        <f t="shared" si="74"/>
        <v>42594.026319444441</v>
      </c>
      <c r="U647" s="10">
        <v>42564</v>
      </c>
      <c r="V647" s="10">
        <v>42594</v>
      </c>
      <c r="W647" s="28">
        <f t="shared" si="71"/>
        <v>2000</v>
      </c>
      <c r="X647" s="28">
        <f t="shared" si="72"/>
        <v>5574</v>
      </c>
    </row>
    <row r="648" spans="1:2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8318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8330</v>
      </c>
      <c r="O648" s="5">
        <f t="shared" si="70"/>
        <v>131.87625</v>
      </c>
      <c r="P648" s="5">
        <f t="shared" si="69"/>
        <v>39.074444444444445</v>
      </c>
      <c r="Q648" s="6" t="s">
        <v>8376</v>
      </c>
      <c r="R648" t="s">
        <v>8378</v>
      </c>
      <c r="S648" s="10">
        <f t="shared" si="73"/>
        <v>41832.852627314816</v>
      </c>
      <c r="T648" s="10">
        <f t="shared" si="74"/>
        <v>41862.852627314816</v>
      </c>
      <c r="U648" s="10">
        <v>41832</v>
      </c>
      <c r="V648" s="10">
        <v>41862</v>
      </c>
      <c r="W648" s="28">
        <f t="shared" si="71"/>
        <v>800</v>
      </c>
      <c r="X648" s="28">
        <f t="shared" si="72"/>
        <v>1055.01</v>
      </c>
    </row>
    <row r="649" spans="1:2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8318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8330</v>
      </c>
      <c r="O649" s="5">
        <f t="shared" si="70"/>
        <v>107.05</v>
      </c>
      <c r="P649" s="5">
        <f t="shared" si="69"/>
        <v>125.94117647058823</v>
      </c>
      <c r="Q649" s="6" t="s">
        <v>8376</v>
      </c>
      <c r="R649" t="s">
        <v>8378</v>
      </c>
      <c r="S649" s="10">
        <f t="shared" si="73"/>
        <v>42416.767928240741</v>
      </c>
      <c r="T649" s="10">
        <f t="shared" si="74"/>
        <v>42446.726261574076</v>
      </c>
      <c r="U649" s="10">
        <v>42416</v>
      </c>
      <c r="V649" s="10">
        <v>42446</v>
      </c>
      <c r="W649" s="28">
        <f t="shared" si="71"/>
        <v>1447.4</v>
      </c>
      <c r="X649" s="28">
        <f t="shared" si="72"/>
        <v>1647.2854</v>
      </c>
    </row>
    <row r="650" spans="1:2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8318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8330</v>
      </c>
      <c r="O650" s="5">
        <f t="shared" si="70"/>
        <v>126.82285714285715</v>
      </c>
      <c r="P650" s="5">
        <f t="shared" si="69"/>
        <v>1644</v>
      </c>
      <c r="Q650" s="6" t="s">
        <v>8376</v>
      </c>
      <c r="R650" t="s">
        <v>8378</v>
      </c>
      <c r="S650" s="10">
        <f t="shared" si="73"/>
        <v>41891.693379629629</v>
      </c>
      <c r="T650" s="10">
        <f t="shared" si="74"/>
        <v>41926.693379629629</v>
      </c>
      <c r="U650" s="10">
        <v>41891</v>
      </c>
      <c r="V650" s="10">
        <v>41926</v>
      </c>
      <c r="W650" s="28">
        <f t="shared" si="71"/>
        <v>35000</v>
      </c>
      <c r="X650" s="28">
        <f t="shared" si="72"/>
        <v>44388</v>
      </c>
    </row>
    <row r="651" spans="1:2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8318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8330</v>
      </c>
      <c r="O651" s="5">
        <f t="shared" si="70"/>
        <v>139.96</v>
      </c>
      <c r="P651" s="5">
        <f t="shared" si="69"/>
        <v>42.670731707317074</v>
      </c>
      <c r="Q651" s="6" t="s">
        <v>8376</v>
      </c>
      <c r="R651" t="s">
        <v>8378</v>
      </c>
      <c r="S651" s="10">
        <f t="shared" si="73"/>
        <v>41877.912187499998</v>
      </c>
      <c r="T651" s="10">
        <f t="shared" si="74"/>
        <v>41898.912187499998</v>
      </c>
      <c r="U651" s="10">
        <v>41877</v>
      </c>
      <c r="V651" s="10">
        <v>41898</v>
      </c>
      <c r="W651" s="28">
        <f t="shared" si="71"/>
        <v>2500</v>
      </c>
      <c r="X651" s="28">
        <f t="shared" si="72"/>
        <v>3499</v>
      </c>
    </row>
    <row r="652" spans="1:2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8318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8330</v>
      </c>
      <c r="O652" s="5">
        <f t="shared" si="70"/>
        <v>112.4</v>
      </c>
      <c r="P652" s="5">
        <f t="shared" si="69"/>
        <v>35.125</v>
      </c>
      <c r="Q652" s="6" t="s">
        <v>8376</v>
      </c>
      <c r="R652" t="s">
        <v>8378</v>
      </c>
      <c r="S652" s="10">
        <f t="shared" si="73"/>
        <v>41932.036851851852</v>
      </c>
      <c r="T652" s="10">
        <f t="shared" si="74"/>
        <v>41992.078518518523</v>
      </c>
      <c r="U652" s="10">
        <v>41932</v>
      </c>
      <c r="V652" s="10">
        <v>41992</v>
      </c>
      <c r="W652" s="28">
        <f t="shared" si="71"/>
        <v>1500</v>
      </c>
      <c r="X652" s="28">
        <f t="shared" si="72"/>
        <v>1686</v>
      </c>
    </row>
    <row r="653" spans="1:2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8318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8330</v>
      </c>
      <c r="O653" s="5">
        <f t="shared" si="70"/>
        <v>100.52799999999999</v>
      </c>
      <c r="P653" s="5">
        <f t="shared" si="69"/>
        <v>239.35238095238094</v>
      </c>
      <c r="Q653" s="6" t="s">
        <v>8376</v>
      </c>
      <c r="R653" t="s">
        <v>8378</v>
      </c>
      <c r="S653" s="10">
        <f t="shared" si="73"/>
        <v>41956.017488425925</v>
      </c>
      <c r="T653" s="10">
        <f t="shared" si="74"/>
        <v>41986.017488425925</v>
      </c>
      <c r="U653" s="10">
        <v>41956</v>
      </c>
      <c r="V653" s="10">
        <v>41986</v>
      </c>
      <c r="W653" s="28">
        <f t="shared" si="71"/>
        <v>25000</v>
      </c>
      <c r="X653" s="28">
        <f t="shared" si="72"/>
        <v>25132</v>
      </c>
    </row>
    <row r="654" spans="1:2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8318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8330</v>
      </c>
      <c r="O654" s="5">
        <f t="shared" si="70"/>
        <v>100.46666666666665</v>
      </c>
      <c r="P654" s="5">
        <f t="shared" si="69"/>
        <v>107.64285714285714</v>
      </c>
      <c r="Q654" s="6" t="s">
        <v>8376</v>
      </c>
      <c r="R654" t="s">
        <v>8378</v>
      </c>
      <c r="S654" s="10">
        <f t="shared" si="73"/>
        <v>42675.690393518518</v>
      </c>
      <c r="T654" s="10">
        <f t="shared" si="74"/>
        <v>42705.732060185182</v>
      </c>
      <c r="U654" s="10">
        <v>42675</v>
      </c>
      <c r="V654" s="10">
        <v>42705</v>
      </c>
      <c r="W654" s="28">
        <f t="shared" si="71"/>
        <v>3000</v>
      </c>
      <c r="X654" s="28">
        <f t="shared" si="72"/>
        <v>3014</v>
      </c>
    </row>
    <row r="655" spans="1:2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8318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8330</v>
      </c>
      <c r="O655" s="5">
        <f t="shared" si="70"/>
        <v>141.446</v>
      </c>
      <c r="P655" s="5">
        <f t="shared" si="69"/>
        <v>95.830623306233065</v>
      </c>
      <c r="Q655" s="6" t="s">
        <v>8376</v>
      </c>
      <c r="R655" t="s">
        <v>8378</v>
      </c>
      <c r="S655" s="10">
        <f t="shared" si="73"/>
        <v>42199.618518518517</v>
      </c>
      <c r="T655" s="10">
        <f t="shared" si="74"/>
        <v>42236.618518518517</v>
      </c>
      <c r="U655" s="10">
        <v>42199</v>
      </c>
      <c r="V655" s="10">
        <v>42236</v>
      </c>
      <c r="W655" s="28">
        <f t="shared" si="71"/>
        <v>75000</v>
      </c>
      <c r="X655" s="28">
        <f t="shared" si="72"/>
        <v>106084.5</v>
      </c>
    </row>
    <row r="656" spans="1:2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8318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8330</v>
      </c>
      <c r="O656" s="5">
        <f t="shared" si="70"/>
        <v>267.29166666666669</v>
      </c>
      <c r="P656" s="5">
        <f t="shared" si="69"/>
        <v>31.663376110562684</v>
      </c>
      <c r="Q656" s="6" t="s">
        <v>8376</v>
      </c>
      <c r="R656" t="s">
        <v>8378</v>
      </c>
      <c r="S656" s="10">
        <f t="shared" si="73"/>
        <v>42163.957326388889</v>
      </c>
      <c r="T656" s="10">
        <f t="shared" si="74"/>
        <v>42193.957326388889</v>
      </c>
      <c r="U656" s="10">
        <v>42163</v>
      </c>
      <c r="V656" s="10">
        <v>42193</v>
      </c>
      <c r="W656" s="28">
        <f t="shared" si="71"/>
        <v>12000</v>
      </c>
      <c r="X656" s="28">
        <f t="shared" si="72"/>
        <v>32075</v>
      </c>
    </row>
    <row r="657" spans="1:2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8318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8330</v>
      </c>
      <c r="O657" s="5">
        <f t="shared" si="70"/>
        <v>146.88749999999999</v>
      </c>
      <c r="P657" s="5">
        <f t="shared" si="69"/>
        <v>42.886861313868614</v>
      </c>
      <c r="Q657" s="6" t="s">
        <v>8376</v>
      </c>
      <c r="R657" t="s">
        <v>8378</v>
      </c>
      <c r="S657" s="10">
        <f t="shared" si="73"/>
        <v>42045.957314814819</v>
      </c>
      <c r="T657" s="10">
        <f t="shared" si="74"/>
        <v>42075.915648148148</v>
      </c>
      <c r="U657" s="10">
        <v>42045</v>
      </c>
      <c r="V657" s="10">
        <v>42075</v>
      </c>
      <c r="W657" s="28">
        <f t="shared" si="71"/>
        <v>8000</v>
      </c>
      <c r="X657" s="28">
        <f t="shared" si="72"/>
        <v>11751</v>
      </c>
    </row>
    <row r="658" spans="1:2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8318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8330</v>
      </c>
      <c r="O658" s="5">
        <f t="shared" si="70"/>
        <v>213.56</v>
      </c>
      <c r="P658" s="5">
        <f t="shared" si="69"/>
        <v>122.73563218390805</v>
      </c>
      <c r="Q658" s="6" t="s">
        <v>8376</v>
      </c>
      <c r="R658" t="s">
        <v>8378</v>
      </c>
      <c r="S658" s="10">
        <f t="shared" si="73"/>
        <v>42417.804618055554</v>
      </c>
      <c r="T658" s="10">
        <f t="shared" si="74"/>
        <v>42477.76295138889</v>
      </c>
      <c r="U658" s="10">
        <v>42417</v>
      </c>
      <c r="V658" s="10">
        <v>42477</v>
      </c>
      <c r="W658" s="28">
        <f t="shared" si="71"/>
        <v>5000</v>
      </c>
      <c r="X658" s="28">
        <f t="shared" si="72"/>
        <v>10678</v>
      </c>
    </row>
    <row r="659" spans="1:2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8318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8330</v>
      </c>
      <c r="O659" s="5">
        <f t="shared" si="70"/>
        <v>125.69999999999999</v>
      </c>
      <c r="P659" s="5">
        <f t="shared" si="69"/>
        <v>190.45454545454547</v>
      </c>
      <c r="Q659" s="6" t="s">
        <v>8376</v>
      </c>
      <c r="R659" t="s">
        <v>8378</v>
      </c>
      <c r="S659" s="10">
        <f t="shared" si="73"/>
        <v>42331.84574074074</v>
      </c>
      <c r="T659" s="10">
        <f t="shared" si="74"/>
        <v>42361.84574074074</v>
      </c>
      <c r="U659" s="10">
        <v>42331</v>
      </c>
      <c r="V659" s="10">
        <v>42361</v>
      </c>
      <c r="W659" s="28">
        <f t="shared" si="71"/>
        <v>15000</v>
      </c>
      <c r="X659" s="28">
        <f t="shared" si="72"/>
        <v>18855</v>
      </c>
    </row>
    <row r="660" spans="1:2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8318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8330</v>
      </c>
      <c r="O660" s="5">
        <f t="shared" si="70"/>
        <v>104.46206037108834</v>
      </c>
      <c r="P660" s="5">
        <f t="shared" si="69"/>
        <v>109.33695652173913</v>
      </c>
      <c r="Q660" s="6" t="s">
        <v>8376</v>
      </c>
      <c r="R660" t="s">
        <v>8378</v>
      </c>
      <c r="S660" s="10">
        <f t="shared" si="73"/>
        <v>42179.160752314812</v>
      </c>
      <c r="T660" s="10">
        <f t="shared" si="74"/>
        <v>42211.75</v>
      </c>
      <c r="U660" s="10">
        <v>42179</v>
      </c>
      <c r="V660" s="10">
        <v>42211</v>
      </c>
      <c r="W660" s="28">
        <f t="shared" si="71"/>
        <v>28888</v>
      </c>
      <c r="X660" s="28">
        <f t="shared" si="72"/>
        <v>30177</v>
      </c>
    </row>
    <row r="661" spans="1:2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8318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8330</v>
      </c>
      <c r="O661" s="5">
        <f t="shared" si="70"/>
        <v>100.56666666666668</v>
      </c>
      <c r="P661" s="5">
        <f t="shared" si="69"/>
        <v>143.66666666666666</v>
      </c>
      <c r="Q661" s="6" t="s">
        <v>8376</v>
      </c>
      <c r="R661" t="s">
        <v>8378</v>
      </c>
      <c r="S661" s="10">
        <f t="shared" si="73"/>
        <v>42209.593692129631</v>
      </c>
      <c r="T661" s="10">
        <f t="shared" si="74"/>
        <v>42239.593692129631</v>
      </c>
      <c r="U661" s="10">
        <v>42209</v>
      </c>
      <c r="V661" s="10">
        <v>42239</v>
      </c>
      <c r="W661" s="28">
        <f t="shared" si="71"/>
        <v>3000</v>
      </c>
      <c r="X661" s="28">
        <f t="shared" si="72"/>
        <v>3017</v>
      </c>
    </row>
    <row r="662" spans="1:2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8320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8330</v>
      </c>
      <c r="O662" s="5">
        <f t="shared" si="70"/>
        <v>3.0579999999999998</v>
      </c>
      <c r="P662" s="5">
        <f t="shared" si="69"/>
        <v>84.944444444444443</v>
      </c>
      <c r="Q662" s="6" t="s">
        <v>8376</v>
      </c>
      <c r="R662" t="s">
        <v>8378</v>
      </c>
      <c r="S662" s="10">
        <f t="shared" si="73"/>
        <v>41922.741655092592</v>
      </c>
      <c r="T662" s="10">
        <f t="shared" si="74"/>
        <v>41952.783321759256</v>
      </c>
      <c r="U662" s="10">
        <v>41922</v>
      </c>
      <c r="V662" s="10">
        <v>41952</v>
      </c>
      <c r="W662" s="28">
        <f t="shared" si="71"/>
        <v>50000</v>
      </c>
      <c r="X662" s="28">
        <f t="shared" si="72"/>
        <v>1529</v>
      </c>
    </row>
    <row r="663" spans="1:2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8320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8330</v>
      </c>
      <c r="O663" s="5">
        <f t="shared" si="70"/>
        <v>0.95</v>
      </c>
      <c r="P663" s="5">
        <f t="shared" si="69"/>
        <v>10.555555555555555</v>
      </c>
      <c r="Q663" s="6" t="s">
        <v>8376</v>
      </c>
      <c r="R663" t="s">
        <v>8378</v>
      </c>
      <c r="S663" s="10">
        <f t="shared" si="73"/>
        <v>42636.645358796297</v>
      </c>
      <c r="T663" s="10">
        <f t="shared" si="74"/>
        <v>42666.645358796297</v>
      </c>
      <c r="U663" s="10">
        <v>42636</v>
      </c>
      <c r="V663" s="10">
        <v>42666</v>
      </c>
      <c r="W663" s="28">
        <f t="shared" si="71"/>
        <v>10000</v>
      </c>
      <c r="X663" s="28">
        <f t="shared" si="72"/>
        <v>95</v>
      </c>
    </row>
    <row r="664" spans="1:2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8320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8330</v>
      </c>
      <c r="O664" s="5">
        <f t="shared" si="70"/>
        <v>0.4</v>
      </c>
      <c r="P664" s="5">
        <f t="shared" si="69"/>
        <v>39</v>
      </c>
      <c r="Q664" s="6" t="s">
        <v>8376</v>
      </c>
      <c r="R664" t="s">
        <v>8378</v>
      </c>
      <c r="S664" s="10">
        <f t="shared" si="73"/>
        <v>41990.438043981485</v>
      </c>
      <c r="T664" s="10">
        <f t="shared" si="74"/>
        <v>42020.438043981485</v>
      </c>
      <c r="U664" s="10">
        <v>41990</v>
      </c>
      <c r="V664" s="10">
        <v>42020</v>
      </c>
      <c r="W664" s="28">
        <f t="shared" si="71"/>
        <v>39000</v>
      </c>
      <c r="X664" s="28">
        <f t="shared" si="72"/>
        <v>156</v>
      </c>
    </row>
    <row r="665" spans="1:2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8320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8330</v>
      </c>
      <c r="O665" s="5">
        <f t="shared" si="70"/>
        <v>0.35000000000000003</v>
      </c>
      <c r="P665" s="5">
        <f t="shared" si="69"/>
        <v>100</v>
      </c>
      <c r="Q665" s="6" t="s">
        <v>8376</v>
      </c>
      <c r="R665" t="s">
        <v>8378</v>
      </c>
      <c r="S665" s="10">
        <f t="shared" si="73"/>
        <v>42173.843240740738</v>
      </c>
      <c r="T665" s="10">
        <f t="shared" si="74"/>
        <v>42203.843240740738</v>
      </c>
      <c r="U665" s="10">
        <v>42173</v>
      </c>
      <c r="V665" s="10">
        <v>42203</v>
      </c>
      <c r="W665" s="28">
        <f t="shared" si="71"/>
        <v>30580</v>
      </c>
      <c r="X665" s="28">
        <f t="shared" si="72"/>
        <v>102.13</v>
      </c>
    </row>
    <row r="666" spans="1:2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8320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8330</v>
      </c>
      <c r="O666" s="5">
        <f t="shared" si="70"/>
        <v>7.5333333333333332</v>
      </c>
      <c r="P666" s="5">
        <f t="shared" si="69"/>
        <v>31.172413793103448</v>
      </c>
      <c r="Q666" s="6" t="s">
        <v>8376</v>
      </c>
      <c r="R666" t="s">
        <v>8378</v>
      </c>
      <c r="S666" s="10">
        <f t="shared" si="73"/>
        <v>42077.666377314818</v>
      </c>
      <c r="T666" s="10">
        <f t="shared" si="74"/>
        <v>42107.666377314818</v>
      </c>
      <c r="U666" s="10">
        <v>42077</v>
      </c>
      <c r="V666" s="10">
        <v>42107</v>
      </c>
      <c r="W666" s="28">
        <f t="shared" si="71"/>
        <v>12000</v>
      </c>
      <c r="X666" s="28">
        <f t="shared" si="72"/>
        <v>904</v>
      </c>
    </row>
    <row r="667" spans="1:2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8320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8330</v>
      </c>
      <c r="O667" s="5">
        <f t="shared" si="70"/>
        <v>18.64</v>
      </c>
      <c r="P667" s="5">
        <f t="shared" si="69"/>
        <v>155.33333333333334</v>
      </c>
      <c r="Q667" s="6" t="s">
        <v>8376</v>
      </c>
      <c r="R667" t="s">
        <v>8378</v>
      </c>
      <c r="S667" s="10">
        <f t="shared" si="73"/>
        <v>42688.711354166662</v>
      </c>
      <c r="T667" s="10">
        <f t="shared" si="74"/>
        <v>42748.711354166662</v>
      </c>
      <c r="U667" s="10">
        <v>42688</v>
      </c>
      <c r="V667" s="10">
        <v>42748</v>
      </c>
      <c r="W667" s="28">
        <f t="shared" si="71"/>
        <v>10000</v>
      </c>
      <c r="X667" s="28">
        <f t="shared" si="72"/>
        <v>1864</v>
      </c>
    </row>
    <row r="668" spans="1:2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8320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8330</v>
      </c>
      <c r="O668" s="5">
        <f t="shared" si="70"/>
        <v>4.0000000000000001E-3</v>
      </c>
      <c r="P668" s="5">
        <f t="shared" si="69"/>
        <v>2</v>
      </c>
      <c r="Q668" s="6" t="s">
        <v>8376</v>
      </c>
      <c r="R668" t="s">
        <v>8378</v>
      </c>
      <c r="S668" s="10">
        <f t="shared" si="73"/>
        <v>41838.832152777773</v>
      </c>
      <c r="T668" s="10">
        <f t="shared" si="74"/>
        <v>41868.832152777773</v>
      </c>
      <c r="U668" s="10">
        <v>41838</v>
      </c>
      <c r="V668" s="10">
        <v>41868</v>
      </c>
      <c r="W668" s="28">
        <f t="shared" si="71"/>
        <v>200000</v>
      </c>
      <c r="X668" s="28">
        <f t="shared" si="72"/>
        <v>8</v>
      </c>
    </row>
    <row r="669" spans="1:2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8320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8330</v>
      </c>
      <c r="O669" s="5">
        <f t="shared" si="70"/>
        <v>10.02</v>
      </c>
      <c r="P669" s="5">
        <f t="shared" si="69"/>
        <v>178.92857142857142</v>
      </c>
      <c r="Q669" s="6" t="s">
        <v>8376</v>
      </c>
      <c r="R669" t="s">
        <v>8378</v>
      </c>
      <c r="S669" s="10">
        <f t="shared" si="73"/>
        <v>42632.373414351852</v>
      </c>
      <c r="T669" s="10">
        <f t="shared" si="74"/>
        <v>42672.373414351852</v>
      </c>
      <c r="U669" s="10">
        <v>42632</v>
      </c>
      <c r="V669" s="10">
        <v>42672</v>
      </c>
      <c r="W669" s="28">
        <f t="shared" si="71"/>
        <v>55825</v>
      </c>
      <c r="X669" s="28">
        <f t="shared" si="72"/>
        <v>5471.9220000000005</v>
      </c>
    </row>
    <row r="670" spans="1:2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8320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8330</v>
      </c>
      <c r="O670" s="5">
        <f t="shared" si="70"/>
        <v>4.5600000000000005</v>
      </c>
      <c r="P670" s="5">
        <f t="shared" si="69"/>
        <v>27.36</v>
      </c>
      <c r="Q670" s="6" t="s">
        <v>8376</v>
      </c>
      <c r="R670" t="s">
        <v>8378</v>
      </c>
      <c r="S670" s="10">
        <f t="shared" si="73"/>
        <v>42090.831273148149</v>
      </c>
      <c r="T670" s="10">
        <f t="shared" si="74"/>
        <v>42135.831273148149</v>
      </c>
      <c r="U670" s="10">
        <v>42090</v>
      </c>
      <c r="V670" s="10">
        <v>42135</v>
      </c>
      <c r="W670" s="28">
        <f t="shared" si="71"/>
        <v>15000</v>
      </c>
      <c r="X670" s="28">
        <f t="shared" si="72"/>
        <v>684</v>
      </c>
    </row>
    <row r="671" spans="1:2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8320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8330</v>
      </c>
      <c r="O671" s="5">
        <f t="shared" si="70"/>
        <v>21.5075</v>
      </c>
      <c r="P671" s="5">
        <f t="shared" si="69"/>
        <v>1536.25</v>
      </c>
      <c r="Q671" s="6" t="s">
        <v>8376</v>
      </c>
      <c r="R671" t="s">
        <v>8378</v>
      </c>
      <c r="S671" s="10">
        <f t="shared" si="73"/>
        <v>42527.625671296293</v>
      </c>
      <c r="T671" s="10">
        <f t="shared" si="74"/>
        <v>42557.625671296293</v>
      </c>
      <c r="U671" s="10">
        <v>42527</v>
      </c>
      <c r="V671" s="10">
        <v>42557</v>
      </c>
      <c r="W671" s="28">
        <f t="shared" si="71"/>
        <v>24540</v>
      </c>
      <c r="X671" s="28">
        <f t="shared" si="72"/>
        <v>5028.4535000000005</v>
      </c>
    </row>
    <row r="672" spans="1:2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8320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8330</v>
      </c>
      <c r="O672" s="5">
        <f t="shared" si="70"/>
        <v>29.276666666666667</v>
      </c>
      <c r="P672" s="5">
        <f t="shared" si="69"/>
        <v>84.99677419354839</v>
      </c>
      <c r="Q672" s="6" t="s">
        <v>8376</v>
      </c>
      <c r="R672" t="s">
        <v>8378</v>
      </c>
      <c r="S672" s="10">
        <f t="shared" si="73"/>
        <v>42506.709722222222</v>
      </c>
      <c r="T672" s="10">
        <f t="shared" si="74"/>
        <v>42540.340277777781</v>
      </c>
      <c r="U672" s="10">
        <v>42506</v>
      </c>
      <c r="V672" s="10">
        <v>42540</v>
      </c>
      <c r="W672" s="28">
        <f t="shared" si="71"/>
        <v>101916</v>
      </c>
      <c r="X672" s="28">
        <f t="shared" si="72"/>
        <v>29653.1646</v>
      </c>
    </row>
    <row r="673" spans="1:2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8320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8330</v>
      </c>
      <c r="O673" s="5">
        <f t="shared" si="70"/>
        <v>39.426666666666662</v>
      </c>
      <c r="P673" s="5">
        <f t="shared" si="69"/>
        <v>788.5333333333333</v>
      </c>
      <c r="Q673" s="6" t="s">
        <v>8376</v>
      </c>
      <c r="R673" t="s">
        <v>8378</v>
      </c>
      <c r="S673" s="10">
        <f t="shared" si="73"/>
        <v>41984.692731481482</v>
      </c>
      <c r="T673" s="10">
        <f t="shared" si="74"/>
        <v>42018.166666666672</v>
      </c>
      <c r="U673" s="10">
        <v>41984</v>
      </c>
      <c r="V673" s="10">
        <v>42018</v>
      </c>
      <c r="W673" s="28">
        <f t="shared" si="71"/>
        <v>30000</v>
      </c>
      <c r="X673" s="28">
        <f t="shared" si="72"/>
        <v>11828</v>
      </c>
    </row>
    <row r="674" spans="1:2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8320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8330</v>
      </c>
      <c r="O674" s="5">
        <f t="shared" si="70"/>
        <v>21.628</v>
      </c>
      <c r="P674" s="5">
        <f t="shared" si="69"/>
        <v>50.29767441860465</v>
      </c>
      <c r="Q674" s="6" t="s">
        <v>8376</v>
      </c>
      <c r="R674" t="s">
        <v>8378</v>
      </c>
      <c r="S674" s="10">
        <f t="shared" si="73"/>
        <v>41974.219490740739</v>
      </c>
      <c r="T674" s="10">
        <f t="shared" si="74"/>
        <v>42005.207638888889</v>
      </c>
      <c r="U674" s="10">
        <v>41974</v>
      </c>
      <c r="V674" s="10">
        <v>42005</v>
      </c>
      <c r="W674" s="28">
        <f t="shared" si="71"/>
        <v>50000</v>
      </c>
      <c r="X674" s="28">
        <f t="shared" si="72"/>
        <v>10814</v>
      </c>
    </row>
    <row r="675" spans="1:2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8320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8330</v>
      </c>
      <c r="O675" s="5">
        <f t="shared" si="70"/>
        <v>0.20500000000000002</v>
      </c>
      <c r="P675" s="5">
        <f t="shared" si="69"/>
        <v>68.333333333333329</v>
      </c>
      <c r="Q675" s="6" t="s">
        <v>8376</v>
      </c>
      <c r="R675" t="s">
        <v>8378</v>
      </c>
      <c r="S675" s="10">
        <f t="shared" si="73"/>
        <v>41838.840474537035</v>
      </c>
      <c r="T675" s="10">
        <f t="shared" si="74"/>
        <v>41883.840474537035</v>
      </c>
      <c r="U675" s="10">
        <v>41838</v>
      </c>
      <c r="V675" s="10">
        <v>41883</v>
      </c>
      <c r="W675" s="28">
        <f t="shared" si="71"/>
        <v>100000</v>
      </c>
      <c r="X675" s="28">
        <f t="shared" si="72"/>
        <v>205</v>
      </c>
    </row>
    <row r="676" spans="1:2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8320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8330</v>
      </c>
      <c r="O676" s="5">
        <f t="shared" si="70"/>
        <v>0.03</v>
      </c>
      <c r="P676" s="5">
        <f t="shared" si="69"/>
        <v>7.5</v>
      </c>
      <c r="Q676" s="6" t="s">
        <v>8376</v>
      </c>
      <c r="R676" t="s">
        <v>8378</v>
      </c>
      <c r="S676" s="10">
        <f t="shared" si="73"/>
        <v>41803.116053240738</v>
      </c>
      <c r="T676" s="10">
        <f t="shared" si="74"/>
        <v>41863.116053240738</v>
      </c>
      <c r="U676" s="10">
        <v>41803</v>
      </c>
      <c r="V676" s="10">
        <v>41863</v>
      </c>
      <c r="W676" s="28">
        <f t="shared" si="71"/>
        <v>50000</v>
      </c>
      <c r="X676" s="28">
        <f t="shared" si="72"/>
        <v>15</v>
      </c>
    </row>
    <row r="677" spans="1:2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8320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8330</v>
      </c>
      <c r="O677" s="5">
        <f t="shared" si="70"/>
        <v>14.85</v>
      </c>
      <c r="P677" s="5">
        <f t="shared" si="69"/>
        <v>34.269230769230766</v>
      </c>
      <c r="Q677" s="6" t="s">
        <v>8376</v>
      </c>
      <c r="R677" t="s">
        <v>8378</v>
      </c>
      <c r="S677" s="10">
        <f t="shared" si="73"/>
        <v>41975.930601851855</v>
      </c>
      <c r="T677" s="10">
        <f t="shared" si="74"/>
        <v>42005.290972222225</v>
      </c>
      <c r="U677" s="10">
        <v>41975</v>
      </c>
      <c r="V677" s="10">
        <v>42005</v>
      </c>
      <c r="W677" s="28">
        <f t="shared" si="71"/>
        <v>6000</v>
      </c>
      <c r="X677" s="28">
        <f t="shared" si="72"/>
        <v>891</v>
      </c>
    </row>
    <row r="678" spans="1:2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8320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8330</v>
      </c>
      <c r="O678" s="5">
        <f t="shared" si="70"/>
        <v>1.4710000000000001</v>
      </c>
      <c r="P678" s="5">
        <f t="shared" si="69"/>
        <v>61.291666666666664</v>
      </c>
      <c r="Q678" s="6" t="s">
        <v>8376</v>
      </c>
      <c r="R678" t="s">
        <v>8378</v>
      </c>
      <c r="S678" s="10">
        <f t="shared" si="73"/>
        <v>42012.76829861111</v>
      </c>
      <c r="T678" s="10">
        <f t="shared" si="74"/>
        <v>42042.76829861111</v>
      </c>
      <c r="U678" s="10">
        <v>42012</v>
      </c>
      <c r="V678" s="10">
        <v>42042</v>
      </c>
      <c r="W678" s="28">
        <f t="shared" si="71"/>
        <v>84630</v>
      </c>
      <c r="X678" s="28">
        <f t="shared" si="72"/>
        <v>1181.9485</v>
      </c>
    </row>
    <row r="679" spans="1:2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8320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8330</v>
      </c>
      <c r="O679" s="5">
        <f t="shared" si="70"/>
        <v>25.584</v>
      </c>
      <c r="P679" s="5">
        <f t="shared" si="69"/>
        <v>133.25</v>
      </c>
      <c r="Q679" s="6" t="s">
        <v>8376</v>
      </c>
      <c r="R679" t="s">
        <v>8378</v>
      </c>
      <c r="S679" s="10">
        <f t="shared" si="73"/>
        <v>42504.403877314813</v>
      </c>
      <c r="T679" s="10">
        <f t="shared" si="74"/>
        <v>42549.403877314813</v>
      </c>
      <c r="U679" s="10">
        <v>42504</v>
      </c>
      <c r="V679" s="10">
        <v>42549</v>
      </c>
      <c r="W679" s="28">
        <f t="shared" si="71"/>
        <v>56740</v>
      </c>
      <c r="X679" s="28">
        <f t="shared" si="72"/>
        <v>14164.5816</v>
      </c>
    </row>
    <row r="680" spans="1:2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8320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8330</v>
      </c>
      <c r="O680" s="5">
        <f t="shared" si="70"/>
        <v>3.8206896551724134</v>
      </c>
      <c r="P680" s="5">
        <f t="shared" si="69"/>
        <v>65.17647058823529</v>
      </c>
      <c r="Q680" s="6" t="s">
        <v>8376</v>
      </c>
      <c r="R680" t="s">
        <v>8378</v>
      </c>
      <c r="S680" s="10">
        <f t="shared" si="73"/>
        <v>42481.376597222217</v>
      </c>
      <c r="T680" s="10">
        <f t="shared" si="74"/>
        <v>42511.376597222217</v>
      </c>
      <c r="U680" s="10">
        <v>42481</v>
      </c>
      <c r="V680" s="10">
        <v>42511</v>
      </c>
      <c r="W680" s="28">
        <f t="shared" si="71"/>
        <v>29000</v>
      </c>
      <c r="X680" s="28">
        <f t="shared" si="72"/>
        <v>1108</v>
      </c>
    </row>
    <row r="681" spans="1:2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8320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8330</v>
      </c>
      <c r="O681" s="5">
        <f t="shared" si="70"/>
        <v>15.485964912280703</v>
      </c>
      <c r="P681" s="5">
        <f t="shared" si="69"/>
        <v>93.90425531914893</v>
      </c>
      <c r="Q681" s="6" t="s">
        <v>8376</v>
      </c>
      <c r="R681" t="s">
        <v>8378</v>
      </c>
      <c r="S681" s="10">
        <f t="shared" si="73"/>
        <v>42556.695706018523</v>
      </c>
      <c r="T681" s="10">
        <f t="shared" si="74"/>
        <v>42616.695706018523</v>
      </c>
      <c r="U681" s="10">
        <v>42556</v>
      </c>
      <c r="V681" s="10">
        <v>42616</v>
      </c>
      <c r="W681" s="28">
        <f t="shared" si="71"/>
        <v>57000</v>
      </c>
      <c r="X681" s="28">
        <f t="shared" si="72"/>
        <v>8827</v>
      </c>
    </row>
    <row r="682" spans="1:2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8320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8330</v>
      </c>
      <c r="O682" s="5">
        <f t="shared" si="70"/>
        <v>25.912000000000003</v>
      </c>
      <c r="P682" s="5">
        <f t="shared" si="69"/>
        <v>150.65116279069767</v>
      </c>
      <c r="Q682" s="6" t="s">
        <v>8376</v>
      </c>
      <c r="R682" t="s">
        <v>8378</v>
      </c>
      <c r="S682" s="10">
        <f t="shared" si="73"/>
        <v>41864.501516203702</v>
      </c>
      <c r="T682" s="10">
        <f t="shared" si="74"/>
        <v>41899.501516203702</v>
      </c>
      <c r="U682" s="10">
        <v>41864</v>
      </c>
      <c r="V682" s="10">
        <v>41899</v>
      </c>
      <c r="W682" s="28">
        <f t="shared" si="71"/>
        <v>75000</v>
      </c>
      <c r="X682" s="28">
        <f t="shared" si="72"/>
        <v>19434</v>
      </c>
    </row>
    <row r="683" spans="1:2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8320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8330</v>
      </c>
      <c r="O683" s="5">
        <f t="shared" si="70"/>
        <v>0.04</v>
      </c>
      <c r="P683" s="5">
        <f t="shared" si="69"/>
        <v>1</v>
      </c>
      <c r="Q683" s="6" t="s">
        <v>8376</v>
      </c>
      <c r="R683" t="s">
        <v>8378</v>
      </c>
      <c r="S683" s="10">
        <f t="shared" si="73"/>
        <v>42639.805601851855</v>
      </c>
      <c r="T683" s="10">
        <f t="shared" si="74"/>
        <v>42669.805601851855</v>
      </c>
      <c r="U683" s="10">
        <v>42639</v>
      </c>
      <c r="V683" s="10">
        <v>42669</v>
      </c>
      <c r="W683" s="28">
        <f t="shared" si="71"/>
        <v>2500</v>
      </c>
      <c r="X683" s="28">
        <f t="shared" si="72"/>
        <v>1</v>
      </c>
    </row>
    <row r="684" spans="1:2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8320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8330</v>
      </c>
      <c r="O684" s="5">
        <f t="shared" si="70"/>
        <v>0.106</v>
      </c>
      <c r="P684" s="5">
        <f t="shared" si="69"/>
        <v>13.25</v>
      </c>
      <c r="Q684" s="6" t="s">
        <v>8376</v>
      </c>
      <c r="R684" t="s">
        <v>8378</v>
      </c>
      <c r="S684" s="10">
        <f t="shared" si="73"/>
        <v>42778.765300925923</v>
      </c>
      <c r="T684" s="10">
        <f t="shared" si="74"/>
        <v>42808.723634259259</v>
      </c>
      <c r="U684" s="10">
        <v>42778</v>
      </c>
      <c r="V684" s="10">
        <v>42808</v>
      </c>
      <c r="W684" s="28">
        <f t="shared" si="71"/>
        <v>50000</v>
      </c>
      <c r="X684" s="28">
        <f t="shared" si="72"/>
        <v>53</v>
      </c>
    </row>
    <row r="685" spans="1:2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8320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8330</v>
      </c>
      <c r="O685" s="5">
        <f t="shared" si="70"/>
        <v>0.85142857142857142</v>
      </c>
      <c r="P685" s="5">
        <f t="shared" si="69"/>
        <v>99.333333333333329</v>
      </c>
      <c r="Q685" s="6" t="s">
        <v>8376</v>
      </c>
      <c r="R685" t="s">
        <v>8378</v>
      </c>
      <c r="S685" s="10">
        <f t="shared" si="73"/>
        <v>42634.900046296301</v>
      </c>
      <c r="T685" s="10">
        <f t="shared" si="74"/>
        <v>42674.900046296301</v>
      </c>
      <c r="U685" s="10">
        <v>42634</v>
      </c>
      <c r="V685" s="10">
        <v>42674</v>
      </c>
      <c r="W685" s="28">
        <f t="shared" si="71"/>
        <v>35000</v>
      </c>
      <c r="X685" s="28">
        <f t="shared" si="72"/>
        <v>298</v>
      </c>
    </row>
    <row r="686" spans="1:2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8320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8330</v>
      </c>
      <c r="O686" s="5">
        <f t="shared" si="70"/>
        <v>7.4837500000000006</v>
      </c>
      <c r="P686" s="5">
        <f t="shared" si="69"/>
        <v>177.39259259259259</v>
      </c>
      <c r="Q686" s="6" t="s">
        <v>8376</v>
      </c>
      <c r="R686" t="s">
        <v>8378</v>
      </c>
      <c r="S686" s="10">
        <f t="shared" si="73"/>
        <v>41809.473275462966</v>
      </c>
      <c r="T686" s="10">
        <f t="shared" si="74"/>
        <v>41845.125</v>
      </c>
      <c r="U686" s="10">
        <v>41809</v>
      </c>
      <c r="V686" s="10">
        <v>41845</v>
      </c>
      <c r="W686" s="28">
        <f t="shared" si="71"/>
        <v>320000</v>
      </c>
      <c r="X686" s="28">
        <f t="shared" si="72"/>
        <v>23948</v>
      </c>
    </row>
    <row r="687" spans="1:2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8320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8330</v>
      </c>
      <c r="O687" s="5">
        <f t="shared" si="70"/>
        <v>27.650000000000002</v>
      </c>
      <c r="P687" s="5">
        <f t="shared" si="69"/>
        <v>55.3</v>
      </c>
      <c r="Q687" s="6" t="s">
        <v>8376</v>
      </c>
      <c r="R687" t="s">
        <v>8378</v>
      </c>
      <c r="S687" s="10">
        <f t="shared" si="73"/>
        <v>41971.866574074069</v>
      </c>
      <c r="T687" s="10">
        <f t="shared" si="74"/>
        <v>42016.866574074069</v>
      </c>
      <c r="U687" s="10">
        <v>41971</v>
      </c>
      <c r="V687" s="10">
        <v>42016</v>
      </c>
      <c r="W687" s="28">
        <f t="shared" si="71"/>
        <v>2000</v>
      </c>
      <c r="X687" s="28">
        <f t="shared" si="72"/>
        <v>553</v>
      </c>
    </row>
    <row r="688" spans="1:2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8320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8330</v>
      </c>
      <c r="O688" s="5">
        <f t="shared" si="70"/>
        <v>0</v>
      </c>
      <c r="P688" s="5">
        <v>0</v>
      </c>
      <c r="Q688" s="6" t="s">
        <v>8376</v>
      </c>
      <c r="R688" t="s">
        <v>8378</v>
      </c>
      <c r="S688" s="10">
        <f t="shared" si="73"/>
        <v>42189.673263888893</v>
      </c>
      <c r="T688" s="10">
        <f t="shared" si="74"/>
        <v>42219.673263888893</v>
      </c>
      <c r="U688" s="10">
        <v>42189</v>
      </c>
      <c r="V688" s="10">
        <v>42219</v>
      </c>
      <c r="W688" s="28">
        <f t="shared" si="71"/>
        <v>554800</v>
      </c>
      <c r="X688" s="28">
        <f t="shared" si="72"/>
        <v>0</v>
      </c>
    </row>
    <row r="689" spans="1:2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8320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8330</v>
      </c>
      <c r="O689" s="5">
        <f t="shared" si="70"/>
        <v>3.55</v>
      </c>
      <c r="P689" s="5">
        <f t="shared" ref="P689:P707" si="75">E689/L689</f>
        <v>591.66666666666663</v>
      </c>
      <c r="Q689" s="6" t="s">
        <v>8376</v>
      </c>
      <c r="R689" t="s">
        <v>8378</v>
      </c>
      <c r="S689" s="10">
        <f t="shared" si="73"/>
        <v>42711.750613425931</v>
      </c>
      <c r="T689" s="10">
        <f t="shared" si="74"/>
        <v>42771.750613425931</v>
      </c>
      <c r="U689" s="10">
        <v>42711</v>
      </c>
      <c r="V689" s="10">
        <v>42771</v>
      </c>
      <c r="W689" s="28">
        <f t="shared" si="71"/>
        <v>4920</v>
      </c>
      <c r="X689" s="28">
        <f t="shared" si="72"/>
        <v>173.24</v>
      </c>
    </row>
    <row r="690" spans="1:2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8320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8330</v>
      </c>
      <c r="O690" s="5">
        <f t="shared" si="70"/>
        <v>72.989999999999995</v>
      </c>
      <c r="P690" s="5">
        <f t="shared" si="75"/>
        <v>405.5</v>
      </c>
      <c r="Q690" s="6" t="s">
        <v>8376</v>
      </c>
      <c r="R690" t="s">
        <v>8378</v>
      </c>
      <c r="S690" s="10">
        <f t="shared" si="73"/>
        <v>42262.104780092588</v>
      </c>
      <c r="T690" s="10">
        <f t="shared" si="74"/>
        <v>42292.104780092588</v>
      </c>
      <c r="U690" s="10">
        <v>42262</v>
      </c>
      <c r="V690" s="10">
        <v>42292</v>
      </c>
      <c r="W690" s="28">
        <f t="shared" si="71"/>
        <v>20000</v>
      </c>
      <c r="X690" s="28">
        <f t="shared" si="72"/>
        <v>14598</v>
      </c>
    </row>
    <row r="691" spans="1:2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8320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8330</v>
      </c>
      <c r="O691" s="5">
        <f t="shared" si="70"/>
        <v>57.648750000000007</v>
      </c>
      <c r="P691" s="5">
        <f t="shared" si="75"/>
        <v>343.14732142857144</v>
      </c>
      <c r="Q691" s="6" t="s">
        <v>8376</v>
      </c>
      <c r="R691" t="s">
        <v>8378</v>
      </c>
      <c r="S691" s="10">
        <f t="shared" si="73"/>
        <v>42675.66778935185</v>
      </c>
      <c r="T691" s="10">
        <f t="shared" si="74"/>
        <v>42712.207638888889</v>
      </c>
      <c r="U691" s="10">
        <v>42675</v>
      </c>
      <c r="V691" s="10">
        <v>42712</v>
      </c>
      <c r="W691" s="28">
        <f t="shared" si="71"/>
        <v>200000</v>
      </c>
      <c r="X691" s="28">
        <f t="shared" si="72"/>
        <v>115297.5</v>
      </c>
    </row>
    <row r="692" spans="1:2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8320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8330</v>
      </c>
      <c r="O692" s="5">
        <f t="shared" si="70"/>
        <v>12.34</v>
      </c>
      <c r="P692" s="5">
        <f t="shared" si="75"/>
        <v>72.588235294117652</v>
      </c>
      <c r="Q692" s="6" t="s">
        <v>8376</v>
      </c>
      <c r="R692" t="s">
        <v>8378</v>
      </c>
      <c r="S692" s="10">
        <f t="shared" si="73"/>
        <v>42579.634733796294</v>
      </c>
      <c r="T692" s="10">
        <f t="shared" si="74"/>
        <v>42622.25</v>
      </c>
      <c r="U692" s="10">
        <v>42579</v>
      </c>
      <c r="V692" s="10">
        <v>42622</v>
      </c>
      <c r="W692" s="28">
        <f t="shared" si="71"/>
        <v>20000</v>
      </c>
      <c r="X692" s="28">
        <f t="shared" si="72"/>
        <v>2468</v>
      </c>
    </row>
    <row r="693" spans="1:2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8320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8330</v>
      </c>
      <c r="O693" s="5">
        <f t="shared" si="70"/>
        <v>0.52</v>
      </c>
      <c r="P693" s="5">
        <f t="shared" si="75"/>
        <v>26</v>
      </c>
      <c r="Q693" s="6" t="s">
        <v>8376</v>
      </c>
      <c r="R693" t="s">
        <v>8378</v>
      </c>
      <c r="S693" s="10">
        <f t="shared" si="73"/>
        <v>42158.028310185182</v>
      </c>
      <c r="T693" s="10">
        <f t="shared" si="74"/>
        <v>42186.028310185182</v>
      </c>
      <c r="U693" s="10">
        <v>42158</v>
      </c>
      <c r="V693" s="10">
        <v>42186</v>
      </c>
      <c r="W693" s="28">
        <f t="shared" si="71"/>
        <v>50000</v>
      </c>
      <c r="X693" s="28">
        <f t="shared" si="72"/>
        <v>260</v>
      </c>
    </row>
    <row r="694" spans="1:2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8320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8330</v>
      </c>
      <c r="O694" s="5">
        <f t="shared" si="70"/>
        <v>6.5299999999999994</v>
      </c>
      <c r="P694" s="5">
        <f t="shared" si="75"/>
        <v>6.4975124378109452</v>
      </c>
      <c r="Q694" s="6" t="s">
        <v>8376</v>
      </c>
      <c r="R694" t="s">
        <v>8378</v>
      </c>
      <c r="S694" s="10">
        <f t="shared" si="73"/>
        <v>42696.37572916667</v>
      </c>
      <c r="T694" s="10">
        <f t="shared" si="74"/>
        <v>42726.37572916667</v>
      </c>
      <c r="U694" s="10">
        <v>42696</v>
      </c>
      <c r="V694" s="10">
        <v>42726</v>
      </c>
      <c r="W694" s="28">
        <f t="shared" si="71"/>
        <v>24857.999999999996</v>
      </c>
      <c r="X694" s="28">
        <f t="shared" si="72"/>
        <v>1611.4734000000001</v>
      </c>
    </row>
    <row r="695" spans="1:2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8320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8330</v>
      </c>
      <c r="O695" s="5">
        <f t="shared" si="70"/>
        <v>35.338000000000001</v>
      </c>
      <c r="P695" s="5">
        <f t="shared" si="75"/>
        <v>119.38513513513513</v>
      </c>
      <c r="Q695" s="6" t="s">
        <v>8376</v>
      </c>
      <c r="R695" t="s">
        <v>8378</v>
      </c>
      <c r="S695" s="10">
        <f t="shared" si="73"/>
        <v>42094.808182870373</v>
      </c>
      <c r="T695" s="10">
        <f t="shared" si="74"/>
        <v>42124.808182870373</v>
      </c>
      <c r="U695" s="10">
        <v>42094</v>
      </c>
      <c r="V695" s="10">
        <v>42124</v>
      </c>
      <c r="W695" s="28">
        <f t="shared" si="71"/>
        <v>100000</v>
      </c>
      <c r="X695" s="28">
        <f t="shared" si="72"/>
        <v>35338</v>
      </c>
    </row>
    <row r="696" spans="1:2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8320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8330</v>
      </c>
      <c r="O696" s="5">
        <f t="shared" si="70"/>
        <v>0.39333333333333331</v>
      </c>
      <c r="P696" s="5">
        <f t="shared" si="75"/>
        <v>84.285714285714292</v>
      </c>
      <c r="Q696" s="6" t="s">
        <v>8376</v>
      </c>
      <c r="R696" t="s">
        <v>8378</v>
      </c>
      <c r="S696" s="10">
        <f t="shared" si="73"/>
        <v>42737.663877314815</v>
      </c>
      <c r="T696" s="10">
        <f t="shared" si="74"/>
        <v>42767.663877314815</v>
      </c>
      <c r="U696" s="10">
        <v>42737</v>
      </c>
      <c r="V696" s="10">
        <v>42767</v>
      </c>
      <c r="W696" s="28">
        <f t="shared" si="71"/>
        <v>150000</v>
      </c>
      <c r="X696" s="28">
        <f t="shared" si="72"/>
        <v>590</v>
      </c>
    </row>
    <row r="697" spans="1:2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8320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8330</v>
      </c>
      <c r="O697" s="5">
        <f t="shared" si="70"/>
        <v>1.06</v>
      </c>
      <c r="P697" s="5">
        <f t="shared" si="75"/>
        <v>90.857142857142861</v>
      </c>
      <c r="Q697" s="6" t="s">
        <v>8376</v>
      </c>
      <c r="R697" t="s">
        <v>8378</v>
      </c>
      <c r="S697" s="10">
        <f t="shared" si="73"/>
        <v>41913.521064814813</v>
      </c>
      <c r="T697" s="10">
        <f t="shared" si="74"/>
        <v>41943.521064814813</v>
      </c>
      <c r="U697" s="10">
        <v>41913</v>
      </c>
      <c r="V697" s="10">
        <v>41943</v>
      </c>
      <c r="W697" s="28">
        <f t="shared" si="71"/>
        <v>60000</v>
      </c>
      <c r="X697" s="28">
        <f t="shared" si="72"/>
        <v>636</v>
      </c>
    </row>
    <row r="698" spans="1:2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8320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8330</v>
      </c>
      <c r="O698" s="5">
        <f t="shared" si="70"/>
        <v>5.7142857142857147E-4</v>
      </c>
      <c r="P698" s="5">
        <f t="shared" si="75"/>
        <v>1</v>
      </c>
      <c r="Q698" s="6" t="s">
        <v>8376</v>
      </c>
      <c r="R698" t="s">
        <v>8378</v>
      </c>
      <c r="S698" s="10">
        <f t="shared" si="73"/>
        <v>41815.927106481482</v>
      </c>
      <c r="T698" s="10">
        <f t="shared" si="74"/>
        <v>41845.927106481482</v>
      </c>
      <c r="U698" s="10">
        <v>41815</v>
      </c>
      <c r="V698" s="10">
        <v>41845</v>
      </c>
      <c r="W698" s="28">
        <f t="shared" si="71"/>
        <v>238262.5</v>
      </c>
      <c r="X698" s="28">
        <f t="shared" si="72"/>
        <v>1.3440000000000001</v>
      </c>
    </row>
    <row r="699" spans="1:2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8320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8330</v>
      </c>
      <c r="O699" s="5">
        <f t="shared" si="70"/>
        <v>46.379999999999995</v>
      </c>
      <c r="P699" s="5">
        <f t="shared" si="75"/>
        <v>20.342105263157894</v>
      </c>
      <c r="Q699" s="6" t="s">
        <v>8376</v>
      </c>
      <c r="R699" t="s">
        <v>8378</v>
      </c>
      <c r="S699" s="10">
        <f t="shared" si="73"/>
        <v>42388.523020833338</v>
      </c>
      <c r="T699" s="10">
        <f t="shared" si="74"/>
        <v>42403.523020833338</v>
      </c>
      <c r="U699" s="10">
        <v>42388</v>
      </c>
      <c r="V699" s="10">
        <v>42403</v>
      </c>
      <c r="W699" s="28">
        <f t="shared" si="71"/>
        <v>5434</v>
      </c>
      <c r="X699" s="28">
        <f t="shared" si="72"/>
        <v>2535.3626999999997</v>
      </c>
    </row>
    <row r="700" spans="1:2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8320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8330</v>
      </c>
      <c r="O700" s="5">
        <f t="shared" si="70"/>
        <v>15.39</v>
      </c>
      <c r="P700" s="5">
        <f t="shared" si="75"/>
        <v>530.68965517241384</v>
      </c>
      <c r="Q700" s="6" t="s">
        <v>8376</v>
      </c>
      <c r="R700" t="s">
        <v>8378</v>
      </c>
      <c r="S700" s="10">
        <f t="shared" si="73"/>
        <v>41866.931076388893</v>
      </c>
      <c r="T700" s="10">
        <f t="shared" si="74"/>
        <v>41900.083333333336</v>
      </c>
      <c r="U700" s="10">
        <v>41866</v>
      </c>
      <c r="V700" s="10">
        <v>41900</v>
      </c>
      <c r="W700" s="28">
        <f t="shared" si="71"/>
        <v>100000</v>
      </c>
      <c r="X700" s="28">
        <f t="shared" si="72"/>
        <v>15390</v>
      </c>
    </row>
    <row r="701" spans="1:2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8320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8330</v>
      </c>
      <c r="O701" s="5">
        <f t="shared" si="70"/>
        <v>82.422107692307705</v>
      </c>
      <c r="P701" s="5">
        <f t="shared" si="75"/>
        <v>120.39184269662923</v>
      </c>
      <c r="Q701" s="6" t="s">
        <v>8376</v>
      </c>
      <c r="R701" t="s">
        <v>8378</v>
      </c>
      <c r="S701" s="10">
        <f t="shared" si="73"/>
        <v>41563.485509259262</v>
      </c>
      <c r="T701" s="10">
        <f t="shared" si="74"/>
        <v>41600.666666666664</v>
      </c>
      <c r="U701" s="10">
        <v>41563</v>
      </c>
      <c r="V701" s="10">
        <v>41600</v>
      </c>
      <c r="W701" s="28">
        <f t="shared" si="71"/>
        <v>130000</v>
      </c>
      <c r="X701" s="28">
        <f t="shared" si="72"/>
        <v>107148.74</v>
      </c>
    </row>
    <row r="702" spans="1:2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8320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8330</v>
      </c>
      <c r="O702" s="5">
        <f t="shared" si="70"/>
        <v>2.6866666666666665</v>
      </c>
      <c r="P702" s="5">
        <f t="shared" si="75"/>
        <v>13</v>
      </c>
      <c r="Q702" s="6" t="s">
        <v>8376</v>
      </c>
      <c r="R702" t="s">
        <v>8378</v>
      </c>
      <c r="S702" s="10">
        <f t="shared" si="73"/>
        <v>42715.688437500001</v>
      </c>
      <c r="T702" s="10">
        <f t="shared" si="74"/>
        <v>42745.688437500001</v>
      </c>
      <c r="U702" s="10">
        <v>42715</v>
      </c>
      <c r="V702" s="10">
        <v>42745</v>
      </c>
      <c r="W702" s="28">
        <f t="shared" si="71"/>
        <v>15838.500000000002</v>
      </c>
      <c r="X702" s="28">
        <f t="shared" si="72"/>
        <v>425.8501</v>
      </c>
    </row>
    <row r="703" spans="1:2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8320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8330</v>
      </c>
      <c r="O703" s="5">
        <f t="shared" si="70"/>
        <v>26.6</v>
      </c>
      <c r="P703" s="5">
        <f t="shared" si="75"/>
        <v>291.33333333333331</v>
      </c>
      <c r="Q703" s="6" t="s">
        <v>8376</v>
      </c>
      <c r="R703" t="s">
        <v>8378</v>
      </c>
      <c r="S703" s="10">
        <f t="shared" si="73"/>
        <v>41813.662962962961</v>
      </c>
      <c r="T703" s="10">
        <f t="shared" si="74"/>
        <v>41843.662962962961</v>
      </c>
      <c r="U703" s="10">
        <v>41813</v>
      </c>
      <c r="V703" s="10">
        <v>41843</v>
      </c>
      <c r="W703" s="28">
        <f t="shared" si="71"/>
        <v>39118.400000000001</v>
      </c>
      <c r="X703" s="28">
        <f t="shared" si="72"/>
        <v>10417.1186</v>
      </c>
    </row>
    <row r="704" spans="1:2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8320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8330</v>
      </c>
      <c r="O704" s="5">
        <f t="shared" si="70"/>
        <v>30.813400000000001</v>
      </c>
      <c r="P704" s="5">
        <f t="shared" si="75"/>
        <v>124.9191891891892</v>
      </c>
      <c r="Q704" s="6" t="s">
        <v>8376</v>
      </c>
      <c r="R704" t="s">
        <v>8378</v>
      </c>
      <c r="S704" s="10">
        <f t="shared" si="73"/>
        <v>42668.726701388892</v>
      </c>
      <c r="T704" s="10">
        <f t="shared" si="74"/>
        <v>42698.768368055556</v>
      </c>
      <c r="U704" s="10">
        <v>42668</v>
      </c>
      <c r="V704" s="10">
        <v>42698</v>
      </c>
      <c r="W704" s="28">
        <f t="shared" si="71"/>
        <v>15000</v>
      </c>
      <c r="X704" s="28">
        <f t="shared" si="72"/>
        <v>4622.01</v>
      </c>
    </row>
    <row r="705" spans="1:2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8320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8330</v>
      </c>
      <c r="O705" s="5">
        <f t="shared" si="70"/>
        <v>5.58</v>
      </c>
      <c r="P705" s="5">
        <f t="shared" si="75"/>
        <v>119.57142857142857</v>
      </c>
      <c r="Q705" s="6" t="s">
        <v>8376</v>
      </c>
      <c r="R705" t="s">
        <v>8378</v>
      </c>
      <c r="S705" s="10">
        <f t="shared" si="73"/>
        <v>42711.950798611113</v>
      </c>
      <c r="T705" s="10">
        <f t="shared" si="74"/>
        <v>42766.98055555555</v>
      </c>
      <c r="U705" s="10">
        <v>42711</v>
      </c>
      <c r="V705" s="10">
        <v>42766</v>
      </c>
      <c r="W705" s="28">
        <f t="shared" si="71"/>
        <v>15000</v>
      </c>
      <c r="X705" s="28">
        <f t="shared" si="72"/>
        <v>837</v>
      </c>
    </row>
    <row r="706" spans="1:2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8320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8330</v>
      </c>
      <c r="O706" s="5">
        <f t="shared" ref="O706:O769" si="76">(E706/D706)*100</f>
        <v>0.87454545454545463</v>
      </c>
      <c r="P706" s="5">
        <f t="shared" si="75"/>
        <v>120.25</v>
      </c>
      <c r="Q706" s="6" t="s">
        <v>8376</v>
      </c>
      <c r="R706" t="s">
        <v>8378</v>
      </c>
      <c r="S706" s="10">
        <f t="shared" si="73"/>
        <v>42726.192916666667</v>
      </c>
      <c r="T706" s="10">
        <f t="shared" si="74"/>
        <v>42786.192916666667</v>
      </c>
      <c r="U706" s="10">
        <v>42726</v>
      </c>
      <c r="V706" s="10">
        <v>42786</v>
      </c>
      <c r="W706" s="28">
        <f t="shared" ref="W706:W769" si="77">(HLOOKUP(U706,Exchange_Data,MATCH(H706,Currency,0),FALSE))*D706</f>
        <v>40837.5</v>
      </c>
      <c r="X706" s="28">
        <f t="shared" ref="X706:X769" si="78">(HLOOKUP(V706,Exchange_Data,MATCH(H706,Currency,0),FALSE))*E706</f>
        <v>366.90680000000003</v>
      </c>
    </row>
    <row r="707" spans="1:2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8320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8330</v>
      </c>
      <c r="O707" s="5">
        <f t="shared" si="76"/>
        <v>0.97699999999999987</v>
      </c>
      <c r="P707" s="5">
        <f t="shared" si="75"/>
        <v>195.4</v>
      </c>
      <c r="Q707" s="6" t="s">
        <v>8376</v>
      </c>
      <c r="R707" t="s">
        <v>8378</v>
      </c>
      <c r="S707" s="10">
        <f t="shared" ref="S707:S770" si="79">(J707/86400)+25569</f>
        <v>42726.491643518515</v>
      </c>
      <c r="T707" s="10">
        <f t="shared" ref="T707:T770" si="80">(I707/86400)+25569</f>
        <v>42756.491643518515</v>
      </c>
      <c r="U707" s="10">
        <v>42726</v>
      </c>
      <c r="V707" s="10">
        <v>42756</v>
      </c>
      <c r="W707" s="28">
        <f t="shared" si="77"/>
        <v>104440</v>
      </c>
      <c r="X707" s="28">
        <f t="shared" si="78"/>
        <v>1038.7464</v>
      </c>
    </row>
    <row r="708" spans="1:2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8320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8330</v>
      </c>
      <c r="O708" s="5">
        <f t="shared" si="76"/>
        <v>0</v>
      </c>
      <c r="P708" s="5">
        <v>0</v>
      </c>
      <c r="Q708" s="6" t="s">
        <v>8376</v>
      </c>
      <c r="R708" t="s">
        <v>8378</v>
      </c>
      <c r="S708" s="10">
        <f t="shared" si="79"/>
        <v>42676.995173611111</v>
      </c>
      <c r="T708" s="10">
        <f t="shared" si="80"/>
        <v>42718.777083333334</v>
      </c>
      <c r="U708" s="10">
        <v>42676</v>
      </c>
      <c r="V708" s="10">
        <v>42718</v>
      </c>
      <c r="W708" s="28">
        <f t="shared" si="77"/>
        <v>110950</v>
      </c>
      <c r="X708" s="28">
        <f t="shared" si="78"/>
        <v>0</v>
      </c>
    </row>
    <row r="709" spans="1:2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8320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8330</v>
      </c>
      <c r="O709" s="5">
        <f t="shared" si="76"/>
        <v>78.927352941176466</v>
      </c>
      <c r="P709" s="5">
        <f>E709/L709</f>
        <v>117.69868421052631</v>
      </c>
      <c r="Q709" s="6" t="s">
        <v>8376</v>
      </c>
      <c r="R709" t="s">
        <v>8378</v>
      </c>
      <c r="S709" s="10">
        <f t="shared" si="79"/>
        <v>42696.663506944446</v>
      </c>
      <c r="T709" s="10">
        <f t="shared" si="80"/>
        <v>42736.663506944446</v>
      </c>
      <c r="U709" s="10">
        <v>42696</v>
      </c>
      <c r="V709" s="10">
        <v>42736</v>
      </c>
      <c r="W709" s="28">
        <f t="shared" si="77"/>
        <v>84517.2</v>
      </c>
      <c r="X709" s="28">
        <f t="shared" si="78"/>
        <v>66079.242720000009</v>
      </c>
    </row>
    <row r="710" spans="1:2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8320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8330</v>
      </c>
      <c r="O710" s="5">
        <f t="shared" si="76"/>
        <v>22.092500000000001</v>
      </c>
      <c r="P710" s="5">
        <f>E710/L710</f>
        <v>23.948509485094849</v>
      </c>
      <c r="Q710" s="6" t="s">
        <v>8376</v>
      </c>
      <c r="R710" t="s">
        <v>8378</v>
      </c>
      <c r="S710" s="10">
        <f t="shared" si="79"/>
        <v>41835.581018518518</v>
      </c>
      <c r="T710" s="10">
        <f t="shared" si="80"/>
        <v>41895.581018518518</v>
      </c>
      <c r="U710" s="10">
        <v>41835</v>
      </c>
      <c r="V710" s="10">
        <v>41895</v>
      </c>
      <c r="W710" s="28">
        <f t="shared" si="77"/>
        <v>68656</v>
      </c>
      <c r="X710" s="28">
        <f t="shared" si="78"/>
        <v>14345.1021</v>
      </c>
    </row>
    <row r="711" spans="1:2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8320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8330</v>
      </c>
      <c r="O711" s="5">
        <f t="shared" si="76"/>
        <v>0.40666666666666662</v>
      </c>
      <c r="P711" s="5">
        <f>E711/L711</f>
        <v>30.5</v>
      </c>
      <c r="Q711" s="6" t="s">
        <v>8376</v>
      </c>
      <c r="R711" t="s">
        <v>8378</v>
      </c>
      <c r="S711" s="10">
        <f t="shared" si="79"/>
        <v>41948.041192129633</v>
      </c>
      <c r="T711" s="10">
        <f t="shared" si="80"/>
        <v>41978.041192129633</v>
      </c>
      <c r="U711" s="10">
        <v>41948</v>
      </c>
      <c r="V711" s="10">
        <v>41978</v>
      </c>
      <c r="W711" s="28">
        <f t="shared" si="77"/>
        <v>15000</v>
      </c>
      <c r="X711" s="28">
        <f t="shared" si="78"/>
        <v>61</v>
      </c>
    </row>
    <row r="712" spans="1:2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8320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8330</v>
      </c>
      <c r="O712" s="5">
        <f t="shared" si="76"/>
        <v>0</v>
      </c>
      <c r="P712" s="5">
        <v>0</v>
      </c>
      <c r="Q712" s="6" t="s">
        <v>8376</v>
      </c>
      <c r="R712" t="s">
        <v>8378</v>
      </c>
      <c r="S712" s="10">
        <f t="shared" si="79"/>
        <v>41837.984976851854</v>
      </c>
      <c r="T712" s="10">
        <f t="shared" si="80"/>
        <v>41871.030555555553</v>
      </c>
      <c r="U712" s="10">
        <v>41837</v>
      </c>
      <c r="V712" s="10">
        <v>41871</v>
      </c>
      <c r="W712" s="28">
        <f t="shared" si="77"/>
        <v>1116.48</v>
      </c>
      <c r="X712" s="28">
        <f t="shared" si="78"/>
        <v>0</v>
      </c>
    </row>
    <row r="713" spans="1:2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8320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8330</v>
      </c>
      <c r="O713" s="5">
        <f t="shared" si="76"/>
        <v>33.790999999999997</v>
      </c>
      <c r="P713" s="5">
        <f t="shared" ref="P713:P744" si="81">E713/L713</f>
        <v>99.973372781065095</v>
      </c>
      <c r="Q713" s="6" t="s">
        <v>8376</v>
      </c>
      <c r="R713" t="s">
        <v>8378</v>
      </c>
      <c r="S713" s="10">
        <f t="shared" si="79"/>
        <v>42678.459120370375</v>
      </c>
      <c r="T713" s="10">
        <f t="shared" si="80"/>
        <v>42718.500787037032</v>
      </c>
      <c r="U713" s="10">
        <v>42678</v>
      </c>
      <c r="V713" s="10">
        <v>42718</v>
      </c>
      <c r="W713" s="28">
        <f t="shared" si="77"/>
        <v>110930</v>
      </c>
      <c r="X713" s="28">
        <f t="shared" si="78"/>
        <v>35967.140400000004</v>
      </c>
    </row>
    <row r="714" spans="1:2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8320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8330</v>
      </c>
      <c r="O714" s="5">
        <f t="shared" si="76"/>
        <v>0.21649484536082475</v>
      </c>
      <c r="P714" s="5">
        <f t="shared" si="81"/>
        <v>26.25</v>
      </c>
      <c r="Q714" s="6" t="s">
        <v>8376</v>
      </c>
      <c r="R714" t="s">
        <v>8378</v>
      </c>
      <c r="S714" s="10">
        <f t="shared" si="79"/>
        <v>42384.680925925924</v>
      </c>
      <c r="T714" s="10">
        <f t="shared" si="80"/>
        <v>42414.680925925924</v>
      </c>
      <c r="U714" s="10">
        <v>42384</v>
      </c>
      <c r="V714" s="10">
        <v>42414</v>
      </c>
      <c r="W714" s="28">
        <f t="shared" si="77"/>
        <v>48500</v>
      </c>
      <c r="X714" s="28">
        <f t="shared" si="78"/>
        <v>105</v>
      </c>
    </row>
    <row r="715" spans="1:2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8320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8330</v>
      </c>
      <c r="O715" s="5">
        <f t="shared" si="76"/>
        <v>0.79600000000000004</v>
      </c>
      <c r="P715" s="5">
        <f t="shared" si="81"/>
        <v>199</v>
      </c>
      <c r="Q715" s="6" t="s">
        <v>8376</v>
      </c>
      <c r="R715" t="s">
        <v>8378</v>
      </c>
      <c r="S715" s="10">
        <f t="shared" si="79"/>
        <v>42496.529305555552</v>
      </c>
      <c r="T715" s="10">
        <f t="shared" si="80"/>
        <v>42526.529305555552</v>
      </c>
      <c r="U715" s="10">
        <v>42496</v>
      </c>
      <c r="V715" s="10">
        <v>42526</v>
      </c>
      <c r="W715" s="28">
        <f t="shared" si="77"/>
        <v>28567.5</v>
      </c>
      <c r="X715" s="28">
        <f t="shared" si="78"/>
        <v>221.96459999999999</v>
      </c>
    </row>
    <row r="716" spans="1:2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8320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8330</v>
      </c>
      <c r="O716" s="5">
        <f t="shared" si="76"/>
        <v>14.993333333333334</v>
      </c>
      <c r="P716" s="5">
        <f t="shared" si="81"/>
        <v>80.321428571428569</v>
      </c>
      <c r="Q716" s="6" t="s">
        <v>8376</v>
      </c>
      <c r="R716" t="s">
        <v>8378</v>
      </c>
      <c r="S716" s="10">
        <f t="shared" si="79"/>
        <v>42734.787986111114</v>
      </c>
      <c r="T716" s="10">
        <f t="shared" si="80"/>
        <v>42794.787986111114</v>
      </c>
      <c r="U716" s="10">
        <v>42734</v>
      </c>
      <c r="V716" s="10">
        <v>42794</v>
      </c>
      <c r="W716" s="28">
        <f t="shared" si="77"/>
        <v>15000</v>
      </c>
      <c r="X716" s="28">
        <f t="shared" si="78"/>
        <v>2249</v>
      </c>
    </row>
    <row r="717" spans="1:2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8320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8330</v>
      </c>
      <c r="O717" s="5">
        <f t="shared" si="76"/>
        <v>5.0509090909090908</v>
      </c>
      <c r="P717" s="5">
        <f t="shared" si="81"/>
        <v>115.75</v>
      </c>
      <c r="Q717" s="6" t="s">
        <v>8376</v>
      </c>
      <c r="R717" t="s">
        <v>8378</v>
      </c>
      <c r="S717" s="10">
        <f t="shared" si="79"/>
        <v>42273.090740740736</v>
      </c>
      <c r="T717" s="10">
        <f t="shared" si="80"/>
        <v>42313.132407407407</v>
      </c>
      <c r="U717" s="10">
        <v>42273</v>
      </c>
      <c r="V717" s="10">
        <v>42313</v>
      </c>
      <c r="W717" s="28">
        <f t="shared" si="77"/>
        <v>27500</v>
      </c>
      <c r="X717" s="28">
        <f t="shared" si="78"/>
        <v>1389</v>
      </c>
    </row>
    <row r="718" spans="1:2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8320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8330</v>
      </c>
      <c r="O718" s="5">
        <f t="shared" si="76"/>
        <v>10.214285714285715</v>
      </c>
      <c r="P718" s="5">
        <f t="shared" si="81"/>
        <v>44.6875</v>
      </c>
      <c r="Q718" s="6" t="s">
        <v>8376</v>
      </c>
      <c r="R718" t="s">
        <v>8378</v>
      </c>
      <c r="S718" s="10">
        <f t="shared" si="79"/>
        <v>41940.658645833333</v>
      </c>
      <c r="T718" s="10">
        <f t="shared" si="80"/>
        <v>41974</v>
      </c>
      <c r="U718" s="10">
        <v>41940</v>
      </c>
      <c r="V718" s="10">
        <v>41974</v>
      </c>
      <c r="W718" s="28">
        <f t="shared" si="77"/>
        <v>7000</v>
      </c>
      <c r="X718" s="28">
        <f t="shared" si="78"/>
        <v>715</v>
      </c>
    </row>
    <row r="719" spans="1:2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8320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8330</v>
      </c>
      <c r="O719" s="5">
        <f t="shared" si="76"/>
        <v>0.30499999999999999</v>
      </c>
      <c r="P719" s="5">
        <f t="shared" si="81"/>
        <v>76.25</v>
      </c>
      <c r="Q719" s="6" t="s">
        <v>8376</v>
      </c>
      <c r="R719" t="s">
        <v>8378</v>
      </c>
      <c r="S719" s="10">
        <f t="shared" si="79"/>
        <v>41857.854189814811</v>
      </c>
      <c r="T719" s="10">
        <f t="shared" si="80"/>
        <v>41887.854189814811</v>
      </c>
      <c r="U719" s="10">
        <v>41857</v>
      </c>
      <c r="V719" s="10">
        <v>41887</v>
      </c>
      <c r="W719" s="28">
        <f t="shared" si="77"/>
        <v>100000</v>
      </c>
      <c r="X719" s="28">
        <f t="shared" si="78"/>
        <v>305</v>
      </c>
    </row>
    <row r="720" spans="1:2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8320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8330</v>
      </c>
      <c r="O720" s="5">
        <f t="shared" si="76"/>
        <v>0.75</v>
      </c>
      <c r="P720" s="5">
        <f t="shared" si="81"/>
        <v>22.5</v>
      </c>
      <c r="Q720" s="6" t="s">
        <v>8376</v>
      </c>
      <c r="R720" t="s">
        <v>8378</v>
      </c>
      <c r="S720" s="10">
        <f t="shared" si="79"/>
        <v>42752.845451388886</v>
      </c>
      <c r="T720" s="10">
        <f t="shared" si="80"/>
        <v>42784.249305555553</v>
      </c>
      <c r="U720" s="10">
        <v>42752</v>
      </c>
      <c r="V720" s="10">
        <v>42784</v>
      </c>
      <c r="W720" s="28">
        <f t="shared" si="77"/>
        <v>12000</v>
      </c>
      <c r="X720" s="28">
        <f t="shared" si="78"/>
        <v>90</v>
      </c>
    </row>
    <row r="721" spans="1:2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8320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8330</v>
      </c>
      <c r="O721" s="5">
        <f t="shared" si="76"/>
        <v>1.2933333333333332</v>
      </c>
      <c r="P721" s="5">
        <f t="shared" si="81"/>
        <v>19.399999999999999</v>
      </c>
      <c r="Q721" s="6" t="s">
        <v>8376</v>
      </c>
      <c r="R721" t="s">
        <v>8378</v>
      </c>
      <c r="S721" s="10">
        <f t="shared" si="79"/>
        <v>42409.040231481486</v>
      </c>
      <c r="T721" s="10">
        <f t="shared" si="80"/>
        <v>42423.040231481486</v>
      </c>
      <c r="U721" s="10">
        <v>42409</v>
      </c>
      <c r="V721" s="10">
        <v>42423</v>
      </c>
      <c r="W721" s="28">
        <f t="shared" si="77"/>
        <v>15000</v>
      </c>
      <c r="X721" s="28">
        <f t="shared" si="78"/>
        <v>194</v>
      </c>
    </row>
    <row r="722" spans="1:2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8318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8331</v>
      </c>
      <c r="O722" s="5">
        <f t="shared" si="76"/>
        <v>143.94736842105263</v>
      </c>
      <c r="P722" s="5">
        <f t="shared" si="81"/>
        <v>66.707317073170728</v>
      </c>
      <c r="Q722" s="6" t="s">
        <v>8379</v>
      </c>
      <c r="R722" t="s">
        <v>8380</v>
      </c>
      <c r="S722" s="10">
        <f t="shared" si="79"/>
        <v>40909.649201388893</v>
      </c>
      <c r="T722" s="10">
        <f t="shared" si="80"/>
        <v>40937.649201388893</v>
      </c>
      <c r="U722" s="10">
        <v>40909</v>
      </c>
      <c r="V722" s="10">
        <v>40937</v>
      </c>
      <c r="W722" s="28">
        <f t="shared" si="77"/>
        <v>1900</v>
      </c>
      <c r="X722" s="28">
        <f t="shared" si="78"/>
        <v>2735</v>
      </c>
    </row>
    <row r="723" spans="1:2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8318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8331</v>
      </c>
      <c r="O723" s="5">
        <f t="shared" si="76"/>
        <v>122.10975609756099</v>
      </c>
      <c r="P723" s="5">
        <f t="shared" si="81"/>
        <v>84.142857142857139</v>
      </c>
      <c r="Q723" s="6" t="s">
        <v>8379</v>
      </c>
      <c r="R723" t="s">
        <v>8380</v>
      </c>
      <c r="S723" s="10">
        <f t="shared" si="79"/>
        <v>41807.571840277778</v>
      </c>
      <c r="T723" s="10">
        <f t="shared" si="80"/>
        <v>41852.571840277778</v>
      </c>
      <c r="U723" s="10">
        <v>41807</v>
      </c>
      <c r="V723" s="10">
        <v>41852</v>
      </c>
      <c r="W723" s="28">
        <f t="shared" si="77"/>
        <v>8200</v>
      </c>
      <c r="X723" s="28">
        <f t="shared" si="78"/>
        <v>10013</v>
      </c>
    </row>
    <row r="724" spans="1:2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8318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8331</v>
      </c>
      <c r="O724" s="5">
        <f t="shared" si="76"/>
        <v>132.024</v>
      </c>
      <c r="P724" s="5">
        <f t="shared" si="81"/>
        <v>215.72549019607843</v>
      </c>
      <c r="Q724" s="6" t="s">
        <v>8379</v>
      </c>
      <c r="R724" t="s">
        <v>8380</v>
      </c>
      <c r="S724" s="10">
        <f t="shared" si="79"/>
        <v>40977.805300925924</v>
      </c>
      <c r="T724" s="10">
        <f t="shared" si="80"/>
        <v>41007.76363425926</v>
      </c>
      <c r="U724" s="10">
        <v>40977</v>
      </c>
      <c r="V724" s="10">
        <v>41007</v>
      </c>
      <c r="W724" s="28">
        <f t="shared" si="77"/>
        <v>25000</v>
      </c>
      <c r="X724" s="28">
        <f t="shared" si="78"/>
        <v>33006</v>
      </c>
    </row>
    <row r="725" spans="1:2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8318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8331</v>
      </c>
      <c r="O725" s="5">
        <f t="shared" si="76"/>
        <v>109.38000000000001</v>
      </c>
      <c r="P725" s="5">
        <f t="shared" si="81"/>
        <v>54.69</v>
      </c>
      <c r="Q725" s="6" t="s">
        <v>8379</v>
      </c>
      <c r="R725" t="s">
        <v>8380</v>
      </c>
      <c r="S725" s="10">
        <f t="shared" si="79"/>
        <v>42184.81653935185</v>
      </c>
      <c r="T725" s="10">
        <f t="shared" si="80"/>
        <v>42215.165972222225</v>
      </c>
      <c r="U725" s="10">
        <v>42184</v>
      </c>
      <c r="V725" s="10">
        <v>42215</v>
      </c>
      <c r="W725" s="28">
        <f t="shared" si="77"/>
        <v>5000</v>
      </c>
      <c r="X725" s="28">
        <f t="shared" si="78"/>
        <v>5469</v>
      </c>
    </row>
    <row r="726" spans="1:2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8318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8331</v>
      </c>
      <c r="O726" s="5">
        <f t="shared" si="76"/>
        <v>105.47157142857144</v>
      </c>
      <c r="P726" s="5">
        <f t="shared" si="81"/>
        <v>51.62944055944056</v>
      </c>
      <c r="Q726" s="6" t="s">
        <v>8379</v>
      </c>
      <c r="R726" t="s">
        <v>8380</v>
      </c>
      <c r="S726" s="10">
        <f t="shared" si="79"/>
        <v>40694.638460648144</v>
      </c>
      <c r="T726" s="10">
        <f t="shared" si="80"/>
        <v>40724.638460648144</v>
      </c>
      <c r="U726" s="10">
        <v>40694</v>
      </c>
      <c r="V726" s="10">
        <v>40724</v>
      </c>
      <c r="W726" s="28">
        <f t="shared" si="77"/>
        <v>7000</v>
      </c>
      <c r="X726" s="28">
        <f t="shared" si="78"/>
        <v>7383.01</v>
      </c>
    </row>
    <row r="727" spans="1:2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8318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8331</v>
      </c>
      <c r="O727" s="5">
        <f t="shared" si="76"/>
        <v>100.35000000000001</v>
      </c>
      <c r="P727" s="5">
        <f t="shared" si="81"/>
        <v>143.35714285714286</v>
      </c>
      <c r="Q727" s="6" t="s">
        <v>8379</v>
      </c>
      <c r="R727" t="s">
        <v>8380</v>
      </c>
      <c r="S727" s="10">
        <f t="shared" si="79"/>
        <v>42321.626296296294</v>
      </c>
      <c r="T727" s="10">
        <f t="shared" si="80"/>
        <v>42351.626296296294</v>
      </c>
      <c r="U727" s="10">
        <v>42321</v>
      </c>
      <c r="V727" s="10">
        <v>42351</v>
      </c>
      <c r="W727" s="28">
        <f t="shared" si="77"/>
        <v>20000</v>
      </c>
      <c r="X727" s="28">
        <f t="shared" si="78"/>
        <v>20070</v>
      </c>
    </row>
    <row r="728" spans="1:2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8318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8331</v>
      </c>
      <c r="O728" s="5">
        <f t="shared" si="76"/>
        <v>101.4</v>
      </c>
      <c r="P728" s="5">
        <f t="shared" si="81"/>
        <v>72.428571428571431</v>
      </c>
      <c r="Q728" s="6" t="s">
        <v>8379</v>
      </c>
      <c r="R728" t="s">
        <v>8380</v>
      </c>
      <c r="S728" s="10">
        <f t="shared" si="79"/>
        <v>41346.042673611111</v>
      </c>
      <c r="T728" s="10">
        <f t="shared" si="80"/>
        <v>41376.042673611111</v>
      </c>
      <c r="U728" s="10">
        <v>41346</v>
      </c>
      <c r="V728" s="10">
        <v>41376</v>
      </c>
      <c r="W728" s="28">
        <f t="shared" si="77"/>
        <v>2500</v>
      </c>
      <c r="X728" s="28">
        <f t="shared" si="78"/>
        <v>2535</v>
      </c>
    </row>
    <row r="729" spans="1:2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8318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8331</v>
      </c>
      <c r="O729" s="5">
        <f t="shared" si="76"/>
        <v>155.51428571428571</v>
      </c>
      <c r="P729" s="5">
        <f t="shared" si="81"/>
        <v>36.530201342281877</v>
      </c>
      <c r="Q729" s="6" t="s">
        <v>8379</v>
      </c>
      <c r="R729" t="s">
        <v>8380</v>
      </c>
      <c r="S729" s="10">
        <f t="shared" si="79"/>
        <v>41247.020243055558</v>
      </c>
      <c r="T729" s="10">
        <f t="shared" si="80"/>
        <v>41288.888888888891</v>
      </c>
      <c r="U729" s="10">
        <v>41247</v>
      </c>
      <c r="V729" s="10">
        <v>41288</v>
      </c>
      <c r="W729" s="28">
        <f t="shared" si="77"/>
        <v>3500</v>
      </c>
      <c r="X729" s="28">
        <f t="shared" si="78"/>
        <v>5443</v>
      </c>
    </row>
    <row r="730" spans="1:2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8318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8331</v>
      </c>
      <c r="O730" s="5">
        <f t="shared" si="76"/>
        <v>105.566</v>
      </c>
      <c r="P730" s="5">
        <f t="shared" si="81"/>
        <v>60.903461538461535</v>
      </c>
      <c r="Q730" s="6" t="s">
        <v>8379</v>
      </c>
      <c r="R730" t="s">
        <v>8380</v>
      </c>
      <c r="S730" s="10">
        <f t="shared" si="79"/>
        <v>40731.837465277778</v>
      </c>
      <c r="T730" s="10">
        <f t="shared" si="80"/>
        <v>40776.837465277778</v>
      </c>
      <c r="U730" s="10">
        <v>40731</v>
      </c>
      <c r="V730" s="10">
        <v>40776</v>
      </c>
      <c r="W730" s="28">
        <f t="shared" si="77"/>
        <v>7500</v>
      </c>
      <c r="X730" s="28">
        <f t="shared" si="78"/>
        <v>7917.45</v>
      </c>
    </row>
    <row r="731" spans="1:2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8318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8331</v>
      </c>
      <c r="O731" s="5">
        <f t="shared" si="76"/>
        <v>130.65</v>
      </c>
      <c r="P731" s="5">
        <f t="shared" si="81"/>
        <v>43.55</v>
      </c>
      <c r="Q731" s="6" t="s">
        <v>8379</v>
      </c>
      <c r="R731" t="s">
        <v>8380</v>
      </c>
      <c r="S731" s="10">
        <f t="shared" si="79"/>
        <v>41111.185891203706</v>
      </c>
      <c r="T731" s="10">
        <f t="shared" si="80"/>
        <v>41171.185891203706</v>
      </c>
      <c r="U731" s="10">
        <v>41111</v>
      </c>
      <c r="V731" s="10">
        <v>41171</v>
      </c>
      <c r="W731" s="28">
        <f t="shared" si="77"/>
        <v>4000</v>
      </c>
      <c r="X731" s="28">
        <f t="shared" si="78"/>
        <v>5226</v>
      </c>
    </row>
    <row r="732" spans="1:2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8318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8331</v>
      </c>
      <c r="O732" s="5">
        <f t="shared" si="76"/>
        <v>132.19</v>
      </c>
      <c r="P732" s="5">
        <f t="shared" si="81"/>
        <v>99.766037735849054</v>
      </c>
      <c r="Q732" s="6" t="s">
        <v>8379</v>
      </c>
      <c r="R732" t="s">
        <v>8380</v>
      </c>
      <c r="S732" s="10">
        <f t="shared" si="79"/>
        <v>40854.745266203703</v>
      </c>
      <c r="T732" s="10">
        <f t="shared" si="80"/>
        <v>40884.745266203703</v>
      </c>
      <c r="U732" s="10">
        <v>40854</v>
      </c>
      <c r="V732" s="10">
        <v>40884</v>
      </c>
      <c r="W732" s="28">
        <f t="shared" si="77"/>
        <v>20000</v>
      </c>
      <c r="X732" s="28">
        <f t="shared" si="78"/>
        <v>26438</v>
      </c>
    </row>
    <row r="733" spans="1:2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8318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8331</v>
      </c>
      <c r="O733" s="5">
        <f t="shared" si="76"/>
        <v>126</v>
      </c>
      <c r="P733" s="5">
        <f t="shared" si="81"/>
        <v>88.732394366197184</v>
      </c>
      <c r="Q733" s="6" t="s">
        <v>8379</v>
      </c>
      <c r="R733" t="s">
        <v>8380</v>
      </c>
      <c r="S733" s="10">
        <f t="shared" si="79"/>
        <v>40879.795682870368</v>
      </c>
      <c r="T733" s="10">
        <f t="shared" si="80"/>
        <v>40930.25</v>
      </c>
      <c r="U733" s="10">
        <v>40879</v>
      </c>
      <c r="V733" s="10">
        <v>40930</v>
      </c>
      <c r="W733" s="28">
        <f t="shared" si="77"/>
        <v>5000</v>
      </c>
      <c r="X733" s="28">
        <f t="shared" si="78"/>
        <v>6300</v>
      </c>
    </row>
    <row r="734" spans="1:2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8318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8331</v>
      </c>
      <c r="O734" s="5">
        <f t="shared" si="76"/>
        <v>160</v>
      </c>
      <c r="P734" s="5">
        <f t="shared" si="81"/>
        <v>4.9230769230769234</v>
      </c>
      <c r="Q734" s="6" t="s">
        <v>8379</v>
      </c>
      <c r="R734" t="s">
        <v>8380</v>
      </c>
      <c r="S734" s="10">
        <f t="shared" si="79"/>
        <v>41486.424317129626</v>
      </c>
      <c r="T734" s="10">
        <f t="shared" si="80"/>
        <v>41546.424317129626</v>
      </c>
      <c r="U734" s="10">
        <v>41486</v>
      </c>
      <c r="V734" s="10">
        <v>41546</v>
      </c>
      <c r="W734" s="28">
        <f t="shared" si="77"/>
        <v>60.788000000000004</v>
      </c>
      <c r="X734" s="28">
        <f t="shared" si="78"/>
        <v>103.136</v>
      </c>
    </row>
    <row r="735" spans="1:2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8318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8331</v>
      </c>
      <c r="O735" s="5">
        <f t="shared" si="76"/>
        <v>120.48</v>
      </c>
      <c r="P735" s="5">
        <f t="shared" si="81"/>
        <v>17.822485207100591</v>
      </c>
      <c r="Q735" s="6" t="s">
        <v>8379</v>
      </c>
      <c r="R735" t="s">
        <v>8380</v>
      </c>
      <c r="S735" s="10">
        <f t="shared" si="79"/>
        <v>41598.420046296298</v>
      </c>
      <c r="T735" s="10">
        <f t="shared" si="80"/>
        <v>41628.420046296298</v>
      </c>
      <c r="U735" s="10">
        <v>41598</v>
      </c>
      <c r="V735" s="10">
        <v>41628</v>
      </c>
      <c r="W735" s="28">
        <f t="shared" si="77"/>
        <v>4037.25</v>
      </c>
      <c r="X735" s="28">
        <f t="shared" si="78"/>
        <v>4926.7284</v>
      </c>
    </row>
    <row r="736" spans="1:2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8318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8331</v>
      </c>
      <c r="O736" s="5">
        <f t="shared" si="76"/>
        <v>125.52941176470588</v>
      </c>
      <c r="P736" s="5">
        <f t="shared" si="81"/>
        <v>187.19298245614036</v>
      </c>
      <c r="Q736" s="6" t="s">
        <v>8379</v>
      </c>
      <c r="R736" t="s">
        <v>8380</v>
      </c>
      <c r="S736" s="10">
        <f t="shared" si="79"/>
        <v>42102.164583333331</v>
      </c>
      <c r="T736" s="10">
        <f t="shared" si="80"/>
        <v>42133.208333333328</v>
      </c>
      <c r="U736" s="10">
        <v>42102</v>
      </c>
      <c r="V736" s="10">
        <v>42133</v>
      </c>
      <c r="W736" s="28">
        <f t="shared" si="77"/>
        <v>6845.9</v>
      </c>
      <c r="X736" s="28">
        <f t="shared" si="78"/>
        <v>8815.5540000000001</v>
      </c>
    </row>
    <row r="737" spans="1:2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8318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8331</v>
      </c>
      <c r="O737" s="5">
        <f t="shared" si="76"/>
        <v>114.40638297872341</v>
      </c>
      <c r="P737" s="5">
        <f t="shared" si="81"/>
        <v>234.80786026200875</v>
      </c>
      <c r="Q737" s="6" t="s">
        <v>8379</v>
      </c>
      <c r="R737" t="s">
        <v>8380</v>
      </c>
      <c r="S737" s="10">
        <f t="shared" si="79"/>
        <v>41946.029467592591</v>
      </c>
      <c r="T737" s="10">
        <f t="shared" si="80"/>
        <v>41977.027083333334</v>
      </c>
      <c r="U737" s="10">
        <v>41946</v>
      </c>
      <c r="V737" s="10">
        <v>41977</v>
      </c>
      <c r="W737" s="28">
        <f t="shared" si="77"/>
        <v>47000</v>
      </c>
      <c r="X737" s="28">
        <f t="shared" si="78"/>
        <v>53771</v>
      </c>
    </row>
    <row r="738" spans="1:2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8318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8331</v>
      </c>
      <c r="O738" s="5">
        <f t="shared" si="76"/>
        <v>315.13888888888891</v>
      </c>
      <c r="P738" s="5">
        <f t="shared" si="81"/>
        <v>105.04629629629629</v>
      </c>
      <c r="Q738" s="6" t="s">
        <v>8379</v>
      </c>
      <c r="R738" t="s">
        <v>8380</v>
      </c>
      <c r="S738" s="10">
        <f t="shared" si="79"/>
        <v>41579.734259259261</v>
      </c>
      <c r="T738" s="10">
        <f t="shared" si="80"/>
        <v>41599.207638888889</v>
      </c>
      <c r="U738" s="10">
        <v>41579</v>
      </c>
      <c r="V738" s="10">
        <v>41599</v>
      </c>
      <c r="W738" s="28">
        <f t="shared" si="77"/>
        <v>3600</v>
      </c>
      <c r="X738" s="28">
        <f t="shared" si="78"/>
        <v>11345</v>
      </c>
    </row>
    <row r="739" spans="1:2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8318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8331</v>
      </c>
      <c r="O739" s="5">
        <f t="shared" si="76"/>
        <v>122.39999999999999</v>
      </c>
      <c r="P739" s="5">
        <f t="shared" si="81"/>
        <v>56.666666666666664</v>
      </c>
      <c r="Q739" s="6" t="s">
        <v>8379</v>
      </c>
      <c r="R739" t="s">
        <v>8380</v>
      </c>
      <c r="S739" s="10">
        <f t="shared" si="79"/>
        <v>41667.275312500002</v>
      </c>
      <c r="T739" s="10">
        <f t="shared" si="80"/>
        <v>41684.833333333336</v>
      </c>
      <c r="U739" s="10">
        <v>41667</v>
      </c>
      <c r="V739" s="10">
        <v>41684</v>
      </c>
      <c r="W739" s="28">
        <f t="shared" si="77"/>
        <v>5000</v>
      </c>
      <c r="X739" s="28">
        <f t="shared" si="78"/>
        <v>6120</v>
      </c>
    </row>
    <row r="740" spans="1:2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8318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8331</v>
      </c>
      <c r="O740" s="5">
        <f t="shared" si="76"/>
        <v>106.73333333333332</v>
      </c>
      <c r="P740" s="5">
        <f t="shared" si="81"/>
        <v>39.048780487804876</v>
      </c>
      <c r="Q740" s="6" t="s">
        <v>8379</v>
      </c>
      <c r="R740" t="s">
        <v>8380</v>
      </c>
      <c r="S740" s="10">
        <f t="shared" si="79"/>
        <v>41943.604097222225</v>
      </c>
      <c r="T740" s="10">
        <f t="shared" si="80"/>
        <v>41974.207638888889</v>
      </c>
      <c r="U740" s="10">
        <v>41943</v>
      </c>
      <c r="V740" s="10">
        <v>41974</v>
      </c>
      <c r="W740" s="28">
        <f t="shared" si="77"/>
        <v>1500</v>
      </c>
      <c r="X740" s="28">
        <f t="shared" si="78"/>
        <v>1601</v>
      </c>
    </row>
    <row r="741" spans="1:2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8318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8331</v>
      </c>
      <c r="O741" s="5">
        <f t="shared" si="76"/>
        <v>158.33333333333331</v>
      </c>
      <c r="P741" s="5">
        <f t="shared" si="81"/>
        <v>68.345323741007192</v>
      </c>
      <c r="Q741" s="6" t="s">
        <v>8379</v>
      </c>
      <c r="R741" t="s">
        <v>8380</v>
      </c>
      <c r="S741" s="10">
        <f t="shared" si="79"/>
        <v>41829.502650462964</v>
      </c>
      <c r="T741" s="10">
        <f t="shared" si="80"/>
        <v>41862.502650462964</v>
      </c>
      <c r="U741" s="10">
        <v>41829</v>
      </c>
      <c r="V741" s="10">
        <v>41862</v>
      </c>
      <c r="W741" s="28">
        <f t="shared" si="77"/>
        <v>6000</v>
      </c>
      <c r="X741" s="28">
        <f t="shared" si="78"/>
        <v>9500</v>
      </c>
    </row>
    <row r="742" spans="1:2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8318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8331</v>
      </c>
      <c r="O742" s="5">
        <f t="shared" si="76"/>
        <v>107.4</v>
      </c>
      <c r="P742" s="5">
        <f t="shared" si="81"/>
        <v>169.57894736842104</v>
      </c>
      <c r="Q742" s="6" t="s">
        <v>8379</v>
      </c>
      <c r="R742" t="s">
        <v>8380</v>
      </c>
      <c r="S742" s="10">
        <f t="shared" si="79"/>
        <v>42162.146782407406</v>
      </c>
      <c r="T742" s="10">
        <f t="shared" si="80"/>
        <v>42176.146782407406</v>
      </c>
      <c r="U742" s="10">
        <v>42162</v>
      </c>
      <c r="V742" s="10">
        <v>42176</v>
      </c>
      <c r="W742" s="28">
        <f t="shared" si="77"/>
        <v>3000</v>
      </c>
      <c r="X742" s="28">
        <f t="shared" si="78"/>
        <v>3222</v>
      </c>
    </row>
    <row r="743" spans="1:2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8318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8331</v>
      </c>
      <c r="O743" s="5">
        <f t="shared" si="76"/>
        <v>102.25999999999999</v>
      </c>
      <c r="P743" s="5">
        <f t="shared" si="81"/>
        <v>141.42340425531913</v>
      </c>
      <c r="Q743" s="6" t="s">
        <v>8379</v>
      </c>
      <c r="R743" t="s">
        <v>8380</v>
      </c>
      <c r="S743" s="10">
        <f t="shared" si="79"/>
        <v>41401.648217592592</v>
      </c>
      <c r="T743" s="10">
        <f t="shared" si="80"/>
        <v>41436.648217592592</v>
      </c>
      <c r="U743" s="10">
        <v>41401</v>
      </c>
      <c r="V743" s="10">
        <v>41436</v>
      </c>
      <c r="W743" s="28">
        <f t="shared" si="77"/>
        <v>13000</v>
      </c>
      <c r="X743" s="28">
        <f t="shared" si="78"/>
        <v>13293.8</v>
      </c>
    </row>
    <row r="744" spans="1:2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8318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8331</v>
      </c>
      <c r="O744" s="5">
        <f t="shared" si="76"/>
        <v>110.71428571428572</v>
      </c>
      <c r="P744" s="5">
        <f t="shared" si="81"/>
        <v>67.391304347826093</v>
      </c>
      <c r="Q744" s="6" t="s">
        <v>8379</v>
      </c>
      <c r="R744" t="s">
        <v>8380</v>
      </c>
      <c r="S744" s="10">
        <f t="shared" si="79"/>
        <v>41689.917962962965</v>
      </c>
      <c r="T744" s="10">
        <f t="shared" si="80"/>
        <v>41719.876296296294</v>
      </c>
      <c r="U744" s="10">
        <v>41689</v>
      </c>
      <c r="V744" s="10">
        <v>41719</v>
      </c>
      <c r="W744" s="28">
        <f t="shared" si="77"/>
        <v>1400</v>
      </c>
      <c r="X744" s="28">
        <f t="shared" si="78"/>
        <v>1550</v>
      </c>
    </row>
    <row r="745" spans="1:2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8318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8331</v>
      </c>
      <c r="O745" s="5">
        <f t="shared" si="76"/>
        <v>148</v>
      </c>
      <c r="P745" s="5">
        <f t="shared" ref="P745:P761" si="82">E745/L745</f>
        <v>54.266666666666666</v>
      </c>
      <c r="Q745" s="6" t="s">
        <v>8379</v>
      </c>
      <c r="R745" t="s">
        <v>8380</v>
      </c>
      <c r="S745" s="10">
        <f t="shared" si="79"/>
        <v>40990.709317129629</v>
      </c>
      <c r="T745" s="10">
        <f t="shared" si="80"/>
        <v>41015.875</v>
      </c>
      <c r="U745" s="10">
        <v>40990</v>
      </c>
      <c r="V745" s="10">
        <v>41015</v>
      </c>
      <c r="W745" s="28">
        <f t="shared" si="77"/>
        <v>550</v>
      </c>
      <c r="X745" s="28">
        <f t="shared" si="78"/>
        <v>814</v>
      </c>
    </row>
    <row r="746" spans="1:2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8318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8331</v>
      </c>
      <c r="O746" s="5">
        <f t="shared" si="76"/>
        <v>102.32000000000001</v>
      </c>
      <c r="P746" s="5">
        <f t="shared" si="82"/>
        <v>82.516129032258064</v>
      </c>
      <c r="Q746" s="6" t="s">
        <v>8379</v>
      </c>
      <c r="R746" t="s">
        <v>8380</v>
      </c>
      <c r="S746" s="10">
        <f t="shared" si="79"/>
        <v>41226.95721064815</v>
      </c>
      <c r="T746" s="10">
        <f t="shared" si="80"/>
        <v>41256.95721064815</v>
      </c>
      <c r="U746" s="10">
        <v>41226</v>
      </c>
      <c r="V746" s="10">
        <v>41256</v>
      </c>
      <c r="W746" s="28">
        <f t="shared" si="77"/>
        <v>5000</v>
      </c>
      <c r="X746" s="28">
        <f t="shared" si="78"/>
        <v>5116</v>
      </c>
    </row>
    <row r="747" spans="1:2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8318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8331</v>
      </c>
      <c r="O747" s="5">
        <f t="shared" si="76"/>
        <v>179.09909909909908</v>
      </c>
      <c r="P747" s="5">
        <f t="shared" si="82"/>
        <v>53.729729729729726</v>
      </c>
      <c r="Q747" s="6" t="s">
        <v>8379</v>
      </c>
      <c r="R747" t="s">
        <v>8380</v>
      </c>
      <c r="S747" s="10">
        <f t="shared" si="79"/>
        <v>41367.572280092594</v>
      </c>
      <c r="T747" s="10">
        <f t="shared" si="80"/>
        <v>41397.572280092594</v>
      </c>
      <c r="U747" s="10">
        <v>41367</v>
      </c>
      <c r="V747" s="10">
        <v>41397</v>
      </c>
      <c r="W747" s="28">
        <f t="shared" si="77"/>
        <v>2220</v>
      </c>
      <c r="X747" s="28">
        <f t="shared" si="78"/>
        <v>3976</v>
      </c>
    </row>
    <row r="748" spans="1:2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8318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8331</v>
      </c>
      <c r="O748" s="5">
        <f t="shared" si="76"/>
        <v>111.08135252761969</v>
      </c>
      <c r="P748" s="5">
        <f t="shared" si="82"/>
        <v>34.206185567010309</v>
      </c>
      <c r="Q748" s="6" t="s">
        <v>8379</v>
      </c>
      <c r="R748" t="s">
        <v>8380</v>
      </c>
      <c r="S748" s="10">
        <f t="shared" si="79"/>
        <v>41157.042928240742</v>
      </c>
      <c r="T748" s="10">
        <f t="shared" si="80"/>
        <v>41175.165972222225</v>
      </c>
      <c r="U748" s="10">
        <v>41157</v>
      </c>
      <c r="V748" s="10">
        <v>41175</v>
      </c>
      <c r="W748" s="28">
        <f t="shared" si="77"/>
        <v>2987</v>
      </c>
      <c r="X748" s="28">
        <f t="shared" si="78"/>
        <v>3318</v>
      </c>
    </row>
    <row r="749" spans="1:2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8318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8331</v>
      </c>
      <c r="O749" s="5">
        <f t="shared" si="76"/>
        <v>100.04285714285714</v>
      </c>
      <c r="P749" s="5">
        <f t="shared" si="82"/>
        <v>127.32727272727273</v>
      </c>
      <c r="Q749" s="6" t="s">
        <v>8379</v>
      </c>
      <c r="R749" t="s">
        <v>8380</v>
      </c>
      <c r="S749" s="10">
        <f t="shared" si="79"/>
        <v>41988.548831018517</v>
      </c>
      <c r="T749" s="10">
        <f t="shared" si="80"/>
        <v>42019.454166666663</v>
      </c>
      <c r="U749" s="10">
        <v>41988</v>
      </c>
      <c r="V749" s="10">
        <v>42019</v>
      </c>
      <c r="W749" s="28">
        <f t="shared" si="77"/>
        <v>8698.1999999999989</v>
      </c>
      <c r="X749" s="28">
        <f t="shared" si="78"/>
        <v>8199.1124</v>
      </c>
    </row>
    <row r="750" spans="1:2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8318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8331</v>
      </c>
      <c r="O750" s="5">
        <f t="shared" si="76"/>
        <v>100.25</v>
      </c>
      <c r="P750" s="5">
        <f t="shared" si="82"/>
        <v>45.56818181818182</v>
      </c>
      <c r="Q750" s="6" t="s">
        <v>8379</v>
      </c>
      <c r="R750" t="s">
        <v>8380</v>
      </c>
      <c r="S750" s="10">
        <f t="shared" si="79"/>
        <v>41831.846828703703</v>
      </c>
      <c r="T750" s="10">
        <f t="shared" si="80"/>
        <v>41861.846828703703</v>
      </c>
      <c r="U750" s="10">
        <v>41831</v>
      </c>
      <c r="V750" s="10">
        <v>41861</v>
      </c>
      <c r="W750" s="28">
        <f t="shared" si="77"/>
        <v>2000</v>
      </c>
      <c r="X750" s="28">
        <f t="shared" si="78"/>
        <v>2005</v>
      </c>
    </row>
    <row r="751" spans="1:2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8318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8331</v>
      </c>
      <c r="O751" s="5">
        <f t="shared" si="76"/>
        <v>105.56</v>
      </c>
      <c r="P751" s="5">
        <f t="shared" si="82"/>
        <v>95.963636363636368</v>
      </c>
      <c r="Q751" s="6" t="s">
        <v>8379</v>
      </c>
      <c r="R751" t="s">
        <v>8380</v>
      </c>
      <c r="S751" s="10">
        <f t="shared" si="79"/>
        <v>42733.94131944445</v>
      </c>
      <c r="T751" s="10">
        <f t="shared" si="80"/>
        <v>42763.94131944445</v>
      </c>
      <c r="U751" s="10">
        <v>42733</v>
      </c>
      <c r="V751" s="10">
        <v>42763</v>
      </c>
      <c r="W751" s="28">
        <f t="shared" si="77"/>
        <v>10000</v>
      </c>
      <c r="X751" s="28">
        <f t="shared" si="78"/>
        <v>10556</v>
      </c>
    </row>
    <row r="752" spans="1:2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8318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8331</v>
      </c>
      <c r="O752" s="5">
        <f t="shared" si="76"/>
        <v>102.58775877587757</v>
      </c>
      <c r="P752" s="5">
        <f t="shared" si="82"/>
        <v>77.271186440677965</v>
      </c>
      <c r="Q752" s="6" t="s">
        <v>8379</v>
      </c>
      <c r="R752" t="s">
        <v>8380</v>
      </c>
      <c r="S752" s="10">
        <f t="shared" si="79"/>
        <v>41299.878148148149</v>
      </c>
      <c r="T752" s="10">
        <f t="shared" si="80"/>
        <v>41329.878148148149</v>
      </c>
      <c r="U752" s="10">
        <v>41299</v>
      </c>
      <c r="V752" s="10">
        <v>41329</v>
      </c>
      <c r="W752" s="28">
        <f t="shared" si="77"/>
        <v>4444</v>
      </c>
      <c r="X752" s="28">
        <f t="shared" si="78"/>
        <v>4559</v>
      </c>
    </row>
    <row r="753" spans="1:2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8318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8331</v>
      </c>
      <c r="O753" s="5">
        <f t="shared" si="76"/>
        <v>118.5</v>
      </c>
      <c r="P753" s="5">
        <f t="shared" si="82"/>
        <v>57.338709677419352</v>
      </c>
      <c r="Q753" s="6" t="s">
        <v>8379</v>
      </c>
      <c r="R753" t="s">
        <v>8380</v>
      </c>
      <c r="S753" s="10">
        <f t="shared" si="79"/>
        <v>40713.630497685182</v>
      </c>
      <c r="T753" s="10">
        <f t="shared" si="80"/>
        <v>40759.630497685182</v>
      </c>
      <c r="U753" s="10">
        <v>40713</v>
      </c>
      <c r="V753" s="10">
        <v>40759</v>
      </c>
      <c r="W753" s="28">
        <f t="shared" si="77"/>
        <v>3000</v>
      </c>
      <c r="X753" s="28">
        <f t="shared" si="78"/>
        <v>3555</v>
      </c>
    </row>
    <row r="754" spans="1:2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8318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8331</v>
      </c>
      <c r="O754" s="5">
        <f t="shared" si="76"/>
        <v>111.7</v>
      </c>
      <c r="P754" s="5">
        <f t="shared" si="82"/>
        <v>53.19047619047619</v>
      </c>
      <c r="Q754" s="6" t="s">
        <v>8379</v>
      </c>
      <c r="R754" t="s">
        <v>8380</v>
      </c>
      <c r="S754" s="10">
        <f t="shared" si="79"/>
        <v>42639.421493055561</v>
      </c>
      <c r="T754" s="10">
        <f t="shared" si="80"/>
        <v>42659.458333333328</v>
      </c>
      <c r="U754" s="10">
        <v>42639</v>
      </c>
      <c r="V754" s="10">
        <v>42659</v>
      </c>
      <c r="W754" s="28">
        <f t="shared" si="77"/>
        <v>3817.5</v>
      </c>
      <c r="X754" s="28">
        <f t="shared" si="78"/>
        <v>4260.7965000000004</v>
      </c>
    </row>
    <row r="755" spans="1:2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8318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8331</v>
      </c>
      <c r="O755" s="5">
        <f t="shared" si="76"/>
        <v>128</v>
      </c>
      <c r="P755" s="5">
        <f t="shared" si="82"/>
        <v>492.30769230769232</v>
      </c>
      <c r="Q755" s="6" t="s">
        <v>8379</v>
      </c>
      <c r="R755" t="s">
        <v>8380</v>
      </c>
      <c r="S755" s="10">
        <f t="shared" si="79"/>
        <v>42019.590173611112</v>
      </c>
      <c r="T755" s="10">
        <f t="shared" si="80"/>
        <v>42049.590173611112</v>
      </c>
      <c r="U755" s="10">
        <v>42019</v>
      </c>
      <c r="V755" s="10">
        <v>42049</v>
      </c>
      <c r="W755" s="28">
        <f t="shared" si="77"/>
        <v>10000</v>
      </c>
      <c r="X755" s="28">
        <f t="shared" si="78"/>
        <v>12800</v>
      </c>
    </row>
    <row r="756" spans="1:2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8318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8331</v>
      </c>
      <c r="O756" s="5">
        <f t="shared" si="76"/>
        <v>103.75000000000001</v>
      </c>
      <c r="P756" s="5">
        <f t="shared" si="82"/>
        <v>42.346938775510203</v>
      </c>
      <c r="Q756" s="6" t="s">
        <v>8379</v>
      </c>
      <c r="R756" t="s">
        <v>8380</v>
      </c>
      <c r="S756" s="10">
        <f t="shared" si="79"/>
        <v>41249.749085648145</v>
      </c>
      <c r="T756" s="10">
        <f t="shared" si="80"/>
        <v>41279.749085648145</v>
      </c>
      <c r="U756" s="10">
        <v>41249</v>
      </c>
      <c r="V756" s="10">
        <v>41279</v>
      </c>
      <c r="W756" s="28">
        <f t="shared" si="77"/>
        <v>2000</v>
      </c>
      <c r="X756" s="28">
        <f t="shared" si="78"/>
        <v>2075</v>
      </c>
    </row>
    <row r="757" spans="1:2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8318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8331</v>
      </c>
      <c r="O757" s="5">
        <f t="shared" si="76"/>
        <v>101.9076</v>
      </c>
      <c r="P757" s="5">
        <f t="shared" si="82"/>
        <v>37.466029411764708</v>
      </c>
      <c r="Q757" s="6" t="s">
        <v>8379</v>
      </c>
      <c r="R757" t="s">
        <v>8380</v>
      </c>
      <c r="S757" s="10">
        <f t="shared" si="79"/>
        <v>41383.605057870373</v>
      </c>
      <c r="T757" s="10">
        <f t="shared" si="80"/>
        <v>41414.02847222222</v>
      </c>
      <c r="U757" s="10">
        <v>41383</v>
      </c>
      <c r="V757" s="10">
        <v>41414</v>
      </c>
      <c r="W757" s="28">
        <f t="shared" si="77"/>
        <v>2500</v>
      </c>
      <c r="X757" s="28">
        <f t="shared" si="78"/>
        <v>2547.69</v>
      </c>
    </row>
    <row r="758" spans="1:2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8318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8331</v>
      </c>
      <c r="O758" s="5">
        <f t="shared" si="76"/>
        <v>117.71428571428571</v>
      </c>
      <c r="P758" s="5">
        <f t="shared" si="82"/>
        <v>37.454545454545453</v>
      </c>
      <c r="Q758" s="6" t="s">
        <v>8379</v>
      </c>
      <c r="R758" t="s">
        <v>8380</v>
      </c>
      <c r="S758" s="10">
        <f t="shared" si="79"/>
        <v>40590.766886574071</v>
      </c>
      <c r="T758" s="10">
        <f t="shared" si="80"/>
        <v>40651.725219907406</v>
      </c>
      <c r="U758" s="10">
        <v>40590</v>
      </c>
      <c r="V758" s="10">
        <v>40651</v>
      </c>
      <c r="W758" s="28">
        <f t="shared" si="77"/>
        <v>700</v>
      </c>
      <c r="X758" s="28">
        <f t="shared" si="78"/>
        <v>824</v>
      </c>
    </row>
    <row r="759" spans="1:2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8318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8331</v>
      </c>
      <c r="O759" s="5">
        <f t="shared" si="76"/>
        <v>238</v>
      </c>
      <c r="P759" s="5">
        <f t="shared" si="82"/>
        <v>33.055555555555557</v>
      </c>
      <c r="Q759" s="6" t="s">
        <v>8379</v>
      </c>
      <c r="R759" t="s">
        <v>8380</v>
      </c>
      <c r="S759" s="10">
        <f t="shared" si="79"/>
        <v>41235.054560185185</v>
      </c>
      <c r="T759" s="10">
        <f t="shared" si="80"/>
        <v>41249.054560185185</v>
      </c>
      <c r="U759" s="10">
        <v>41235</v>
      </c>
      <c r="V759" s="10">
        <v>41249</v>
      </c>
      <c r="W759" s="28">
        <f t="shared" si="77"/>
        <v>250</v>
      </c>
      <c r="X759" s="28">
        <f t="shared" si="78"/>
        <v>595</v>
      </c>
    </row>
    <row r="760" spans="1:2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8318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8331</v>
      </c>
      <c r="O760" s="5">
        <f t="shared" si="76"/>
        <v>102</v>
      </c>
      <c r="P760" s="5">
        <f t="shared" si="82"/>
        <v>134.21052631578948</v>
      </c>
      <c r="Q760" s="6" t="s">
        <v>8379</v>
      </c>
      <c r="R760" t="s">
        <v>8380</v>
      </c>
      <c r="S760" s="10">
        <f t="shared" si="79"/>
        <v>40429.836435185185</v>
      </c>
      <c r="T760" s="10">
        <f t="shared" si="80"/>
        <v>40459.836435185185</v>
      </c>
      <c r="U760" s="10">
        <v>40429</v>
      </c>
      <c r="V760" s="10">
        <v>40459</v>
      </c>
      <c r="W760" s="28">
        <f t="shared" si="77"/>
        <v>2500</v>
      </c>
      <c r="X760" s="28">
        <f t="shared" si="78"/>
        <v>2550</v>
      </c>
    </row>
    <row r="761" spans="1:2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8318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8331</v>
      </c>
      <c r="O761" s="5">
        <f t="shared" si="76"/>
        <v>101.92000000000002</v>
      </c>
      <c r="P761" s="5">
        <f t="shared" si="82"/>
        <v>51.474747474747474</v>
      </c>
      <c r="Q761" s="6" t="s">
        <v>8379</v>
      </c>
      <c r="R761" t="s">
        <v>8380</v>
      </c>
      <c r="S761" s="10">
        <f t="shared" si="79"/>
        <v>41789.330312500002</v>
      </c>
      <c r="T761" s="10">
        <f t="shared" si="80"/>
        <v>41829.330312500002</v>
      </c>
      <c r="U761" s="10">
        <v>41789</v>
      </c>
      <c r="V761" s="10">
        <v>41829</v>
      </c>
      <c r="W761" s="28">
        <f t="shared" si="77"/>
        <v>8367.5</v>
      </c>
      <c r="X761" s="28">
        <f t="shared" si="78"/>
        <v>8713.6504000000004</v>
      </c>
    </row>
    <row r="762" spans="1:2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8320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8332</v>
      </c>
      <c r="O762" s="5">
        <f t="shared" si="76"/>
        <v>0</v>
      </c>
      <c r="P762" s="5">
        <v>0</v>
      </c>
      <c r="Q762" s="6" t="s">
        <v>8379</v>
      </c>
      <c r="R762" t="s">
        <v>8381</v>
      </c>
      <c r="S762" s="10">
        <f t="shared" si="79"/>
        <v>42670.764039351852</v>
      </c>
      <c r="T762" s="10">
        <f t="shared" si="80"/>
        <v>42700.805706018524</v>
      </c>
      <c r="U762" s="10">
        <v>42670</v>
      </c>
      <c r="V762" s="10">
        <v>42700</v>
      </c>
      <c r="W762" s="28">
        <f t="shared" si="77"/>
        <v>2200</v>
      </c>
      <c r="X762" s="28">
        <f t="shared" si="78"/>
        <v>0</v>
      </c>
    </row>
    <row r="763" spans="1:2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8320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8332</v>
      </c>
      <c r="O763" s="5">
        <f t="shared" si="76"/>
        <v>4.7</v>
      </c>
      <c r="P763" s="5">
        <f>E763/L763</f>
        <v>39.166666666666664</v>
      </c>
      <c r="Q763" s="6" t="s">
        <v>8379</v>
      </c>
      <c r="R763" t="s">
        <v>8381</v>
      </c>
      <c r="S763" s="10">
        <f t="shared" si="79"/>
        <v>41642.751458333332</v>
      </c>
      <c r="T763" s="10">
        <f t="shared" si="80"/>
        <v>41672.751458333332</v>
      </c>
      <c r="U763" s="10">
        <v>41642</v>
      </c>
      <c r="V763" s="10">
        <v>41672</v>
      </c>
      <c r="W763" s="28">
        <f t="shared" si="77"/>
        <v>5000</v>
      </c>
      <c r="X763" s="28">
        <f t="shared" si="78"/>
        <v>235</v>
      </c>
    </row>
    <row r="764" spans="1:2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8320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8332</v>
      </c>
      <c r="O764" s="5">
        <f t="shared" si="76"/>
        <v>0</v>
      </c>
      <c r="P764" s="5">
        <v>0</v>
      </c>
      <c r="Q764" s="6" t="s">
        <v>8379</v>
      </c>
      <c r="R764" t="s">
        <v>8381</v>
      </c>
      <c r="S764" s="10">
        <f t="shared" si="79"/>
        <v>42690.858449074076</v>
      </c>
      <c r="T764" s="10">
        <f t="shared" si="80"/>
        <v>42708.25</v>
      </c>
      <c r="U764" s="10">
        <v>42690</v>
      </c>
      <c r="V764" s="10">
        <v>42708</v>
      </c>
      <c r="W764" s="28">
        <f t="shared" si="77"/>
        <v>171.15</v>
      </c>
      <c r="X764" s="28">
        <f t="shared" si="78"/>
        <v>0</v>
      </c>
    </row>
    <row r="765" spans="1:2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8320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8332</v>
      </c>
      <c r="O765" s="5">
        <f t="shared" si="76"/>
        <v>0.11655011655011654</v>
      </c>
      <c r="P765" s="5">
        <f>E765/L765</f>
        <v>5</v>
      </c>
      <c r="Q765" s="6" t="s">
        <v>8379</v>
      </c>
      <c r="R765" t="s">
        <v>8381</v>
      </c>
      <c r="S765" s="10">
        <f t="shared" si="79"/>
        <v>41471.446851851855</v>
      </c>
      <c r="T765" s="10">
        <f t="shared" si="80"/>
        <v>41501.446851851855</v>
      </c>
      <c r="U765" s="10">
        <v>41471</v>
      </c>
      <c r="V765" s="10">
        <v>41501</v>
      </c>
      <c r="W765" s="28">
        <f t="shared" si="77"/>
        <v>6473.61</v>
      </c>
      <c r="X765" s="28">
        <f t="shared" si="78"/>
        <v>7.7915000000000001</v>
      </c>
    </row>
    <row r="766" spans="1:2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8320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8332</v>
      </c>
      <c r="O766" s="5">
        <f t="shared" si="76"/>
        <v>0</v>
      </c>
      <c r="P766" s="5">
        <v>0</v>
      </c>
      <c r="Q766" s="6" t="s">
        <v>8379</v>
      </c>
      <c r="R766" t="s">
        <v>8381</v>
      </c>
      <c r="S766" s="10">
        <f t="shared" si="79"/>
        <v>42227.173159722224</v>
      </c>
      <c r="T766" s="10">
        <f t="shared" si="80"/>
        <v>42257.173159722224</v>
      </c>
      <c r="U766" s="10">
        <v>42227</v>
      </c>
      <c r="V766" s="10">
        <v>42257</v>
      </c>
      <c r="W766" s="28">
        <f t="shared" si="77"/>
        <v>5000</v>
      </c>
      <c r="X766" s="28">
        <f t="shared" si="78"/>
        <v>0</v>
      </c>
    </row>
    <row r="767" spans="1:2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8320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8332</v>
      </c>
      <c r="O767" s="5">
        <f t="shared" si="76"/>
        <v>36.014285714285712</v>
      </c>
      <c r="P767" s="5">
        <f>E767/L767</f>
        <v>57.295454545454547</v>
      </c>
      <c r="Q767" s="6" t="s">
        <v>8379</v>
      </c>
      <c r="R767" t="s">
        <v>8381</v>
      </c>
      <c r="S767" s="10">
        <f t="shared" si="79"/>
        <v>41901.542638888888</v>
      </c>
      <c r="T767" s="10">
        <f t="shared" si="80"/>
        <v>41931.542638888888</v>
      </c>
      <c r="U767" s="10">
        <v>41901</v>
      </c>
      <c r="V767" s="10">
        <v>41931</v>
      </c>
      <c r="W767" s="28">
        <f t="shared" si="77"/>
        <v>7000</v>
      </c>
      <c r="X767" s="28">
        <f t="shared" si="78"/>
        <v>2521</v>
      </c>
    </row>
    <row r="768" spans="1:2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8320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8332</v>
      </c>
      <c r="O768" s="5">
        <f t="shared" si="76"/>
        <v>0</v>
      </c>
      <c r="P768" s="5">
        <v>0</v>
      </c>
      <c r="Q768" s="6" t="s">
        <v>8379</v>
      </c>
      <c r="R768" t="s">
        <v>8381</v>
      </c>
      <c r="S768" s="10">
        <f t="shared" si="79"/>
        <v>42021.783368055556</v>
      </c>
      <c r="T768" s="10">
        <f t="shared" si="80"/>
        <v>42051.783368055556</v>
      </c>
      <c r="U768" s="10">
        <v>42021</v>
      </c>
      <c r="V768" s="10">
        <v>42051</v>
      </c>
      <c r="W768" s="28">
        <f t="shared" si="77"/>
        <v>3323.6</v>
      </c>
      <c r="X768" s="28">
        <f t="shared" si="78"/>
        <v>0</v>
      </c>
    </row>
    <row r="769" spans="1:2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8320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8332</v>
      </c>
      <c r="O769" s="5">
        <f t="shared" si="76"/>
        <v>3.54</v>
      </c>
      <c r="P769" s="5">
        <f>E769/L769</f>
        <v>59</v>
      </c>
      <c r="Q769" s="6" t="s">
        <v>8379</v>
      </c>
      <c r="R769" t="s">
        <v>8381</v>
      </c>
      <c r="S769" s="10">
        <f t="shared" si="79"/>
        <v>42115.143634259264</v>
      </c>
      <c r="T769" s="10">
        <f t="shared" si="80"/>
        <v>42145.143634259264</v>
      </c>
      <c r="U769" s="10">
        <v>42115</v>
      </c>
      <c r="V769" s="10">
        <v>42145</v>
      </c>
      <c r="W769" s="28">
        <f t="shared" si="77"/>
        <v>5000</v>
      </c>
      <c r="X769" s="28">
        <f t="shared" si="78"/>
        <v>177</v>
      </c>
    </row>
    <row r="770" spans="1:2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8320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8332</v>
      </c>
      <c r="O770" s="5">
        <f t="shared" ref="O770:O833" si="83">(E770/D770)*100</f>
        <v>0</v>
      </c>
      <c r="P770" s="5">
        <v>0</v>
      </c>
      <c r="Q770" s="6" t="s">
        <v>8379</v>
      </c>
      <c r="R770" t="s">
        <v>8381</v>
      </c>
      <c r="S770" s="10">
        <f t="shared" si="79"/>
        <v>41594.207060185188</v>
      </c>
      <c r="T770" s="10">
        <f t="shared" si="80"/>
        <v>41624.207060185188</v>
      </c>
      <c r="U770" s="10">
        <v>41594</v>
      </c>
      <c r="V770" s="10">
        <v>41624</v>
      </c>
      <c r="W770" s="28">
        <f t="shared" ref="W770:W833" si="84">(HLOOKUP(U770,Exchange_Data,MATCH(H770,Currency,0),FALSE))*D770</f>
        <v>2500</v>
      </c>
      <c r="X770" s="28">
        <f t="shared" ref="X770:X833" si="85">(HLOOKUP(V770,Exchange_Data,MATCH(H770,Currency,0),FALSE))*E770</f>
        <v>0</v>
      </c>
    </row>
    <row r="771" spans="1:2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8320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8332</v>
      </c>
      <c r="O771" s="5">
        <f t="shared" si="83"/>
        <v>41.4</v>
      </c>
      <c r="P771" s="5">
        <f>E771/L771</f>
        <v>31.846153846153847</v>
      </c>
      <c r="Q771" s="6" t="s">
        <v>8379</v>
      </c>
      <c r="R771" t="s">
        <v>8381</v>
      </c>
      <c r="S771" s="10">
        <f t="shared" ref="S771:S834" si="86">(J771/86400)+25569</f>
        <v>41604.996458333335</v>
      </c>
      <c r="T771" s="10">
        <f t="shared" ref="T771:T834" si="87">(I771/86400)+25569</f>
        <v>41634.996458333335</v>
      </c>
      <c r="U771" s="10">
        <v>41604</v>
      </c>
      <c r="V771" s="10">
        <v>41634</v>
      </c>
      <c r="W771" s="28">
        <f t="shared" si="84"/>
        <v>4000</v>
      </c>
      <c r="X771" s="28">
        <f t="shared" si="85"/>
        <v>1656</v>
      </c>
    </row>
    <row r="772" spans="1:2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8320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8332</v>
      </c>
      <c r="O772" s="5">
        <f t="shared" si="83"/>
        <v>0</v>
      </c>
      <c r="P772" s="5">
        <v>0</v>
      </c>
      <c r="Q772" s="6" t="s">
        <v>8379</v>
      </c>
      <c r="R772" t="s">
        <v>8381</v>
      </c>
      <c r="S772" s="10">
        <f t="shared" si="86"/>
        <v>41289.9996412037</v>
      </c>
      <c r="T772" s="10">
        <f t="shared" si="87"/>
        <v>41329.9996412037</v>
      </c>
      <c r="U772" s="10">
        <v>41289</v>
      </c>
      <c r="V772" s="10">
        <v>41329</v>
      </c>
      <c r="W772" s="28">
        <f t="shared" si="84"/>
        <v>17500</v>
      </c>
      <c r="X772" s="28">
        <f t="shared" si="85"/>
        <v>0</v>
      </c>
    </row>
    <row r="773" spans="1:2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8320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8332</v>
      </c>
      <c r="O773" s="5">
        <f t="shared" si="83"/>
        <v>2.6315789473684209E-2</v>
      </c>
      <c r="P773" s="5">
        <f t="shared" ref="P773:P804" si="88">E773/L773</f>
        <v>10</v>
      </c>
      <c r="Q773" s="6" t="s">
        <v>8379</v>
      </c>
      <c r="R773" t="s">
        <v>8381</v>
      </c>
      <c r="S773" s="10">
        <f t="shared" si="86"/>
        <v>42349.824097222227</v>
      </c>
      <c r="T773" s="10">
        <f t="shared" si="87"/>
        <v>42399.824097222227</v>
      </c>
      <c r="U773" s="10">
        <v>42349</v>
      </c>
      <c r="V773" s="10">
        <v>42399</v>
      </c>
      <c r="W773" s="28">
        <f t="shared" si="84"/>
        <v>38000</v>
      </c>
      <c r="X773" s="28">
        <f t="shared" si="85"/>
        <v>10</v>
      </c>
    </row>
    <row r="774" spans="1:2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8320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8332</v>
      </c>
      <c r="O774" s="5">
        <f t="shared" si="83"/>
        <v>3.3333333333333335</v>
      </c>
      <c r="P774" s="5">
        <f t="shared" si="88"/>
        <v>50</v>
      </c>
      <c r="Q774" s="6" t="s">
        <v>8379</v>
      </c>
      <c r="R774" t="s">
        <v>8381</v>
      </c>
      <c r="S774" s="10">
        <f t="shared" si="86"/>
        <v>40068.056932870371</v>
      </c>
      <c r="T774" s="10">
        <f t="shared" si="87"/>
        <v>40118.165972222225</v>
      </c>
      <c r="U774" s="10">
        <v>40068</v>
      </c>
      <c r="V774" s="10">
        <v>40118</v>
      </c>
      <c r="W774" s="28">
        <f t="shared" si="84"/>
        <v>1500</v>
      </c>
      <c r="X774" s="28">
        <f t="shared" si="85"/>
        <v>50</v>
      </c>
    </row>
    <row r="775" spans="1:2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8320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8332</v>
      </c>
      <c r="O775" s="5">
        <f t="shared" si="83"/>
        <v>0.85129023676509719</v>
      </c>
      <c r="P775" s="5">
        <f t="shared" si="88"/>
        <v>16</v>
      </c>
      <c r="Q775" s="6" t="s">
        <v>8379</v>
      </c>
      <c r="R775" t="s">
        <v>8381</v>
      </c>
      <c r="S775" s="10">
        <f t="shared" si="86"/>
        <v>42100.735937500001</v>
      </c>
      <c r="T775" s="10">
        <f t="shared" si="87"/>
        <v>42134.959027777775</v>
      </c>
      <c r="U775" s="10">
        <v>42100</v>
      </c>
      <c r="V775" s="10">
        <v>42134</v>
      </c>
      <c r="W775" s="28">
        <f t="shared" si="84"/>
        <v>5564.4476999999997</v>
      </c>
      <c r="X775" s="28">
        <f t="shared" si="85"/>
        <v>49.321599999999997</v>
      </c>
    </row>
    <row r="776" spans="1:2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8320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8332</v>
      </c>
      <c r="O776" s="5">
        <f t="shared" si="83"/>
        <v>70.199999999999989</v>
      </c>
      <c r="P776" s="5">
        <f t="shared" si="88"/>
        <v>39</v>
      </c>
      <c r="Q776" s="6" t="s">
        <v>8379</v>
      </c>
      <c r="R776" t="s">
        <v>8381</v>
      </c>
      <c r="S776" s="10">
        <f t="shared" si="86"/>
        <v>41663.780300925922</v>
      </c>
      <c r="T776" s="10">
        <f t="shared" si="87"/>
        <v>41693.780300925922</v>
      </c>
      <c r="U776" s="10">
        <v>41663</v>
      </c>
      <c r="V776" s="10">
        <v>41693</v>
      </c>
      <c r="W776" s="28">
        <f t="shared" si="84"/>
        <v>500</v>
      </c>
      <c r="X776" s="28">
        <f t="shared" si="85"/>
        <v>351</v>
      </c>
    </row>
    <row r="777" spans="1:2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8320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8332</v>
      </c>
      <c r="O777" s="5">
        <f t="shared" si="83"/>
        <v>1.7000000000000002</v>
      </c>
      <c r="P777" s="5">
        <f t="shared" si="88"/>
        <v>34</v>
      </c>
      <c r="Q777" s="6" t="s">
        <v>8379</v>
      </c>
      <c r="R777" t="s">
        <v>8381</v>
      </c>
      <c r="S777" s="10">
        <f t="shared" si="86"/>
        <v>40863.060127314813</v>
      </c>
      <c r="T777" s="10">
        <f t="shared" si="87"/>
        <v>40893.060127314813</v>
      </c>
      <c r="U777" s="10">
        <v>40863</v>
      </c>
      <c r="V777" s="10">
        <v>40893</v>
      </c>
      <c r="W777" s="28">
        <f t="shared" si="84"/>
        <v>10000</v>
      </c>
      <c r="X777" s="28">
        <f t="shared" si="85"/>
        <v>170</v>
      </c>
    </row>
    <row r="778" spans="1:2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8320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8332</v>
      </c>
      <c r="O778" s="5">
        <f t="shared" si="83"/>
        <v>51.4</v>
      </c>
      <c r="P778" s="5">
        <f t="shared" si="88"/>
        <v>63.122807017543863</v>
      </c>
      <c r="Q778" s="6" t="s">
        <v>8379</v>
      </c>
      <c r="R778" t="s">
        <v>8381</v>
      </c>
      <c r="S778" s="10">
        <f t="shared" si="86"/>
        <v>42250.685706018514</v>
      </c>
      <c r="T778" s="10">
        <f t="shared" si="87"/>
        <v>42288.208333333328</v>
      </c>
      <c r="U778" s="10">
        <v>42250</v>
      </c>
      <c r="V778" s="10">
        <v>42288</v>
      </c>
      <c r="W778" s="28">
        <f t="shared" si="84"/>
        <v>7000</v>
      </c>
      <c r="X778" s="28">
        <f t="shared" si="85"/>
        <v>3598</v>
      </c>
    </row>
    <row r="779" spans="1:2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8320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8332</v>
      </c>
      <c r="O779" s="5">
        <f t="shared" si="83"/>
        <v>0.70000000000000007</v>
      </c>
      <c r="P779" s="5">
        <f t="shared" si="88"/>
        <v>7</v>
      </c>
      <c r="Q779" s="6" t="s">
        <v>8379</v>
      </c>
      <c r="R779" t="s">
        <v>8381</v>
      </c>
      <c r="S779" s="10">
        <f t="shared" si="86"/>
        <v>41456.981215277774</v>
      </c>
      <c r="T779" s="10">
        <f t="shared" si="87"/>
        <v>41486.981215277774</v>
      </c>
      <c r="U779" s="10">
        <v>41456</v>
      </c>
      <c r="V779" s="10">
        <v>41486</v>
      </c>
      <c r="W779" s="28">
        <f t="shared" si="84"/>
        <v>3000</v>
      </c>
      <c r="X779" s="28">
        <f t="shared" si="85"/>
        <v>21</v>
      </c>
    </row>
    <row r="780" spans="1:2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8320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8332</v>
      </c>
      <c r="O780" s="5">
        <f t="shared" si="83"/>
        <v>0.4</v>
      </c>
      <c r="P780" s="5">
        <f t="shared" si="88"/>
        <v>2</v>
      </c>
      <c r="Q780" s="6" t="s">
        <v>8379</v>
      </c>
      <c r="R780" t="s">
        <v>8381</v>
      </c>
      <c r="S780" s="10">
        <f t="shared" si="86"/>
        <v>41729.702314814815</v>
      </c>
      <c r="T780" s="10">
        <f t="shared" si="87"/>
        <v>41759.702314814815</v>
      </c>
      <c r="U780" s="10">
        <v>41729</v>
      </c>
      <c r="V780" s="10">
        <v>41759</v>
      </c>
      <c r="W780" s="28">
        <f t="shared" si="84"/>
        <v>500</v>
      </c>
      <c r="X780" s="28">
        <f t="shared" si="85"/>
        <v>2</v>
      </c>
    </row>
    <row r="781" spans="1:2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8320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8332</v>
      </c>
      <c r="O781" s="5">
        <f t="shared" si="83"/>
        <v>2.666666666666667</v>
      </c>
      <c r="P781" s="5">
        <f t="shared" si="88"/>
        <v>66.666666666666671</v>
      </c>
      <c r="Q781" s="6" t="s">
        <v>8379</v>
      </c>
      <c r="R781" t="s">
        <v>8381</v>
      </c>
      <c r="S781" s="10">
        <f t="shared" si="86"/>
        <v>40436.68408564815</v>
      </c>
      <c r="T781" s="10">
        <f t="shared" si="87"/>
        <v>40466.166666666664</v>
      </c>
      <c r="U781" s="10">
        <v>40436</v>
      </c>
      <c r="V781" s="10">
        <v>40466</v>
      </c>
      <c r="W781" s="28">
        <f t="shared" si="84"/>
        <v>15000</v>
      </c>
      <c r="X781" s="28">
        <f t="shared" si="85"/>
        <v>400</v>
      </c>
    </row>
    <row r="782" spans="1:2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8318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8333</v>
      </c>
      <c r="O782" s="5">
        <f t="shared" si="83"/>
        <v>104</v>
      </c>
      <c r="P782" s="5">
        <f t="shared" si="88"/>
        <v>38.518518518518519</v>
      </c>
      <c r="Q782" s="6" t="s">
        <v>8382</v>
      </c>
      <c r="R782" t="s">
        <v>8383</v>
      </c>
      <c r="S782" s="10">
        <f t="shared" si="86"/>
        <v>40636.673900462964</v>
      </c>
      <c r="T782" s="10">
        <f t="shared" si="87"/>
        <v>40666.673900462964</v>
      </c>
      <c r="U782" s="10">
        <v>40636</v>
      </c>
      <c r="V782" s="10">
        <v>40666</v>
      </c>
      <c r="W782" s="28">
        <f t="shared" si="84"/>
        <v>1000</v>
      </c>
      <c r="X782" s="28">
        <f t="shared" si="85"/>
        <v>1040</v>
      </c>
    </row>
    <row r="783" spans="1:2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8318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8333</v>
      </c>
      <c r="O783" s="5">
        <f t="shared" si="83"/>
        <v>133.15375</v>
      </c>
      <c r="P783" s="5">
        <f t="shared" si="88"/>
        <v>42.609200000000001</v>
      </c>
      <c r="Q783" s="6" t="s">
        <v>8382</v>
      </c>
      <c r="R783" t="s">
        <v>8383</v>
      </c>
      <c r="S783" s="10">
        <f t="shared" si="86"/>
        <v>41403.000856481478</v>
      </c>
      <c r="T783" s="10">
        <f t="shared" si="87"/>
        <v>41433.000856481478</v>
      </c>
      <c r="U783" s="10">
        <v>41403</v>
      </c>
      <c r="V783" s="10">
        <v>41433</v>
      </c>
      <c r="W783" s="28">
        <f t="shared" si="84"/>
        <v>800</v>
      </c>
      <c r="X783" s="28">
        <f t="shared" si="85"/>
        <v>1065.23</v>
      </c>
    </row>
    <row r="784" spans="1:2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8318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8333</v>
      </c>
      <c r="O784" s="5">
        <f t="shared" si="83"/>
        <v>100</v>
      </c>
      <c r="P784" s="5">
        <f t="shared" si="88"/>
        <v>50</v>
      </c>
      <c r="Q784" s="6" t="s">
        <v>8382</v>
      </c>
      <c r="R784" t="s">
        <v>8383</v>
      </c>
      <c r="S784" s="10">
        <f t="shared" si="86"/>
        <v>41116.758125</v>
      </c>
      <c r="T784" s="10">
        <f t="shared" si="87"/>
        <v>41146.758125</v>
      </c>
      <c r="U784" s="10">
        <v>41116</v>
      </c>
      <c r="V784" s="10">
        <v>41146</v>
      </c>
      <c r="W784" s="28">
        <f t="shared" si="84"/>
        <v>700</v>
      </c>
      <c r="X784" s="28">
        <f t="shared" si="85"/>
        <v>700</v>
      </c>
    </row>
    <row r="785" spans="1:2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8318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8333</v>
      </c>
      <c r="O785" s="5">
        <f t="shared" si="83"/>
        <v>148.13333333333333</v>
      </c>
      <c r="P785" s="5">
        <f t="shared" si="88"/>
        <v>63.485714285714288</v>
      </c>
      <c r="Q785" s="6" t="s">
        <v>8382</v>
      </c>
      <c r="R785" t="s">
        <v>8383</v>
      </c>
      <c r="S785" s="10">
        <f t="shared" si="86"/>
        <v>40987.773715277777</v>
      </c>
      <c r="T785" s="10">
        <f t="shared" si="87"/>
        <v>41026.916666666664</v>
      </c>
      <c r="U785" s="10">
        <v>40987</v>
      </c>
      <c r="V785" s="10">
        <v>41026</v>
      </c>
      <c r="W785" s="28">
        <f t="shared" si="84"/>
        <v>1500</v>
      </c>
      <c r="X785" s="28">
        <f t="shared" si="85"/>
        <v>2222</v>
      </c>
    </row>
    <row r="786" spans="1:2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8318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8333</v>
      </c>
      <c r="O786" s="5">
        <f t="shared" si="83"/>
        <v>102.49999999999999</v>
      </c>
      <c r="P786" s="5">
        <f t="shared" si="88"/>
        <v>102.5</v>
      </c>
      <c r="Q786" s="6" t="s">
        <v>8382</v>
      </c>
      <c r="R786" t="s">
        <v>8383</v>
      </c>
      <c r="S786" s="10">
        <f t="shared" si="86"/>
        <v>41675.149525462963</v>
      </c>
      <c r="T786" s="10">
        <f t="shared" si="87"/>
        <v>41715.107858796298</v>
      </c>
      <c r="U786" s="10">
        <v>41675</v>
      </c>
      <c r="V786" s="10">
        <v>41715</v>
      </c>
      <c r="W786" s="28">
        <f t="shared" si="84"/>
        <v>1000</v>
      </c>
      <c r="X786" s="28">
        <f t="shared" si="85"/>
        <v>1025</v>
      </c>
    </row>
    <row r="787" spans="1:2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8318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8333</v>
      </c>
      <c r="O787" s="5">
        <f t="shared" si="83"/>
        <v>180.62799999999999</v>
      </c>
      <c r="P787" s="5">
        <f t="shared" si="88"/>
        <v>31.142758620689655</v>
      </c>
      <c r="Q787" s="6" t="s">
        <v>8382</v>
      </c>
      <c r="R787" t="s">
        <v>8383</v>
      </c>
      <c r="S787" s="10">
        <f t="shared" si="86"/>
        <v>41303.593923611115</v>
      </c>
      <c r="T787" s="10">
        <f t="shared" si="87"/>
        <v>41333.593923611115</v>
      </c>
      <c r="U787" s="10">
        <v>41303</v>
      </c>
      <c r="V787" s="10">
        <v>41333</v>
      </c>
      <c r="W787" s="28">
        <f t="shared" si="84"/>
        <v>500</v>
      </c>
      <c r="X787" s="28">
        <f t="shared" si="85"/>
        <v>903.14</v>
      </c>
    </row>
    <row r="788" spans="1:2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8318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8333</v>
      </c>
      <c r="O788" s="5">
        <f t="shared" si="83"/>
        <v>142.79999999999998</v>
      </c>
      <c r="P788" s="5">
        <f t="shared" si="88"/>
        <v>162.27272727272728</v>
      </c>
      <c r="Q788" s="6" t="s">
        <v>8382</v>
      </c>
      <c r="R788" t="s">
        <v>8383</v>
      </c>
      <c r="S788" s="10">
        <f t="shared" si="86"/>
        <v>40983.055949074071</v>
      </c>
      <c r="T788" s="10">
        <f t="shared" si="87"/>
        <v>41040.657638888893</v>
      </c>
      <c r="U788" s="10">
        <v>40983</v>
      </c>
      <c r="V788" s="10">
        <v>41040</v>
      </c>
      <c r="W788" s="28">
        <f t="shared" si="84"/>
        <v>5000</v>
      </c>
      <c r="X788" s="28">
        <f t="shared" si="85"/>
        <v>7140</v>
      </c>
    </row>
    <row r="789" spans="1:2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8318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8333</v>
      </c>
      <c r="O789" s="5">
        <f t="shared" si="83"/>
        <v>114.16666666666666</v>
      </c>
      <c r="P789" s="5">
        <f t="shared" si="88"/>
        <v>80.588235294117652</v>
      </c>
      <c r="Q789" s="6" t="s">
        <v>8382</v>
      </c>
      <c r="R789" t="s">
        <v>8383</v>
      </c>
      <c r="S789" s="10">
        <f t="shared" si="86"/>
        <v>41549.627615740741</v>
      </c>
      <c r="T789" s="10">
        <f t="shared" si="87"/>
        <v>41579.627615740741</v>
      </c>
      <c r="U789" s="10">
        <v>41549</v>
      </c>
      <c r="V789" s="10">
        <v>41579</v>
      </c>
      <c r="W789" s="28">
        <f t="shared" si="84"/>
        <v>1200</v>
      </c>
      <c r="X789" s="28">
        <f t="shared" si="85"/>
        <v>1370</v>
      </c>
    </row>
    <row r="790" spans="1:2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8318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8333</v>
      </c>
      <c r="O790" s="5">
        <f t="shared" si="83"/>
        <v>203.505</v>
      </c>
      <c r="P790" s="5">
        <f t="shared" si="88"/>
        <v>59.85441176470588</v>
      </c>
      <c r="Q790" s="6" t="s">
        <v>8382</v>
      </c>
      <c r="R790" t="s">
        <v>8383</v>
      </c>
      <c r="S790" s="10">
        <f t="shared" si="86"/>
        <v>41059.006805555553</v>
      </c>
      <c r="T790" s="10">
        <f t="shared" si="87"/>
        <v>41097.165972222225</v>
      </c>
      <c r="U790" s="10">
        <v>41059</v>
      </c>
      <c r="V790" s="10">
        <v>41097</v>
      </c>
      <c r="W790" s="28">
        <f t="shared" si="84"/>
        <v>1000</v>
      </c>
      <c r="X790" s="28">
        <f t="shared" si="85"/>
        <v>2035.05</v>
      </c>
    </row>
    <row r="791" spans="1:2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8318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8333</v>
      </c>
      <c r="O791" s="5">
        <f t="shared" si="83"/>
        <v>109.41176470588236</v>
      </c>
      <c r="P791" s="5">
        <f t="shared" si="88"/>
        <v>132.85714285714286</v>
      </c>
      <c r="Q791" s="6" t="s">
        <v>8382</v>
      </c>
      <c r="R791" t="s">
        <v>8383</v>
      </c>
      <c r="S791" s="10">
        <f t="shared" si="86"/>
        <v>41277.186111111107</v>
      </c>
      <c r="T791" s="10">
        <f t="shared" si="87"/>
        <v>41295.332638888889</v>
      </c>
      <c r="U791" s="10">
        <v>41277</v>
      </c>
      <c r="V791" s="10">
        <v>41295</v>
      </c>
      <c r="W791" s="28">
        <f t="shared" si="84"/>
        <v>1700</v>
      </c>
      <c r="X791" s="28">
        <f t="shared" si="85"/>
        <v>1860</v>
      </c>
    </row>
    <row r="792" spans="1:2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8318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8333</v>
      </c>
      <c r="O792" s="5">
        <f t="shared" si="83"/>
        <v>144.37459999999999</v>
      </c>
      <c r="P792" s="5">
        <f t="shared" si="88"/>
        <v>92.547820512820508</v>
      </c>
      <c r="Q792" s="6" t="s">
        <v>8382</v>
      </c>
      <c r="R792" t="s">
        <v>8383</v>
      </c>
      <c r="S792" s="10">
        <f t="shared" si="86"/>
        <v>41276.047905092593</v>
      </c>
      <c r="T792" s="10">
        <f t="shared" si="87"/>
        <v>41306.047905092593</v>
      </c>
      <c r="U792" s="10">
        <v>41276</v>
      </c>
      <c r="V792" s="10">
        <v>41306</v>
      </c>
      <c r="W792" s="28">
        <f t="shared" si="84"/>
        <v>10000</v>
      </c>
      <c r="X792" s="28">
        <f t="shared" si="85"/>
        <v>14437.46</v>
      </c>
    </row>
    <row r="793" spans="1:2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8318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8333</v>
      </c>
      <c r="O793" s="5">
        <f t="shared" si="83"/>
        <v>103.86666666666666</v>
      </c>
      <c r="P793" s="5">
        <f t="shared" si="88"/>
        <v>60.859375</v>
      </c>
      <c r="Q793" s="6" t="s">
        <v>8382</v>
      </c>
      <c r="R793" t="s">
        <v>8383</v>
      </c>
      <c r="S793" s="10">
        <f t="shared" si="86"/>
        <v>41557.780624999999</v>
      </c>
      <c r="T793" s="10">
        <f t="shared" si="87"/>
        <v>41591.249305555553</v>
      </c>
      <c r="U793" s="10">
        <v>41557</v>
      </c>
      <c r="V793" s="10">
        <v>41591</v>
      </c>
      <c r="W793" s="28">
        <f t="shared" si="84"/>
        <v>7500</v>
      </c>
      <c r="X793" s="28">
        <f t="shared" si="85"/>
        <v>7790</v>
      </c>
    </row>
    <row r="794" spans="1:2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8318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8333</v>
      </c>
      <c r="O794" s="5">
        <f t="shared" si="83"/>
        <v>100.44440000000002</v>
      </c>
      <c r="P794" s="5">
        <f t="shared" si="88"/>
        <v>41.851833333333339</v>
      </c>
      <c r="Q794" s="6" t="s">
        <v>8382</v>
      </c>
      <c r="R794" t="s">
        <v>8383</v>
      </c>
      <c r="S794" s="10">
        <f t="shared" si="86"/>
        <v>41555.87364583333</v>
      </c>
      <c r="T794" s="10">
        <f t="shared" si="87"/>
        <v>41585.915312500001</v>
      </c>
      <c r="U794" s="10">
        <v>41555</v>
      </c>
      <c r="V794" s="10">
        <v>41585</v>
      </c>
      <c r="W794" s="28">
        <f t="shared" si="84"/>
        <v>2500</v>
      </c>
      <c r="X794" s="28">
        <f t="shared" si="85"/>
        <v>2511.11</v>
      </c>
    </row>
    <row r="795" spans="1:2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8318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8333</v>
      </c>
      <c r="O795" s="5">
        <f t="shared" si="83"/>
        <v>102.77927272727271</v>
      </c>
      <c r="P795" s="5">
        <f t="shared" si="88"/>
        <v>88.325937499999995</v>
      </c>
      <c r="Q795" s="6" t="s">
        <v>8382</v>
      </c>
      <c r="R795" t="s">
        <v>8383</v>
      </c>
      <c r="S795" s="10">
        <f t="shared" si="86"/>
        <v>41442.741249999999</v>
      </c>
      <c r="T795" s="10">
        <f t="shared" si="87"/>
        <v>41458.207638888889</v>
      </c>
      <c r="U795" s="10">
        <v>41442</v>
      </c>
      <c r="V795" s="10">
        <v>41458</v>
      </c>
      <c r="W795" s="28">
        <f t="shared" si="84"/>
        <v>2750</v>
      </c>
      <c r="X795" s="28">
        <f t="shared" si="85"/>
        <v>2826.43</v>
      </c>
    </row>
    <row r="796" spans="1:2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8318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8333</v>
      </c>
      <c r="O796" s="5">
        <f t="shared" si="83"/>
        <v>105.31250000000001</v>
      </c>
      <c r="P796" s="5">
        <f t="shared" si="88"/>
        <v>158.96226415094338</v>
      </c>
      <c r="Q796" s="6" t="s">
        <v>8382</v>
      </c>
      <c r="R796" t="s">
        <v>8383</v>
      </c>
      <c r="S796" s="10">
        <f t="shared" si="86"/>
        <v>40736.115011574075</v>
      </c>
      <c r="T796" s="10">
        <f t="shared" si="87"/>
        <v>40791.712500000001</v>
      </c>
      <c r="U796" s="10">
        <v>40736</v>
      </c>
      <c r="V796" s="10">
        <v>40791</v>
      </c>
      <c r="W796" s="28">
        <f t="shared" si="84"/>
        <v>8000</v>
      </c>
      <c r="X796" s="28">
        <f t="shared" si="85"/>
        <v>8425</v>
      </c>
    </row>
    <row r="797" spans="1:2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8318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8333</v>
      </c>
      <c r="O797" s="5">
        <f t="shared" si="83"/>
        <v>111.78571428571429</v>
      </c>
      <c r="P797" s="5">
        <f t="shared" si="88"/>
        <v>85.054347826086953</v>
      </c>
      <c r="Q797" s="6" t="s">
        <v>8382</v>
      </c>
      <c r="R797" t="s">
        <v>8383</v>
      </c>
      <c r="S797" s="10">
        <f t="shared" si="86"/>
        <v>40963.613032407404</v>
      </c>
      <c r="T797" s="10">
        <f t="shared" si="87"/>
        <v>41006.207638888889</v>
      </c>
      <c r="U797" s="10">
        <v>40963</v>
      </c>
      <c r="V797" s="10">
        <v>41006</v>
      </c>
      <c r="W797" s="28">
        <f t="shared" si="84"/>
        <v>14000</v>
      </c>
      <c r="X797" s="28">
        <f t="shared" si="85"/>
        <v>15650</v>
      </c>
    </row>
    <row r="798" spans="1:2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8318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8333</v>
      </c>
      <c r="O798" s="5">
        <f t="shared" si="83"/>
        <v>101.35000000000001</v>
      </c>
      <c r="P798" s="5">
        <f t="shared" si="88"/>
        <v>112.61111111111111</v>
      </c>
      <c r="Q798" s="6" t="s">
        <v>8382</v>
      </c>
      <c r="R798" t="s">
        <v>8383</v>
      </c>
      <c r="S798" s="10">
        <f t="shared" si="86"/>
        <v>41502.882928240739</v>
      </c>
      <c r="T798" s="10">
        <f t="shared" si="87"/>
        <v>41532.881944444445</v>
      </c>
      <c r="U798" s="10">
        <v>41502</v>
      </c>
      <c r="V798" s="10">
        <v>41532</v>
      </c>
      <c r="W798" s="28">
        <f t="shared" si="84"/>
        <v>10000</v>
      </c>
      <c r="X798" s="28">
        <f t="shared" si="85"/>
        <v>10135</v>
      </c>
    </row>
    <row r="799" spans="1:2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8318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8333</v>
      </c>
      <c r="O799" s="5">
        <f t="shared" si="83"/>
        <v>107.53333333333333</v>
      </c>
      <c r="P799" s="5">
        <f t="shared" si="88"/>
        <v>45.436619718309856</v>
      </c>
      <c r="Q799" s="6" t="s">
        <v>8382</v>
      </c>
      <c r="R799" t="s">
        <v>8383</v>
      </c>
      <c r="S799" s="10">
        <f t="shared" si="86"/>
        <v>40996.994074074071</v>
      </c>
      <c r="T799" s="10">
        <f t="shared" si="87"/>
        <v>41028.166666666664</v>
      </c>
      <c r="U799" s="10">
        <v>40996</v>
      </c>
      <c r="V799" s="10">
        <v>41028</v>
      </c>
      <c r="W799" s="28">
        <f t="shared" si="84"/>
        <v>3000</v>
      </c>
      <c r="X799" s="28">
        <f t="shared" si="85"/>
        <v>3226</v>
      </c>
    </row>
    <row r="800" spans="1:2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8318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8333</v>
      </c>
      <c r="O800" s="5">
        <f t="shared" si="83"/>
        <v>114.88571428571429</v>
      </c>
      <c r="P800" s="5">
        <f t="shared" si="88"/>
        <v>46.218390804597703</v>
      </c>
      <c r="Q800" s="6" t="s">
        <v>8382</v>
      </c>
      <c r="R800" t="s">
        <v>8383</v>
      </c>
      <c r="S800" s="10">
        <f t="shared" si="86"/>
        <v>41882.590127314819</v>
      </c>
      <c r="T800" s="10">
        <f t="shared" si="87"/>
        <v>41912.590127314819</v>
      </c>
      <c r="U800" s="10">
        <v>41882</v>
      </c>
      <c r="V800" s="10">
        <v>41912</v>
      </c>
      <c r="W800" s="28">
        <f t="shared" si="84"/>
        <v>3500</v>
      </c>
      <c r="X800" s="28">
        <f t="shared" si="85"/>
        <v>4021</v>
      </c>
    </row>
    <row r="801" spans="1:2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8318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8333</v>
      </c>
      <c r="O801" s="5">
        <f t="shared" si="83"/>
        <v>100.02</v>
      </c>
      <c r="P801" s="5">
        <f t="shared" si="88"/>
        <v>178.60714285714286</v>
      </c>
      <c r="Q801" s="6" t="s">
        <v>8382</v>
      </c>
      <c r="R801" t="s">
        <v>8383</v>
      </c>
      <c r="S801" s="10">
        <f t="shared" si="86"/>
        <v>40996.667199074072</v>
      </c>
      <c r="T801" s="10">
        <f t="shared" si="87"/>
        <v>41026.667199074072</v>
      </c>
      <c r="U801" s="10">
        <v>40996</v>
      </c>
      <c r="V801" s="10">
        <v>41026</v>
      </c>
      <c r="W801" s="28">
        <f t="shared" si="84"/>
        <v>5000</v>
      </c>
      <c r="X801" s="28">
        <f t="shared" si="85"/>
        <v>5001</v>
      </c>
    </row>
    <row r="802" spans="1:2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8318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8333</v>
      </c>
      <c r="O802" s="5">
        <f t="shared" si="83"/>
        <v>152.13333333333335</v>
      </c>
      <c r="P802" s="5">
        <f t="shared" si="88"/>
        <v>40.75</v>
      </c>
      <c r="Q802" s="6" t="s">
        <v>8382</v>
      </c>
      <c r="R802" t="s">
        <v>8383</v>
      </c>
      <c r="S802" s="10">
        <f t="shared" si="86"/>
        <v>41863.433495370373</v>
      </c>
      <c r="T802" s="10">
        <f t="shared" si="87"/>
        <v>41893.433495370373</v>
      </c>
      <c r="U802" s="10">
        <v>41863</v>
      </c>
      <c r="V802" s="10">
        <v>41893</v>
      </c>
      <c r="W802" s="28">
        <f t="shared" si="84"/>
        <v>2516.5499999999997</v>
      </c>
      <c r="X802" s="28">
        <f t="shared" si="85"/>
        <v>3707.1089999999999</v>
      </c>
    </row>
    <row r="803" spans="1:2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8318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8333</v>
      </c>
      <c r="O803" s="5">
        <f t="shared" si="83"/>
        <v>111.52149999999999</v>
      </c>
      <c r="P803" s="5">
        <f t="shared" si="88"/>
        <v>43.733921568627444</v>
      </c>
      <c r="Q803" s="6" t="s">
        <v>8382</v>
      </c>
      <c r="R803" t="s">
        <v>8383</v>
      </c>
      <c r="S803" s="10">
        <f t="shared" si="86"/>
        <v>40695.795370370368</v>
      </c>
      <c r="T803" s="10">
        <f t="shared" si="87"/>
        <v>40725.795370370368</v>
      </c>
      <c r="U803" s="10">
        <v>40695</v>
      </c>
      <c r="V803" s="10">
        <v>40725</v>
      </c>
      <c r="W803" s="28">
        <f t="shared" si="84"/>
        <v>2000</v>
      </c>
      <c r="X803" s="28">
        <f t="shared" si="85"/>
        <v>2230.4299999999998</v>
      </c>
    </row>
    <row r="804" spans="1:2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8318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8333</v>
      </c>
      <c r="O804" s="5">
        <f t="shared" si="83"/>
        <v>101.33333333333334</v>
      </c>
      <c r="P804" s="5">
        <f t="shared" si="88"/>
        <v>81.066666666666663</v>
      </c>
      <c r="Q804" s="6" t="s">
        <v>8382</v>
      </c>
      <c r="R804" t="s">
        <v>8383</v>
      </c>
      <c r="S804" s="10">
        <f t="shared" si="86"/>
        <v>41123.022268518514</v>
      </c>
      <c r="T804" s="10">
        <f t="shared" si="87"/>
        <v>41169.170138888891</v>
      </c>
      <c r="U804" s="10">
        <v>41123</v>
      </c>
      <c r="V804" s="10">
        <v>41169</v>
      </c>
      <c r="W804" s="28">
        <f t="shared" si="84"/>
        <v>6000</v>
      </c>
      <c r="X804" s="28">
        <f t="shared" si="85"/>
        <v>6080</v>
      </c>
    </row>
    <row r="805" spans="1:2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8318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8333</v>
      </c>
      <c r="O805" s="5">
        <f t="shared" si="83"/>
        <v>123.2608695652174</v>
      </c>
      <c r="P805" s="5">
        <f t="shared" ref="P805:P836" si="89">E805/L805</f>
        <v>74.60526315789474</v>
      </c>
      <c r="Q805" s="6" t="s">
        <v>8382</v>
      </c>
      <c r="R805" t="s">
        <v>8383</v>
      </c>
      <c r="S805" s="10">
        <f t="shared" si="86"/>
        <v>40665.949976851851</v>
      </c>
      <c r="T805" s="10">
        <f t="shared" si="87"/>
        <v>40692.041666666664</v>
      </c>
      <c r="U805" s="10">
        <v>40665</v>
      </c>
      <c r="V805" s="10">
        <v>40692</v>
      </c>
      <c r="W805" s="28">
        <f t="shared" si="84"/>
        <v>2300</v>
      </c>
      <c r="X805" s="28">
        <f t="shared" si="85"/>
        <v>2835</v>
      </c>
    </row>
    <row r="806" spans="1:2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8318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8333</v>
      </c>
      <c r="O806" s="5">
        <f t="shared" si="83"/>
        <v>100</v>
      </c>
      <c r="P806" s="5">
        <f t="shared" si="89"/>
        <v>305.55555555555554</v>
      </c>
      <c r="Q806" s="6" t="s">
        <v>8382</v>
      </c>
      <c r="R806" t="s">
        <v>8383</v>
      </c>
      <c r="S806" s="10">
        <f t="shared" si="86"/>
        <v>40730.105624999997</v>
      </c>
      <c r="T806" s="10">
        <f t="shared" si="87"/>
        <v>40747.165972222225</v>
      </c>
      <c r="U806" s="10">
        <v>40730</v>
      </c>
      <c r="V806" s="10">
        <v>40747</v>
      </c>
      <c r="W806" s="28">
        <f t="shared" si="84"/>
        <v>5500</v>
      </c>
      <c r="X806" s="28">
        <f t="shared" si="85"/>
        <v>5500</v>
      </c>
    </row>
    <row r="807" spans="1:2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8318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8333</v>
      </c>
      <c r="O807" s="5">
        <f t="shared" si="83"/>
        <v>105</v>
      </c>
      <c r="P807" s="5">
        <f t="shared" si="89"/>
        <v>58.333333333333336</v>
      </c>
      <c r="Q807" s="6" t="s">
        <v>8382</v>
      </c>
      <c r="R807" t="s">
        <v>8383</v>
      </c>
      <c r="S807" s="10">
        <f t="shared" si="86"/>
        <v>40690.823055555556</v>
      </c>
      <c r="T807" s="10">
        <f t="shared" si="87"/>
        <v>40740.958333333336</v>
      </c>
      <c r="U807" s="10">
        <v>40690</v>
      </c>
      <c r="V807" s="10">
        <v>40740</v>
      </c>
      <c r="W807" s="28">
        <f t="shared" si="84"/>
        <v>3000</v>
      </c>
      <c r="X807" s="28">
        <f t="shared" si="85"/>
        <v>3150</v>
      </c>
    </row>
    <row r="808" spans="1:2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8318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8333</v>
      </c>
      <c r="O808" s="5">
        <f t="shared" si="83"/>
        <v>104.4375</v>
      </c>
      <c r="P808" s="5">
        <f t="shared" si="89"/>
        <v>117.67605633802818</v>
      </c>
      <c r="Q808" s="6" t="s">
        <v>8382</v>
      </c>
      <c r="R808" t="s">
        <v>8383</v>
      </c>
      <c r="S808" s="10">
        <f t="shared" si="86"/>
        <v>40763.691423611112</v>
      </c>
      <c r="T808" s="10">
        <f t="shared" si="87"/>
        <v>40793.691423611112</v>
      </c>
      <c r="U808" s="10">
        <v>40763</v>
      </c>
      <c r="V808" s="10">
        <v>40793</v>
      </c>
      <c r="W808" s="28">
        <f t="shared" si="84"/>
        <v>8000</v>
      </c>
      <c r="X808" s="28">
        <f t="shared" si="85"/>
        <v>8355</v>
      </c>
    </row>
    <row r="809" spans="1:2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8318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8333</v>
      </c>
      <c r="O809" s="5">
        <f t="shared" si="83"/>
        <v>105.125</v>
      </c>
      <c r="P809" s="5">
        <f t="shared" si="89"/>
        <v>73.771929824561397</v>
      </c>
      <c r="Q809" s="6" t="s">
        <v>8382</v>
      </c>
      <c r="R809" t="s">
        <v>8383</v>
      </c>
      <c r="S809" s="10">
        <f t="shared" si="86"/>
        <v>42759.628599537042</v>
      </c>
      <c r="T809" s="10">
        <f t="shared" si="87"/>
        <v>42795.083333333328</v>
      </c>
      <c r="U809" s="10">
        <v>42759</v>
      </c>
      <c r="V809" s="10">
        <v>42795</v>
      </c>
      <c r="W809" s="28">
        <f t="shared" si="84"/>
        <v>4000</v>
      </c>
      <c r="X809" s="28">
        <f t="shared" si="85"/>
        <v>4205</v>
      </c>
    </row>
    <row r="810" spans="1:2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8318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8333</v>
      </c>
      <c r="O810" s="5">
        <f t="shared" si="83"/>
        <v>100</v>
      </c>
      <c r="P810" s="5">
        <f t="shared" si="89"/>
        <v>104.65116279069767</v>
      </c>
      <c r="Q810" s="6" t="s">
        <v>8382</v>
      </c>
      <c r="R810" t="s">
        <v>8383</v>
      </c>
      <c r="S810" s="10">
        <f t="shared" si="86"/>
        <v>41962.100532407407</v>
      </c>
      <c r="T810" s="10">
        <f t="shared" si="87"/>
        <v>41995.207638888889</v>
      </c>
      <c r="U810" s="10">
        <v>41962</v>
      </c>
      <c r="V810" s="10">
        <v>41995</v>
      </c>
      <c r="W810" s="28">
        <f t="shared" si="84"/>
        <v>3964.95</v>
      </c>
      <c r="X810" s="28">
        <f t="shared" si="85"/>
        <v>3869.55</v>
      </c>
    </row>
    <row r="811" spans="1:2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8318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8333</v>
      </c>
      <c r="O811" s="5">
        <f t="shared" si="83"/>
        <v>103.77499999999999</v>
      </c>
      <c r="P811" s="5">
        <f t="shared" si="89"/>
        <v>79.82692307692308</v>
      </c>
      <c r="Q811" s="6" t="s">
        <v>8382</v>
      </c>
      <c r="R811" t="s">
        <v>8383</v>
      </c>
      <c r="S811" s="10">
        <f t="shared" si="86"/>
        <v>41628.833680555559</v>
      </c>
      <c r="T811" s="10">
        <f t="shared" si="87"/>
        <v>41658.833680555559</v>
      </c>
      <c r="U811" s="10">
        <v>41628</v>
      </c>
      <c r="V811" s="10">
        <v>41658</v>
      </c>
      <c r="W811" s="28">
        <f t="shared" si="84"/>
        <v>4000</v>
      </c>
      <c r="X811" s="28">
        <f t="shared" si="85"/>
        <v>4151</v>
      </c>
    </row>
    <row r="812" spans="1:2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8318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8333</v>
      </c>
      <c r="O812" s="5">
        <f t="shared" si="83"/>
        <v>105</v>
      </c>
      <c r="P812" s="5">
        <f t="shared" si="89"/>
        <v>58.333333333333336</v>
      </c>
      <c r="Q812" s="6" t="s">
        <v>8382</v>
      </c>
      <c r="R812" t="s">
        <v>8383</v>
      </c>
      <c r="S812" s="10">
        <f t="shared" si="86"/>
        <v>41123.056273148148</v>
      </c>
      <c r="T812" s="10">
        <f t="shared" si="87"/>
        <v>41153.056273148148</v>
      </c>
      <c r="U812" s="10">
        <v>41123</v>
      </c>
      <c r="V812" s="10">
        <v>41153</v>
      </c>
      <c r="W812" s="28">
        <f t="shared" si="84"/>
        <v>1500</v>
      </c>
      <c r="X812" s="28">
        <f t="shared" si="85"/>
        <v>1575</v>
      </c>
    </row>
    <row r="813" spans="1:2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8318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8333</v>
      </c>
      <c r="O813" s="5">
        <f t="shared" si="83"/>
        <v>104</v>
      </c>
      <c r="P813" s="5">
        <f t="shared" si="89"/>
        <v>86.666666666666671</v>
      </c>
      <c r="Q813" s="6" t="s">
        <v>8382</v>
      </c>
      <c r="R813" t="s">
        <v>8383</v>
      </c>
      <c r="S813" s="10">
        <f t="shared" si="86"/>
        <v>41443.643541666665</v>
      </c>
      <c r="T813" s="10">
        <f t="shared" si="87"/>
        <v>41465.702777777777</v>
      </c>
      <c r="U813" s="10">
        <v>41443</v>
      </c>
      <c r="V813" s="10">
        <v>41465</v>
      </c>
      <c r="W813" s="28">
        <f t="shared" si="84"/>
        <v>1000</v>
      </c>
      <c r="X813" s="28">
        <f t="shared" si="85"/>
        <v>1040</v>
      </c>
    </row>
    <row r="814" spans="1:2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8318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8333</v>
      </c>
      <c r="O814" s="5">
        <f t="shared" si="83"/>
        <v>151.83333333333334</v>
      </c>
      <c r="P814" s="5">
        <f t="shared" si="89"/>
        <v>27.606060606060606</v>
      </c>
      <c r="Q814" s="6" t="s">
        <v>8382</v>
      </c>
      <c r="R814" t="s">
        <v>8383</v>
      </c>
      <c r="S814" s="10">
        <f t="shared" si="86"/>
        <v>41282.017962962964</v>
      </c>
      <c r="T814" s="10">
        <f t="shared" si="87"/>
        <v>41334.581944444442</v>
      </c>
      <c r="U814" s="10">
        <v>41282</v>
      </c>
      <c r="V814" s="10">
        <v>41334</v>
      </c>
      <c r="W814" s="28">
        <f t="shared" si="84"/>
        <v>600</v>
      </c>
      <c r="X814" s="28">
        <f t="shared" si="85"/>
        <v>911</v>
      </c>
    </row>
    <row r="815" spans="1:2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8318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8333</v>
      </c>
      <c r="O815" s="5">
        <f t="shared" si="83"/>
        <v>159.99600000000001</v>
      </c>
      <c r="P815" s="5">
        <f t="shared" si="89"/>
        <v>24.999375000000001</v>
      </c>
      <c r="Q815" s="6" t="s">
        <v>8382</v>
      </c>
      <c r="R815" t="s">
        <v>8383</v>
      </c>
      <c r="S815" s="10">
        <f t="shared" si="86"/>
        <v>41080.960243055553</v>
      </c>
      <c r="T815" s="10">
        <f t="shared" si="87"/>
        <v>41110.960243055553</v>
      </c>
      <c r="U815" s="10">
        <v>41080</v>
      </c>
      <c r="V815" s="10">
        <v>41110</v>
      </c>
      <c r="W815" s="28">
        <f t="shared" si="84"/>
        <v>1500</v>
      </c>
      <c r="X815" s="28">
        <f t="shared" si="85"/>
        <v>2399.94</v>
      </c>
    </row>
    <row r="816" spans="1:2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8318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8333</v>
      </c>
      <c r="O816" s="5">
        <f t="shared" si="83"/>
        <v>127.3</v>
      </c>
      <c r="P816" s="5">
        <f t="shared" si="89"/>
        <v>45.464285714285715</v>
      </c>
      <c r="Q816" s="6" t="s">
        <v>8382</v>
      </c>
      <c r="R816" t="s">
        <v>8383</v>
      </c>
      <c r="S816" s="10">
        <f t="shared" si="86"/>
        <v>40679.743067129632</v>
      </c>
      <c r="T816" s="10">
        <f t="shared" si="87"/>
        <v>40694.75277777778</v>
      </c>
      <c r="U816" s="10">
        <v>40679</v>
      </c>
      <c r="V816" s="10">
        <v>40694</v>
      </c>
      <c r="W816" s="28">
        <f t="shared" si="84"/>
        <v>1000</v>
      </c>
      <c r="X816" s="28">
        <f t="shared" si="85"/>
        <v>1273</v>
      </c>
    </row>
    <row r="817" spans="1:2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8318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8333</v>
      </c>
      <c r="O817" s="5">
        <f t="shared" si="83"/>
        <v>107</v>
      </c>
      <c r="P817" s="5">
        <f t="shared" si="89"/>
        <v>99.534883720930239</v>
      </c>
      <c r="Q817" s="6" t="s">
        <v>8382</v>
      </c>
      <c r="R817" t="s">
        <v>8383</v>
      </c>
      <c r="S817" s="10">
        <f t="shared" si="86"/>
        <v>41914.917858796296</v>
      </c>
      <c r="T817" s="10">
        <f t="shared" si="87"/>
        <v>41944.917858796296</v>
      </c>
      <c r="U817" s="10">
        <v>41914</v>
      </c>
      <c r="V817" s="10">
        <v>41944</v>
      </c>
      <c r="W817" s="28">
        <f t="shared" si="84"/>
        <v>4000</v>
      </c>
      <c r="X817" s="28">
        <f t="shared" si="85"/>
        <v>4280</v>
      </c>
    </row>
    <row r="818" spans="1:2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8318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8333</v>
      </c>
      <c r="O818" s="5">
        <f t="shared" si="83"/>
        <v>115.12214285714286</v>
      </c>
      <c r="P818" s="5">
        <f t="shared" si="89"/>
        <v>39.31</v>
      </c>
      <c r="Q818" s="6" t="s">
        <v>8382</v>
      </c>
      <c r="R818" t="s">
        <v>8383</v>
      </c>
      <c r="S818" s="10">
        <f t="shared" si="86"/>
        <v>41341.870868055557</v>
      </c>
      <c r="T818" s="10">
        <f t="shared" si="87"/>
        <v>41373.270833333336</v>
      </c>
      <c r="U818" s="10">
        <v>41341</v>
      </c>
      <c r="V818" s="10">
        <v>41373</v>
      </c>
      <c r="W818" s="28">
        <f t="shared" si="84"/>
        <v>7000</v>
      </c>
      <c r="X818" s="28">
        <f t="shared" si="85"/>
        <v>8058.55</v>
      </c>
    </row>
    <row r="819" spans="1:2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8318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8333</v>
      </c>
      <c r="O819" s="5">
        <f t="shared" si="83"/>
        <v>137.11066666666665</v>
      </c>
      <c r="P819" s="5">
        <f t="shared" si="89"/>
        <v>89.419999999999987</v>
      </c>
      <c r="Q819" s="6" t="s">
        <v>8382</v>
      </c>
      <c r="R819" t="s">
        <v>8383</v>
      </c>
      <c r="S819" s="10">
        <f t="shared" si="86"/>
        <v>40925.599664351852</v>
      </c>
      <c r="T819" s="10">
        <f t="shared" si="87"/>
        <v>40979.207638888889</v>
      </c>
      <c r="U819" s="10">
        <v>40925</v>
      </c>
      <c r="V819" s="10">
        <v>40979</v>
      </c>
      <c r="W819" s="28">
        <f t="shared" si="84"/>
        <v>1500</v>
      </c>
      <c r="X819" s="28">
        <f t="shared" si="85"/>
        <v>2056.66</v>
      </c>
    </row>
    <row r="820" spans="1:2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8318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8333</v>
      </c>
      <c r="O820" s="5">
        <f t="shared" si="83"/>
        <v>155.71428571428572</v>
      </c>
      <c r="P820" s="5">
        <f t="shared" si="89"/>
        <v>28.684210526315791</v>
      </c>
      <c r="Q820" s="6" t="s">
        <v>8382</v>
      </c>
      <c r="R820" t="s">
        <v>8383</v>
      </c>
      <c r="S820" s="10">
        <f t="shared" si="86"/>
        <v>41120.882881944446</v>
      </c>
      <c r="T820" s="10">
        <f t="shared" si="87"/>
        <v>41128.709027777775</v>
      </c>
      <c r="U820" s="10">
        <v>41120</v>
      </c>
      <c r="V820" s="10">
        <v>41128</v>
      </c>
      <c r="W820" s="28">
        <f t="shared" si="84"/>
        <v>350</v>
      </c>
      <c r="X820" s="28">
        <f t="shared" si="85"/>
        <v>545</v>
      </c>
    </row>
    <row r="821" spans="1:2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8318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8333</v>
      </c>
      <c r="O821" s="5">
        <f t="shared" si="83"/>
        <v>108.74999999999999</v>
      </c>
      <c r="P821" s="5">
        <f t="shared" si="89"/>
        <v>31.071428571428573</v>
      </c>
      <c r="Q821" s="6" t="s">
        <v>8382</v>
      </c>
      <c r="R821" t="s">
        <v>8383</v>
      </c>
      <c r="S821" s="10">
        <f t="shared" si="86"/>
        <v>41619.998310185183</v>
      </c>
      <c r="T821" s="10">
        <f t="shared" si="87"/>
        <v>41629.197222222225</v>
      </c>
      <c r="U821" s="10">
        <v>41619</v>
      </c>
      <c r="V821" s="10">
        <v>41629</v>
      </c>
      <c r="W821" s="28">
        <f t="shared" si="84"/>
        <v>400</v>
      </c>
      <c r="X821" s="28">
        <f t="shared" si="85"/>
        <v>435</v>
      </c>
    </row>
    <row r="822" spans="1:2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8318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8333</v>
      </c>
      <c r="O822" s="5">
        <f t="shared" si="83"/>
        <v>134.05000000000001</v>
      </c>
      <c r="P822" s="5">
        <f t="shared" si="89"/>
        <v>70.55263157894737</v>
      </c>
      <c r="Q822" s="6" t="s">
        <v>8382</v>
      </c>
      <c r="R822" t="s">
        <v>8383</v>
      </c>
      <c r="S822" s="10">
        <f t="shared" si="86"/>
        <v>41768.841921296298</v>
      </c>
      <c r="T822" s="10">
        <f t="shared" si="87"/>
        <v>41799.208333333336</v>
      </c>
      <c r="U822" s="10">
        <v>41768</v>
      </c>
      <c r="V822" s="10">
        <v>41799</v>
      </c>
      <c r="W822" s="28">
        <f t="shared" si="84"/>
        <v>2000</v>
      </c>
      <c r="X822" s="28">
        <f t="shared" si="85"/>
        <v>2681</v>
      </c>
    </row>
    <row r="823" spans="1:2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8318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8333</v>
      </c>
      <c r="O823" s="5">
        <f t="shared" si="83"/>
        <v>100</v>
      </c>
      <c r="P823" s="5">
        <f t="shared" si="89"/>
        <v>224.12820512820514</v>
      </c>
      <c r="Q823" s="6" t="s">
        <v>8382</v>
      </c>
      <c r="R823" t="s">
        <v>8383</v>
      </c>
      <c r="S823" s="10">
        <f t="shared" si="86"/>
        <v>42093.922048611115</v>
      </c>
      <c r="T823" s="10">
        <f t="shared" si="87"/>
        <v>42128.167361111111</v>
      </c>
      <c r="U823" s="10">
        <v>42093</v>
      </c>
      <c r="V823" s="10">
        <v>42128</v>
      </c>
      <c r="W823" s="28">
        <f t="shared" si="84"/>
        <v>17482</v>
      </c>
      <c r="X823" s="28">
        <f t="shared" si="85"/>
        <v>17482</v>
      </c>
    </row>
    <row r="824" spans="1:2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8318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8333</v>
      </c>
      <c r="O824" s="5">
        <f t="shared" si="83"/>
        <v>119.16666666666667</v>
      </c>
      <c r="P824" s="5">
        <f t="shared" si="89"/>
        <v>51.811594202898547</v>
      </c>
      <c r="Q824" s="6" t="s">
        <v>8382</v>
      </c>
      <c r="R824" t="s">
        <v>8383</v>
      </c>
      <c r="S824" s="10">
        <f t="shared" si="86"/>
        <v>41157.947337962964</v>
      </c>
      <c r="T824" s="10">
        <f t="shared" si="87"/>
        <v>41187.947337962964</v>
      </c>
      <c r="U824" s="10">
        <v>41157</v>
      </c>
      <c r="V824" s="10">
        <v>41187</v>
      </c>
      <c r="W824" s="28">
        <f t="shared" si="84"/>
        <v>3000</v>
      </c>
      <c r="X824" s="28">
        <f t="shared" si="85"/>
        <v>3575</v>
      </c>
    </row>
    <row r="825" spans="1:2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8318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8333</v>
      </c>
      <c r="O825" s="5">
        <f t="shared" si="83"/>
        <v>179.5</v>
      </c>
      <c r="P825" s="5">
        <f t="shared" si="89"/>
        <v>43.515151515151516</v>
      </c>
      <c r="Q825" s="6" t="s">
        <v>8382</v>
      </c>
      <c r="R825" t="s">
        <v>8383</v>
      </c>
      <c r="S825" s="10">
        <f t="shared" si="86"/>
        <v>42055.972824074073</v>
      </c>
      <c r="T825" s="10">
        <f t="shared" si="87"/>
        <v>42085.931157407409</v>
      </c>
      <c r="U825" s="10">
        <v>42055</v>
      </c>
      <c r="V825" s="10">
        <v>42085</v>
      </c>
      <c r="W825" s="28">
        <f t="shared" si="84"/>
        <v>800</v>
      </c>
      <c r="X825" s="28">
        <f t="shared" si="85"/>
        <v>1436</v>
      </c>
    </row>
    <row r="826" spans="1:2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8318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8333</v>
      </c>
      <c r="O826" s="5">
        <f t="shared" si="83"/>
        <v>134.38124999999999</v>
      </c>
      <c r="P826" s="5">
        <f t="shared" si="89"/>
        <v>39.816666666666663</v>
      </c>
      <c r="Q826" s="6" t="s">
        <v>8382</v>
      </c>
      <c r="R826" t="s">
        <v>8383</v>
      </c>
      <c r="S826" s="10">
        <f t="shared" si="86"/>
        <v>40250.242106481484</v>
      </c>
      <c r="T826" s="10">
        <f t="shared" si="87"/>
        <v>40286.290972222225</v>
      </c>
      <c r="U826" s="10">
        <v>40250</v>
      </c>
      <c r="V826" s="10">
        <v>40286</v>
      </c>
      <c r="W826" s="28">
        <f t="shared" si="84"/>
        <v>1600</v>
      </c>
      <c r="X826" s="28">
        <f t="shared" si="85"/>
        <v>2150.1</v>
      </c>
    </row>
    <row r="827" spans="1:2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8318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8333</v>
      </c>
      <c r="O827" s="5">
        <f t="shared" si="83"/>
        <v>100.43200000000002</v>
      </c>
      <c r="P827" s="5">
        <f t="shared" si="89"/>
        <v>126.8080808080808</v>
      </c>
      <c r="Q827" s="6" t="s">
        <v>8382</v>
      </c>
      <c r="R827" t="s">
        <v>8383</v>
      </c>
      <c r="S827" s="10">
        <f t="shared" si="86"/>
        <v>41186.306527777779</v>
      </c>
      <c r="T827" s="10">
        <f t="shared" si="87"/>
        <v>41211.306527777779</v>
      </c>
      <c r="U827" s="10">
        <v>41186</v>
      </c>
      <c r="V827" s="10">
        <v>41211</v>
      </c>
      <c r="W827" s="28">
        <f t="shared" si="84"/>
        <v>12500</v>
      </c>
      <c r="X827" s="28">
        <f t="shared" si="85"/>
        <v>12554</v>
      </c>
    </row>
    <row r="828" spans="1:2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8318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8333</v>
      </c>
      <c r="O828" s="5">
        <f t="shared" si="83"/>
        <v>101.45454545454547</v>
      </c>
      <c r="P828" s="5">
        <f t="shared" si="89"/>
        <v>113.87755102040816</v>
      </c>
      <c r="Q828" s="6" t="s">
        <v>8382</v>
      </c>
      <c r="R828" t="s">
        <v>8383</v>
      </c>
      <c r="S828" s="10">
        <f t="shared" si="86"/>
        <v>40973.038541666669</v>
      </c>
      <c r="T828" s="10">
        <f t="shared" si="87"/>
        <v>40993.996874999997</v>
      </c>
      <c r="U828" s="10">
        <v>40973</v>
      </c>
      <c r="V828" s="10">
        <v>40993</v>
      </c>
      <c r="W828" s="28">
        <f t="shared" si="84"/>
        <v>5500</v>
      </c>
      <c r="X828" s="28">
        <f t="shared" si="85"/>
        <v>5580</v>
      </c>
    </row>
    <row r="829" spans="1:2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8318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8333</v>
      </c>
      <c r="O829" s="5">
        <f t="shared" si="83"/>
        <v>103.33333333333334</v>
      </c>
      <c r="P829" s="5">
        <f t="shared" si="89"/>
        <v>28.181818181818183</v>
      </c>
      <c r="Q829" s="6" t="s">
        <v>8382</v>
      </c>
      <c r="R829" t="s">
        <v>8383</v>
      </c>
      <c r="S829" s="10">
        <f t="shared" si="86"/>
        <v>40927.473460648151</v>
      </c>
      <c r="T829" s="10">
        <f t="shared" si="87"/>
        <v>40953.825694444444</v>
      </c>
      <c r="U829" s="10">
        <v>40927</v>
      </c>
      <c r="V829" s="10">
        <v>40953</v>
      </c>
      <c r="W829" s="28">
        <f t="shared" si="84"/>
        <v>300</v>
      </c>
      <c r="X829" s="28">
        <f t="shared" si="85"/>
        <v>310</v>
      </c>
    </row>
    <row r="830" spans="1:2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8318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8333</v>
      </c>
      <c r="O830" s="5">
        <f t="shared" si="83"/>
        <v>107</v>
      </c>
      <c r="P830" s="5">
        <f t="shared" si="89"/>
        <v>36.60526315789474</v>
      </c>
      <c r="Q830" s="6" t="s">
        <v>8382</v>
      </c>
      <c r="R830" t="s">
        <v>8383</v>
      </c>
      <c r="S830" s="10">
        <f t="shared" si="86"/>
        <v>41073.050717592589</v>
      </c>
      <c r="T830" s="10">
        <f t="shared" si="87"/>
        <v>41085.683333333334</v>
      </c>
      <c r="U830" s="10">
        <v>41073</v>
      </c>
      <c r="V830" s="10">
        <v>41085</v>
      </c>
      <c r="W830" s="28">
        <f t="shared" si="84"/>
        <v>1300</v>
      </c>
      <c r="X830" s="28">
        <f t="shared" si="85"/>
        <v>1391</v>
      </c>
    </row>
    <row r="831" spans="1:2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8318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8333</v>
      </c>
      <c r="O831" s="5">
        <f t="shared" si="83"/>
        <v>104</v>
      </c>
      <c r="P831" s="5">
        <f t="shared" si="89"/>
        <v>32.5</v>
      </c>
      <c r="Q831" s="6" t="s">
        <v>8382</v>
      </c>
      <c r="R831" t="s">
        <v>8383</v>
      </c>
      <c r="S831" s="10">
        <f t="shared" si="86"/>
        <v>42504.801388888889</v>
      </c>
      <c r="T831" s="10">
        <f t="shared" si="87"/>
        <v>42564.801388888889</v>
      </c>
      <c r="U831" s="10">
        <v>42504</v>
      </c>
      <c r="V831" s="10">
        <v>42564</v>
      </c>
      <c r="W831" s="28">
        <f t="shared" si="84"/>
        <v>720.45</v>
      </c>
      <c r="X831" s="28">
        <f t="shared" si="85"/>
        <v>690.35199999999998</v>
      </c>
    </row>
    <row r="832" spans="1:2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8318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8333</v>
      </c>
      <c r="O832" s="5">
        <f t="shared" si="83"/>
        <v>107.83333333333334</v>
      </c>
      <c r="P832" s="5">
        <f t="shared" si="89"/>
        <v>60.65625</v>
      </c>
      <c r="Q832" s="6" t="s">
        <v>8382</v>
      </c>
      <c r="R832" t="s">
        <v>8383</v>
      </c>
      <c r="S832" s="10">
        <f t="shared" si="86"/>
        <v>41325.525752314818</v>
      </c>
      <c r="T832" s="10">
        <f t="shared" si="87"/>
        <v>41355.484085648146</v>
      </c>
      <c r="U832" s="10">
        <v>41325</v>
      </c>
      <c r="V832" s="10">
        <v>41355</v>
      </c>
      <c r="W832" s="28">
        <f t="shared" si="84"/>
        <v>1800</v>
      </c>
      <c r="X832" s="28">
        <f t="shared" si="85"/>
        <v>1941</v>
      </c>
    </row>
    <row r="833" spans="1:2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8318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8333</v>
      </c>
      <c r="O833" s="5">
        <f t="shared" si="83"/>
        <v>233.33333333333334</v>
      </c>
      <c r="P833" s="5">
        <f t="shared" si="89"/>
        <v>175</v>
      </c>
      <c r="Q833" s="6" t="s">
        <v>8382</v>
      </c>
      <c r="R833" t="s">
        <v>8383</v>
      </c>
      <c r="S833" s="10">
        <f t="shared" si="86"/>
        <v>40996.646921296298</v>
      </c>
      <c r="T833" s="10">
        <f t="shared" si="87"/>
        <v>41026.646921296298</v>
      </c>
      <c r="U833" s="10">
        <v>40996</v>
      </c>
      <c r="V833" s="10">
        <v>41026</v>
      </c>
      <c r="W833" s="28">
        <f t="shared" si="84"/>
        <v>1500</v>
      </c>
      <c r="X833" s="28">
        <f t="shared" si="85"/>
        <v>3500</v>
      </c>
    </row>
    <row r="834" spans="1:2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8318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8333</v>
      </c>
      <c r="O834" s="5">
        <f t="shared" ref="O834:O897" si="90">(E834/D834)*100</f>
        <v>100.60706666666665</v>
      </c>
      <c r="P834" s="5">
        <f t="shared" si="89"/>
        <v>97.993896103896105</v>
      </c>
      <c r="Q834" s="6" t="s">
        <v>8382</v>
      </c>
      <c r="R834" t="s">
        <v>8383</v>
      </c>
      <c r="S834" s="10">
        <f t="shared" si="86"/>
        <v>40869.675173611111</v>
      </c>
      <c r="T834" s="10">
        <f t="shared" si="87"/>
        <v>40929.342361111107</v>
      </c>
      <c r="U834" s="10">
        <v>40869</v>
      </c>
      <c r="V834" s="10">
        <v>40929</v>
      </c>
      <c r="W834" s="28">
        <f t="shared" ref="W834:W897" si="91">(HLOOKUP(U834,Exchange_Data,MATCH(H834,Currency,0),FALSE))*D834</f>
        <v>15000</v>
      </c>
      <c r="X834" s="28">
        <f t="shared" ref="X834:X897" si="92">(HLOOKUP(V834,Exchange_Data,MATCH(H834,Currency,0),FALSE))*E834</f>
        <v>15091.06</v>
      </c>
    </row>
    <row r="835" spans="1:2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8318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8333</v>
      </c>
      <c r="O835" s="5">
        <f t="shared" si="90"/>
        <v>101.66666666666666</v>
      </c>
      <c r="P835" s="5">
        <f t="shared" si="89"/>
        <v>148.78048780487805</v>
      </c>
      <c r="Q835" s="6" t="s">
        <v>8382</v>
      </c>
      <c r="R835" t="s">
        <v>8383</v>
      </c>
      <c r="S835" s="10">
        <f t="shared" ref="S835:S898" si="93">(J835/86400)+25569</f>
        <v>41718.878182870372</v>
      </c>
      <c r="T835" s="10">
        <f t="shared" ref="T835:T898" si="94">(I835/86400)+25569</f>
        <v>41748.878182870372</v>
      </c>
      <c r="U835" s="10">
        <v>41718</v>
      </c>
      <c r="V835" s="10">
        <v>41748</v>
      </c>
      <c r="W835" s="28">
        <f t="shared" si="91"/>
        <v>6000</v>
      </c>
      <c r="X835" s="28">
        <f t="shared" si="92"/>
        <v>6100</v>
      </c>
    </row>
    <row r="836" spans="1:2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8318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8333</v>
      </c>
      <c r="O836" s="5">
        <f t="shared" si="90"/>
        <v>131.0181818181818</v>
      </c>
      <c r="P836" s="5">
        <f t="shared" si="89"/>
        <v>96.08</v>
      </c>
      <c r="Q836" s="6" t="s">
        <v>8382</v>
      </c>
      <c r="R836" t="s">
        <v>8383</v>
      </c>
      <c r="S836" s="10">
        <f t="shared" si="93"/>
        <v>41422.822824074072</v>
      </c>
      <c r="T836" s="10">
        <f t="shared" si="94"/>
        <v>41456.165972222225</v>
      </c>
      <c r="U836" s="10">
        <v>41422</v>
      </c>
      <c r="V836" s="10">
        <v>41456</v>
      </c>
      <c r="W836" s="28">
        <f t="shared" si="91"/>
        <v>5500</v>
      </c>
      <c r="X836" s="28">
        <f t="shared" si="92"/>
        <v>7206</v>
      </c>
    </row>
    <row r="837" spans="1:2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8318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8333</v>
      </c>
      <c r="O837" s="5">
        <f t="shared" si="90"/>
        <v>117.25000000000001</v>
      </c>
      <c r="P837" s="5">
        <f t="shared" ref="P837:P868" si="95">E837/L837</f>
        <v>58.625</v>
      </c>
      <c r="Q837" s="6" t="s">
        <v>8382</v>
      </c>
      <c r="R837" t="s">
        <v>8383</v>
      </c>
      <c r="S837" s="10">
        <f t="shared" si="93"/>
        <v>41005.45784722222</v>
      </c>
      <c r="T837" s="10">
        <f t="shared" si="94"/>
        <v>41048.125</v>
      </c>
      <c r="U837" s="10">
        <v>41005</v>
      </c>
      <c r="V837" s="10">
        <v>41048</v>
      </c>
      <c r="W837" s="28">
        <f t="shared" si="91"/>
        <v>2000</v>
      </c>
      <c r="X837" s="28">
        <f t="shared" si="92"/>
        <v>2345</v>
      </c>
    </row>
    <row r="838" spans="1:2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8318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8333</v>
      </c>
      <c r="O838" s="5">
        <f t="shared" si="90"/>
        <v>100.93039999999999</v>
      </c>
      <c r="P838" s="5">
        <f t="shared" si="95"/>
        <v>109.70695652173914</v>
      </c>
      <c r="Q838" s="6" t="s">
        <v>8382</v>
      </c>
      <c r="R838" t="s">
        <v>8383</v>
      </c>
      <c r="S838" s="10">
        <f t="shared" si="93"/>
        <v>41524.056921296295</v>
      </c>
      <c r="T838" s="10">
        <f t="shared" si="94"/>
        <v>41554.056921296295</v>
      </c>
      <c r="U838" s="10">
        <v>41524</v>
      </c>
      <c r="V838" s="10">
        <v>41554</v>
      </c>
      <c r="W838" s="28">
        <f t="shared" si="91"/>
        <v>5000</v>
      </c>
      <c r="X838" s="28">
        <f t="shared" si="92"/>
        <v>5046.5200000000004</v>
      </c>
    </row>
    <row r="839" spans="1:2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8318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8333</v>
      </c>
      <c r="O839" s="5">
        <f t="shared" si="90"/>
        <v>121.8</v>
      </c>
      <c r="P839" s="5">
        <f t="shared" si="95"/>
        <v>49.112903225806448</v>
      </c>
      <c r="Q839" s="6" t="s">
        <v>8382</v>
      </c>
      <c r="R839" t="s">
        <v>8383</v>
      </c>
      <c r="S839" s="10">
        <f t="shared" si="93"/>
        <v>41730.998402777775</v>
      </c>
      <c r="T839" s="10">
        <f t="shared" si="94"/>
        <v>41760.998402777775</v>
      </c>
      <c r="U839" s="10">
        <v>41730</v>
      </c>
      <c r="V839" s="10">
        <v>41760</v>
      </c>
      <c r="W839" s="28">
        <f t="shared" si="91"/>
        <v>2500</v>
      </c>
      <c r="X839" s="28">
        <f t="shared" si="92"/>
        <v>3045</v>
      </c>
    </row>
    <row r="840" spans="1:2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8318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8333</v>
      </c>
      <c r="O840" s="5">
        <f t="shared" si="90"/>
        <v>145.4</v>
      </c>
      <c r="P840" s="5">
        <f t="shared" si="95"/>
        <v>47.672131147540981</v>
      </c>
      <c r="Q840" s="6" t="s">
        <v>8382</v>
      </c>
      <c r="R840" t="s">
        <v>8383</v>
      </c>
      <c r="S840" s="10">
        <f t="shared" si="93"/>
        <v>40895.897974537038</v>
      </c>
      <c r="T840" s="10">
        <f t="shared" si="94"/>
        <v>40925.897974537038</v>
      </c>
      <c r="U840" s="10">
        <v>40895</v>
      </c>
      <c r="V840" s="10">
        <v>40925</v>
      </c>
      <c r="W840" s="28">
        <f t="shared" si="91"/>
        <v>2000</v>
      </c>
      <c r="X840" s="28">
        <f t="shared" si="92"/>
        <v>2908</v>
      </c>
    </row>
    <row r="841" spans="1:2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8318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8333</v>
      </c>
      <c r="O841" s="5">
        <f t="shared" si="90"/>
        <v>116.61660000000001</v>
      </c>
      <c r="P841" s="5">
        <f t="shared" si="95"/>
        <v>60.737812499999997</v>
      </c>
      <c r="Q841" s="6" t="s">
        <v>8382</v>
      </c>
      <c r="R841" t="s">
        <v>8383</v>
      </c>
      <c r="S841" s="10">
        <f t="shared" si="93"/>
        <v>41144.763379629629</v>
      </c>
      <c r="T841" s="10">
        <f t="shared" si="94"/>
        <v>41174.763379629629</v>
      </c>
      <c r="U841" s="10">
        <v>41144</v>
      </c>
      <c r="V841" s="10">
        <v>41174</v>
      </c>
      <c r="W841" s="28">
        <f t="shared" si="91"/>
        <v>5000</v>
      </c>
      <c r="X841" s="28">
        <f t="shared" si="92"/>
        <v>5830.83</v>
      </c>
    </row>
    <row r="842" spans="1:2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8318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8334</v>
      </c>
      <c r="O842" s="5">
        <f t="shared" si="90"/>
        <v>120.4166</v>
      </c>
      <c r="P842" s="5">
        <f t="shared" si="95"/>
        <v>63.37715789473684</v>
      </c>
      <c r="Q842" s="6" t="s">
        <v>8382</v>
      </c>
      <c r="R842" t="s">
        <v>8384</v>
      </c>
      <c r="S842" s="10">
        <f t="shared" si="93"/>
        <v>42607.226701388892</v>
      </c>
      <c r="T842" s="10">
        <f t="shared" si="94"/>
        <v>42637.226701388892</v>
      </c>
      <c r="U842" s="10">
        <v>42607</v>
      </c>
      <c r="V842" s="10">
        <v>42637</v>
      </c>
      <c r="W842" s="28">
        <f t="shared" si="91"/>
        <v>10000</v>
      </c>
      <c r="X842" s="28">
        <f t="shared" si="92"/>
        <v>12041.66</v>
      </c>
    </row>
    <row r="843" spans="1:2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8318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8334</v>
      </c>
      <c r="O843" s="5">
        <f t="shared" si="90"/>
        <v>101.32000000000001</v>
      </c>
      <c r="P843" s="5">
        <f t="shared" si="95"/>
        <v>53.893617021276597</v>
      </c>
      <c r="Q843" s="6" t="s">
        <v>8382</v>
      </c>
      <c r="R843" t="s">
        <v>8384</v>
      </c>
      <c r="S843" s="10">
        <f t="shared" si="93"/>
        <v>41923.838692129633</v>
      </c>
      <c r="T843" s="10">
        <f t="shared" si="94"/>
        <v>41953.880358796298</v>
      </c>
      <c r="U843" s="10">
        <v>41923</v>
      </c>
      <c r="V843" s="10">
        <v>41953</v>
      </c>
      <c r="W843" s="28">
        <f t="shared" si="91"/>
        <v>5000</v>
      </c>
      <c r="X843" s="28">
        <f t="shared" si="92"/>
        <v>5066</v>
      </c>
    </row>
    <row r="844" spans="1:2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8318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8334</v>
      </c>
      <c r="O844" s="5">
        <f t="shared" si="90"/>
        <v>104.32</v>
      </c>
      <c r="P844" s="5">
        <f t="shared" si="95"/>
        <v>66.871794871794876</v>
      </c>
      <c r="Q844" s="6" t="s">
        <v>8382</v>
      </c>
      <c r="R844" t="s">
        <v>8384</v>
      </c>
      <c r="S844" s="10">
        <f t="shared" si="93"/>
        <v>41526.59239583333</v>
      </c>
      <c r="T844" s="10">
        <f t="shared" si="94"/>
        <v>41561.165972222225</v>
      </c>
      <c r="U844" s="10">
        <v>41526</v>
      </c>
      <c r="V844" s="10">
        <v>41561</v>
      </c>
      <c r="W844" s="28">
        <f t="shared" si="91"/>
        <v>2407.75</v>
      </c>
      <c r="X844" s="28">
        <f t="shared" si="92"/>
        <v>2519.328</v>
      </c>
    </row>
    <row r="845" spans="1:2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8318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8334</v>
      </c>
      <c r="O845" s="5">
        <f t="shared" si="90"/>
        <v>267.13333333333333</v>
      </c>
      <c r="P845" s="5">
        <f t="shared" si="95"/>
        <v>63.102362204724407</v>
      </c>
      <c r="Q845" s="6" t="s">
        <v>8382</v>
      </c>
      <c r="R845" t="s">
        <v>8384</v>
      </c>
      <c r="S845" s="10">
        <f t="shared" si="93"/>
        <v>42695.257870370369</v>
      </c>
      <c r="T845" s="10">
        <f t="shared" si="94"/>
        <v>42712.333333333328</v>
      </c>
      <c r="U845" s="10">
        <v>42695</v>
      </c>
      <c r="V845" s="10">
        <v>42712</v>
      </c>
      <c r="W845" s="28">
        <f t="shared" si="91"/>
        <v>3000</v>
      </c>
      <c r="X845" s="28">
        <f t="shared" si="92"/>
        <v>8014</v>
      </c>
    </row>
    <row r="846" spans="1:2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8318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8334</v>
      </c>
      <c r="O846" s="5">
        <f t="shared" si="90"/>
        <v>194.13333333333333</v>
      </c>
      <c r="P846" s="5">
        <f t="shared" si="95"/>
        <v>36.628930817610062</v>
      </c>
      <c r="Q846" s="6" t="s">
        <v>8382</v>
      </c>
      <c r="R846" t="s">
        <v>8384</v>
      </c>
      <c r="S846" s="10">
        <f t="shared" si="93"/>
        <v>41905.684629629628</v>
      </c>
      <c r="T846" s="10">
        <f t="shared" si="94"/>
        <v>41944.207638888889</v>
      </c>
      <c r="U846" s="10">
        <v>41905</v>
      </c>
      <c r="V846" s="10">
        <v>41944</v>
      </c>
      <c r="W846" s="28">
        <f t="shared" si="91"/>
        <v>3000</v>
      </c>
      <c r="X846" s="28">
        <f t="shared" si="92"/>
        <v>5824</v>
      </c>
    </row>
    <row r="847" spans="1:2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8318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8334</v>
      </c>
      <c r="O847" s="5">
        <f t="shared" si="90"/>
        <v>120.3802</v>
      </c>
      <c r="P847" s="5">
        <f t="shared" si="95"/>
        <v>34.005706214689269</v>
      </c>
      <c r="Q847" s="6" t="s">
        <v>8382</v>
      </c>
      <c r="R847" t="s">
        <v>8384</v>
      </c>
      <c r="S847" s="10">
        <f t="shared" si="93"/>
        <v>42578.205972222218</v>
      </c>
      <c r="T847" s="10">
        <f t="shared" si="94"/>
        <v>42618.165972222225</v>
      </c>
      <c r="U847" s="10">
        <v>42578</v>
      </c>
      <c r="V847" s="10">
        <v>42618</v>
      </c>
      <c r="W847" s="28">
        <f t="shared" si="91"/>
        <v>5000</v>
      </c>
      <c r="X847" s="28">
        <f t="shared" si="92"/>
        <v>6019.01</v>
      </c>
    </row>
    <row r="848" spans="1:2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8318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8334</v>
      </c>
      <c r="O848" s="5">
        <f t="shared" si="90"/>
        <v>122.00090909090908</v>
      </c>
      <c r="P848" s="5">
        <f t="shared" si="95"/>
        <v>28.553404255319148</v>
      </c>
      <c r="Q848" s="6" t="s">
        <v>8382</v>
      </c>
      <c r="R848" t="s">
        <v>8384</v>
      </c>
      <c r="S848" s="10">
        <f t="shared" si="93"/>
        <v>41694.391840277778</v>
      </c>
      <c r="T848" s="10">
        <f t="shared" si="94"/>
        <v>41708.583333333336</v>
      </c>
      <c r="U848" s="10">
        <v>41694</v>
      </c>
      <c r="V848" s="10">
        <v>41708</v>
      </c>
      <c r="W848" s="28">
        <f t="shared" si="91"/>
        <v>1832.1599999999999</v>
      </c>
      <c r="X848" s="28">
        <f t="shared" si="92"/>
        <v>2234.1782480000002</v>
      </c>
    </row>
    <row r="849" spans="1:2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8318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8334</v>
      </c>
      <c r="O849" s="5">
        <f t="shared" si="90"/>
        <v>100</v>
      </c>
      <c r="P849" s="5">
        <f t="shared" si="95"/>
        <v>10</v>
      </c>
      <c r="Q849" s="6" t="s">
        <v>8382</v>
      </c>
      <c r="R849" t="s">
        <v>8384</v>
      </c>
      <c r="S849" s="10">
        <f t="shared" si="93"/>
        <v>42165.798333333332</v>
      </c>
      <c r="T849" s="10">
        <f t="shared" si="94"/>
        <v>42195.798333333332</v>
      </c>
      <c r="U849" s="10">
        <v>42165</v>
      </c>
      <c r="V849" s="10">
        <v>42195</v>
      </c>
      <c r="W849" s="28">
        <f t="shared" si="91"/>
        <v>10</v>
      </c>
      <c r="X849" s="28">
        <f t="shared" si="92"/>
        <v>10</v>
      </c>
    </row>
    <row r="850" spans="1:2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8318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8334</v>
      </c>
      <c r="O850" s="5">
        <f t="shared" si="90"/>
        <v>100</v>
      </c>
      <c r="P850" s="5">
        <f t="shared" si="95"/>
        <v>18.75</v>
      </c>
      <c r="Q850" s="6" t="s">
        <v>8382</v>
      </c>
      <c r="R850" t="s">
        <v>8384</v>
      </c>
      <c r="S850" s="10">
        <f t="shared" si="93"/>
        <v>42078.792048611111</v>
      </c>
      <c r="T850" s="10">
        <f t="shared" si="94"/>
        <v>42108.792048611111</v>
      </c>
      <c r="U850" s="10">
        <v>42078</v>
      </c>
      <c r="V850" s="10">
        <v>42108</v>
      </c>
      <c r="W850" s="28">
        <f t="shared" si="91"/>
        <v>300</v>
      </c>
      <c r="X850" s="28">
        <f t="shared" si="92"/>
        <v>300</v>
      </c>
    </row>
    <row r="851" spans="1:2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8318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8334</v>
      </c>
      <c r="O851" s="5">
        <f t="shared" si="90"/>
        <v>119.9</v>
      </c>
      <c r="P851" s="5">
        <f t="shared" si="95"/>
        <v>41.704347826086959</v>
      </c>
      <c r="Q851" s="6" t="s">
        <v>8382</v>
      </c>
      <c r="R851" t="s">
        <v>8384</v>
      </c>
      <c r="S851" s="10">
        <f t="shared" si="93"/>
        <v>42051.148888888885</v>
      </c>
      <c r="T851" s="10">
        <f t="shared" si="94"/>
        <v>42079.107222222221</v>
      </c>
      <c r="U851" s="10">
        <v>42051</v>
      </c>
      <c r="V851" s="10">
        <v>42079</v>
      </c>
      <c r="W851" s="28">
        <f t="shared" si="91"/>
        <v>4000</v>
      </c>
      <c r="X851" s="28">
        <f t="shared" si="92"/>
        <v>4796</v>
      </c>
    </row>
    <row r="852" spans="1:2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8318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8334</v>
      </c>
      <c r="O852" s="5">
        <f t="shared" si="90"/>
        <v>155.17499999999998</v>
      </c>
      <c r="P852" s="5">
        <f t="shared" si="95"/>
        <v>46.669172932330824</v>
      </c>
      <c r="Q852" s="6" t="s">
        <v>8382</v>
      </c>
      <c r="R852" t="s">
        <v>8384</v>
      </c>
      <c r="S852" s="10">
        <f t="shared" si="93"/>
        <v>42452.827743055561</v>
      </c>
      <c r="T852" s="10">
        <f t="shared" si="94"/>
        <v>42485.207638888889</v>
      </c>
      <c r="U852" s="10">
        <v>42452</v>
      </c>
      <c r="V852" s="10">
        <v>42485</v>
      </c>
      <c r="W852" s="28">
        <f t="shared" si="91"/>
        <v>4000</v>
      </c>
      <c r="X852" s="28">
        <f t="shared" si="92"/>
        <v>6207</v>
      </c>
    </row>
    <row r="853" spans="1:2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8318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8334</v>
      </c>
      <c r="O853" s="5">
        <f t="shared" si="90"/>
        <v>130.44999999999999</v>
      </c>
      <c r="P853" s="5">
        <f t="shared" si="95"/>
        <v>37.271428571428572</v>
      </c>
      <c r="Q853" s="6" t="s">
        <v>8382</v>
      </c>
      <c r="R853" t="s">
        <v>8384</v>
      </c>
      <c r="S853" s="10">
        <f t="shared" si="93"/>
        <v>42522.880243055552</v>
      </c>
      <c r="T853" s="10">
        <f t="shared" si="94"/>
        <v>42582.822916666672</v>
      </c>
      <c r="U853" s="10">
        <v>42522</v>
      </c>
      <c r="V853" s="10">
        <v>42582</v>
      </c>
      <c r="W853" s="28">
        <f t="shared" si="91"/>
        <v>2234.7999999999997</v>
      </c>
      <c r="X853" s="28">
        <f t="shared" si="92"/>
        <v>2899.3816999999999</v>
      </c>
    </row>
    <row r="854" spans="1:2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8318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8334</v>
      </c>
      <c r="O854" s="5">
        <f t="shared" si="90"/>
        <v>104.97142857142859</v>
      </c>
      <c r="P854" s="5">
        <f t="shared" si="95"/>
        <v>59.258064516129032</v>
      </c>
      <c r="Q854" s="6" t="s">
        <v>8382</v>
      </c>
      <c r="R854" t="s">
        <v>8384</v>
      </c>
      <c r="S854" s="10">
        <f t="shared" si="93"/>
        <v>42656.805497685185</v>
      </c>
      <c r="T854" s="10">
        <f t="shared" si="94"/>
        <v>42667.875</v>
      </c>
      <c r="U854" s="10">
        <v>42656</v>
      </c>
      <c r="V854" s="10">
        <v>42667</v>
      </c>
      <c r="W854" s="28">
        <f t="shared" si="91"/>
        <v>3500</v>
      </c>
      <c r="X854" s="28">
        <f t="shared" si="92"/>
        <v>3674</v>
      </c>
    </row>
    <row r="855" spans="1:2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8318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8334</v>
      </c>
      <c r="O855" s="5">
        <f t="shared" si="90"/>
        <v>100</v>
      </c>
      <c r="P855" s="5">
        <f t="shared" si="95"/>
        <v>30</v>
      </c>
      <c r="Q855" s="6" t="s">
        <v>8382</v>
      </c>
      <c r="R855" t="s">
        <v>8384</v>
      </c>
      <c r="S855" s="10">
        <f t="shared" si="93"/>
        <v>42021.832280092596</v>
      </c>
      <c r="T855" s="10">
        <f t="shared" si="94"/>
        <v>42051.832280092596</v>
      </c>
      <c r="U855" s="10">
        <v>42021</v>
      </c>
      <c r="V855" s="10">
        <v>42051</v>
      </c>
      <c r="W855" s="28">
        <f t="shared" si="91"/>
        <v>300</v>
      </c>
      <c r="X855" s="28">
        <f t="shared" si="92"/>
        <v>300</v>
      </c>
    </row>
    <row r="856" spans="1:2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8318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8334</v>
      </c>
      <c r="O856" s="5">
        <f t="shared" si="90"/>
        <v>118.2205035971223</v>
      </c>
      <c r="P856" s="5">
        <f t="shared" si="95"/>
        <v>65.8623246492986</v>
      </c>
      <c r="Q856" s="6" t="s">
        <v>8382</v>
      </c>
      <c r="R856" t="s">
        <v>8384</v>
      </c>
      <c r="S856" s="10">
        <f t="shared" si="93"/>
        <v>42702.212337962963</v>
      </c>
      <c r="T856" s="10">
        <f t="shared" si="94"/>
        <v>42732.212337962963</v>
      </c>
      <c r="U856" s="10">
        <v>42702</v>
      </c>
      <c r="V856" s="10">
        <v>42732</v>
      </c>
      <c r="W856" s="28">
        <f t="shared" si="91"/>
        <v>27800</v>
      </c>
      <c r="X856" s="28">
        <f t="shared" si="92"/>
        <v>32865.300000000003</v>
      </c>
    </row>
    <row r="857" spans="1:2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8318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8334</v>
      </c>
      <c r="O857" s="5">
        <f t="shared" si="90"/>
        <v>103.44827586206897</v>
      </c>
      <c r="P857" s="5">
        <f t="shared" si="95"/>
        <v>31.914893617021278</v>
      </c>
      <c r="Q857" s="6" t="s">
        <v>8382</v>
      </c>
      <c r="R857" t="s">
        <v>8384</v>
      </c>
      <c r="S857" s="10">
        <f t="shared" si="93"/>
        <v>42545.125196759254</v>
      </c>
      <c r="T857" s="10">
        <f t="shared" si="94"/>
        <v>42575.125196759254</v>
      </c>
      <c r="U857" s="10">
        <v>42545</v>
      </c>
      <c r="V857" s="10">
        <v>42575</v>
      </c>
      <c r="W857" s="28">
        <f t="shared" si="91"/>
        <v>1450</v>
      </c>
      <c r="X857" s="28">
        <f t="shared" si="92"/>
        <v>1500</v>
      </c>
    </row>
    <row r="858" spans="1:2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8318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8334</v>
      </c>
      <c r="O858" s="5">
        <f t="shared" si="90"/>
        <v>218.00000000000003</v>
      </c>
      <c r="P858" s="5">
        <f t="shared" si="95"/>
        <v>19.464285714285715</v>
      </c>
      <c r="Q858" s="6" t="s">
        <v>8382</v>
      </c>
      <c r="R858" t="s">
        <v>8384</v>
      </c>
      <c r="S858" s="10">
        <f t="shared" si="93"/>
        <v>42609.311990740738</v>
      </c>
      <c r="T858" s="10">
        <f t="shared" si="94"/>
        <v>42668.791666666672</v>
      </c>
      <c r="U858" s="10">
        <v>42609</v>
      </c>
      <c r="V858" s="10">
        <v>42668</v>
      </c>
      <c r="W858" s="28">
        <f t="shared" si="91"/>
        <v>282.25</v>
      </c>
      <c r="X858" s="28">
        <f t="shared" si="92"/>
        <v>592.524</v>
      </c>
    </row>
    <row r="859" spans="1:2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8318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8334</v>
      </c>
      <c r="O859" s="5">
        <f t="shared" si="90"/>
        <v>100</v>
      </c>
      <c r="P859" s="5">
        <f t="shared" si="95"/>
        <v>50</v>
      </c>
      <c r="Q859" s="6" t="s">
        <v>8382</v>
      </c>
      <c r="R859" t="s">
        <v>8384</v>
      </c>
      <c r="S859" s="10">
        <f t="shared" si="93"/>
        <v>42291.581377314811</v>
      </c>
      <c r="T859" s="10">
        <f t="shared" si="94"/>
        <v>42333.623043981483</v>
      </c>
      <c r="U859" s="10">
        <v>42291</v>
      </c>
      <c r="V859" s="10">
        <v>42333</v>
      </c>
      <c r="W859" s="28">
        <f t="shared" si="91"/>
        <v>1369.2</v>
      </c>
      <c r="X859" s="28">
        <f t="shared" si="92"/>
        <v>1270.32</v>
      </c>
    </row>
    <row r="860" spans="1:2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8318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8334</v>
      </c>
      <c r="O860" s="5">
        <f t="shared" si="90"/>
        <v>144.00583333333333</v>
      </c>
      <c r="P860" s="5">
        <f t="shared" si="95"/>
        <v>22.737763157894737</v>
      </c>
      <c r="Q860" s="6" t="s">
        <v>8382</v>
      </c>
      <c r="R860" t="s">
        <v>8384</v>
      </c>
      <c r="S860" s="10">
        <f t="shared" si="93"/>
        <v>42079.745578703703</v>
      </c>
      <c r="T860" s="10">
        <f t="shared" si="94"/>
        <v>42109.957638888889</v>
      </c>
      <c r="U860" s="10">
        <v>42079</v>
      </c>
      <c r="V860" s="10">
        <v>42109</v>
      </c>
      <c r="W860" s="28">
        <f t="shared" si="91"/>
        <v>1776.48</v>
      </c>
      <c r="X860" s="28">
        <f t="shared" si="92"/>
        <v>2550.458513</v>
      </c>
    </row>
    <row r="861" spans="1:2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8318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8334</v>
      </c>
      <c r="O861" s="5">
        <f t="shared" si="90"/>
        <v>104.67500000000001</v>
      </c>
      <c r="P861" s="5">
        <f t="shared" si="95"/>
        <v>42.724489795918366</v>
      </c>
      <c r="Q861" s="6" t="s">
        <v>8382</v>
      </c>
      <c r="R861" t="s">
        <v>8384</v>
      </c>
      <c r="S861" s="10">
        <f t="shared" si="93"/>
        <v>42128.820231481484</v>
      </c>
      <c r="T861" s="10">
        <f t="shared" si="94"/>
        <v>42159</v>
      </c>
      <c r="U861" s="10">
        <v>42128</v>
      </c>
      <c r="V861" s="10">
        <v>42159</v>
      </c>
      <c r="W861" s="28">
        <f t="shared" si="91"/>
        <v>4000</v>
      </c>
      <c r="X861" s="28">
        <f t="shared" si="92"/>
        <v>4187</v>
      </c>
    </row>
    <row r="862" spans="1:2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8320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8335</v>
      </c>
      <c r="O862" s="5">
        <f t="shared" si="90"/>
        <v>18.142857142857142</v>
      </c>
      <c r="P862" s="5">
        <f t="shared" si="95"/>
        <v>52.916666666666664</v>
      </c>
      <c r="Q862" s="6" t="s">
        <v>8382</v>
      </c>
      <c r="R862" t="s">
        <v>8385</v>
      </c>
      <c r="S862" s="10">
        <f t="shared" si="93"/>
        <v>41570.482789351852</v>
      </c>
      <c r="T862" s="10">
        <f t="shared" si="94"/>
        <v>41600.524456018517</v>
      </c>
      <c r="U862" s="10">
        <v>41570</v>
      </c>
      <c r="V862" s="10">
        <v>41600</v>
      </c>
      <c r="W862" s="28">
        <f t="shared" si="91"/>
        <v>14000</v>
      </c>
      <c r="X862" s="28">
        <f t="shared" si="92"/>
        <v>2540</v>
      </c>
    </row>
    <row r="863" spans="1:2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8320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8335</v>
      </c>
      <c r="O863" s="5">
        <f t="shared" si="90"/>
        <v>2.2444444444444445</v>
      </c>
      <c r="P863" s="5">
        <f t="shared" si="95"/>
        <v>50.5</v>
      </c>
      <c r="Q863" s="6" t="s">
        <v>8382</v>
      </c>
      <c r="R863" t="s">
        <v>8385</v>
      </c>
      <c r="S863" s="10">
        <f t="shared" si="93"/>
        <v>42599.965324074074</v>
      </c>
      <c r="T863" s="10">
        <f t="shared" si="94"/>
        <v>42629.965324074074</v>
      </c>
      <c r="U863" s="10">
        <v>42599</v>
      </c>
      <c r="V863" s="10">
        <v>42629</v>
      </c>
      <c r="W863" s="28">
        <f t="shared" si="91"/>
        <v>4500</v>
      </c>
      <c r="X863" s="28">
        <f t="shared" si="92"/>
        <v>101</v>
      </c>
    </row>
    <row r="864" spans="1:2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8320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8335</v>
      </c>
      <c r="O864" s="5">
        <f t="shared" si="90"/>
        <v>0.33999999999999997</v>
      </c>
      <c r="P864" s="5">
        <f t="shared" si="95"/>
        <v>42.5</v>
      </c>
      <c r="Q864" s="6" t="s">
        <v>8382</v>
      </c>
      <c r="R864" t="s">
        <v>8385</v>
      </c>
      <c r="S864" s="10">
        <f t="shared" si="93"/>
        <v>41559.5549537037</v>
      </c>
      <c r="T864" s="10">
        <f t="shared" si="94"/>
        <v>41589.596620370372</v>
      </c>
      <c r="U864" s="10">
        <v>41559</v>
      </c>
      <c r="V864" s="10">
        <v>41589</v>
      </c>
      <c r="W864" s="28">
        <f t="shared" si="91"/>
        <v>79895</v>
      </c>
      <c r="X864" s="28">
        <f t="shared" si="92"/>
        <v>271.67700000000002</v>
      </c>
    </row>
    <row r="865" spans="1:2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8320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8335</v>
      </c>
      <c r="O865" s="5">
        <f t="shared" si="90"/>
        <v>4.5</v>
      </c>
      <c r="P865" s="5">
        <f t="shared" si="95"/>
        <v>18</v>
      </c>
      <c r="Q865" s="6" t="s">
        <v>8382</v>
      </c>
      <c r="R865" t="s">
        <v>8385</v>
      </c>
      <c r="S865" s="10">
        <f t="shared" si="93"/>
        <v>40921.117662037039</v>
      </c>
      <c r="T865" s="10">
        <f t="shared" si="94"/>
        <v>40951.117662037039</v>
      </c>
      <c r="U865" s="10">
        <v>40921</v>
      </c>
      <c r="V865" s="10">
        <v>40951</v>
      </c>
      <c r="W865" s="28">
        <f t="shared" si="91"/>
        <v>2000</v>
      </c>
      <c r="X865" s="28">
        <f t="shared" si="92"/>
        <v>90</v>
      </c>
    </row>
    <row r="866" spans="1:2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8320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8335</v>
      </c>
      <c r="O866" s="5">
        <f t="shared" si="90"/>
        <v>41.53846153846154</v>
      </c>
      <c r="P866" s="5">
        <f t="shared" si="95"/>
        <v>34.177215189873415</v>
      </c>
      <c r="Q866" s="6" t="s">
        <v>8382</v>
      </c>
      <c r="R866" t="s">
        <v>8385</v>
      </c>
      <c r="S866" s="10">
        <f t="shared" si="93"/>
        <v>41541.106921296298</v>
      </c>
      <c r="T866" s="10">
        <f t="shared" si="94"/>
        <v>41563.415972222225</v>
      </c>
      <c r="U866" s="10">
        <v>41541</v>
      </c>
      <c r="V866" s="10">
        <v>41563</v>
      </c>
      <c r="W866" s="28">
        <f t="shared" si="91"/>
        <v>6500</v>
      </c>
      <c r="X866" s="28">
        <f t="shared" si="92"/>
        <v>2700</v>
      </c>
    </row>
    <row r="867" spans="1:2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8320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8335</v>
      </c>
      <c r="O867" s="5">
        <f t="shared" si="90"/>
        <v>2.0454545454545454</v>
      </c>
      <c r="P867" s="5">
        <f t="shared" si="95"/>
        <v>22.5</v>
      </c>
      <c r="Q867" s="6" t="s">
        <v>8382</v>
      </c>
      <c r="R867" t="s">
        <v>8385</v>
      </c>
      <c r="S867" s="10">
        <f t="shared" si="93"/>
        <v>41230.773113425923</v>
      </c>
      <c r="T867" s="10">
        <f t="shared" si="94"/>
        <v>41290.773113425923</v>
      </c>
      <c r="U867" s="10">
        <v>41230</v>
      </c>
      <c r="V867" s="10">
        <v>41290</v>
      </c>
      <c r="W867" s="28">
        <f t="shared" si="91"/>
        <v>2200</v>
      </c>
      <c r="X867" s="28">
        <f t="shared" si="92"/>
        <v>45</v>
      </c>
    </row>
    <row r="868" spans="1:2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8320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8335</v>
      </c>
      <c r="O868" s="5">
        <f t="shared" si="90"/>
        <v>18.285714285714285</v>
      </c>
      <c r="P868" s="5">
        <f t="shared" si="95"/>
        <v>58.18181818181818</v>
      </c>
      <c r="Q868" s="6" t="s">
        <v>8382</v>
      </c>
      <c r="R868" t="s">
        <v>8385</v>
      </c>
      <c r="S868" s="10">
        <f t="shared" si="93"/>
        <v>42025.637939814813</v>
      </c>
      <c r="T868" s="10">
        <f t="shared" si="94"/>
        <v>42063.631944444445</v>
      </c>
      <c r="U868" s="10">
        <v>42025</v>
      </c>
      <c r="V868" s="10">
        <v>42063</v>
      </c>
      <c r="W868" s="28">
        <f t="shared" si="91"/>
        <v>3500</v>
      </c>
      <c r="X868" s="28">
        <f t="shared" si="92"/>
        <v>640</v>
      </c>
    </row>
    <row r="869" spans="1:2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8320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8335</v>
      </c>
      <c r="O869" s="5">
        <f t="shared" si="90"/>
        <v>24.02</v>
      </c>
      <c r="P869" s="5">
        <f t="shared" ref="P869:P876" si="96">E869/L869</f>
        <v>109.18181818181819</v>
      </c>
      <c r="Q869" s="6" t="s">
        <v>8382</v>
      </c>
      <c r="R869" t="s">
        <v>8385</v>
      </c>
      <c r="S869" s="10">
        <f t="shared" si="93"/>
        <v>40088.105393518519</v>
      </c>
      <c r="T869" s="10">
        <f t="shared" si="94"/>
        <v>40148.207638888889</v>
      </c>
      <c r="U869" s="10">
        <v>40088</v>
      </c>
      <c r="V869" s="10">
        <v>40148</v>
      </c>
      <c r="W869" s="28">
        <f t="shared" si="91"/>
        <v>5000</v>
      </c>
      <c r="X869" s="28">
        <f t="shared" si="92"/>
        <v>1201</v>
      </c>
    </row>
    <row r="870" spans="1:2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8320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8335</v>
      </c>
      <c r="O870" s="5">
        <f t="shared" si="90"/>
        <v>0.1111111111111111</v>
      </c>
      <c r="P870" s="5">
        <f t="shared" si="96"/>
        <v>50</v>
      </c>
      <c r="Q870" s="6" t="s">
        <v>8382</v>
      </c>
      <c r="R870" t="s">
        <v>8385</v>
      </c>
      <c r="S870" s="10">
        <f t="shared" si="93"/>
        <v>41616.027754629627</v>
      </c>
      <c r="T870" s="10">
        <f t="shared" si="94"/>
        <v>41646.027754629627</v>
      </c>
      <c r="U870" s="10">
        <v>41616</v>
      </c>
      <c r="V870" s="10">
        <v>41646</v>
      </c>
      <c r="W870" s="28">
        <f t="shared" si="91"/>
        <v>45000</v>
      </c>
      <c r="X870" s="28">
        <f t="shared" si="92"/>
        <v>50</v>
      </c>
    </row>
    <row r="871" spans="1:2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8320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8335</v>
      </c>
      <c r="O871" s="5">
        <f t="shared" si="90"/>
        <v>11.818181818181818</v>
      </c>
      <c r="P871" s="5">
        <f t="shared" si="96"/>
        <v>346.66666666666669</v>
      </c>
      <c r="Q871" s="6" t="s">
        <v>8382</v>
      </c>
      <c r="R871" t="s">
        <v>8385</v>
      </c>
      <c r="S871" s="10">
        <f t="shared" si="93"/>
        <v>41342.845567129625</v>
      </c>
      <c r="T871" s="10">
        <f t="shared" si="94"/>
        <v>41372.803900462961</v>
      </c>
      <c r="U871" s="10">
        <v>41342</v>
      </c>
      <c r="V871" s="10">
        <v>41372</v>
      </c>
      <c r="W871" s="28">
        <f t="shared" si="91"/>
        <v>8800</v>
      </c>
      <c r="X871" s="28">
        <f t="shared" si="92"/>
        <v>1040</v>
      </c>
    </row>
    <row r="872" spans="1:2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8320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8335</v>
      </c>
      <c r="O872" s="5">
        <f t="shared" si="90"/>
        <v>0.31</v>
      </c>
      <c r="P872" s="5">
        <f t="shared" si="96"/>
        <v>12.4</v>
      </c>
      <c r="Q872" s="6" t="s">
        <v>8382</v>
      </c>
      <c r="R872" t="s">
        <v>8385</v>
      </c>
      <c r="S872" s="10">
        <f t="shared" si="93"/>
        <v>41488.022256944445</v>
      </c>
      <c r="T872" s="10">
        <f t="shared" si="94"/>
        <v>41518.022256944445</v>
      </c>
      <c r="U872" s="10">
        <v>41488</v>
      </c>
      <c r="V872" s="10">
        <v>41518</v>
      </c>
      <c r="W872" s="28">
        <f t="shared" si="91"/>
        <v>30304.000000000004</v>
      </c>
      <c r="X872" s="28">
        <f t="shared" si="92"/>
        <v>96.093800000000002</v>
      </c>
    </row>
    <row r="873" spans="1:2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8320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8335</v>
      </c>
      <c r="O873" s="5">
        <f t="shared" si="90"/>
        <v>5.416666666666667</v>
      </c>
      <c r="P873" s="5">
        <f t="shared" si="96"/>
        <v>27.083333333333332</v>
      </c>
      <c r="Q873" s="6" t="s">
        <v>8382</v>
      </c>
      <c r="R873" t="s">
        <v>8385</v>
      </c>
      <c r="S873" s="10">
        <f t="shared" si="93"/>
        <v>41577.561284722222</v>
      </c>
      <c r="T873" s="10">
        <f t="shared" si="94"/>
        <v>41607.602951388893</v>
      </c>
      <c r="U873" s="10">
        <v>41577</v>
      </c>
      <c r="V873" s="10">
        <v>41607</v>
      </c>
      <c r="W873" s="28">
        <f t="shared" si="91"/>
        <v>6000</v>
      </c>
      <c r="X873" s="28">
        <f t="shared" si="92"/>
        <v>325</v>
      </c>
    </row>
    <row r="874" spans="1:2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8320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8335</v>
      </c>
      <c r="O874" s="5">
        <f t="shared" si="90"/>
        <v>0.8125</v>
      </c>
      <c r="P874" s="5">
        <f t="shared" si="96"/>
        <v>32.5</v>
      </c>
      <c r="Q874" s="6" t="s">
        <v>8382</v>
      </c>
      <c r="R874" t="s">
        <v>8385</v>
      </c>
      <c r="S874" s="10">
        <f t="shared" si="93"/>
        <v>40567.825543981482</v>
      </c>
      <c r="T874" s="10">
        <f t="shared" si="94"/>
        <v>40612.825543981482</v>
      </c>
      <c r="U874" s="10">
        <v>40567</v>
      </c>
      <c r="V874" s="10">
        <v>40612</v>
      </c>
      <c r="W874" s="28">
        <f t="shared" si="91"/>
        <v>8000</v>
      </c>
      <c r="X874" s="28">
        <f t="shared" si="92"/>
        <v>65</v>
      </c>
    </row>
    <row r="875" spans="1:2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8320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8335</v>
      </c>
      <c r="O875" s="5">
        <f t="shared" si="90"/>
        <v>1.2857142857142856</v>
      </c>
      <c r="P875" s="5">
        <f t="shared" si="96"/>
        <v>9</v>
      </c>
      <c r="Q875" s="6" t="s">
        <v>8382</v>
      </c>
      <c r="R875" t="s">
        <v>8385</v>
      </c>
      <c r="S875" s="10">
        <f t="shared" si="93"/>
        <v>41184.167129629626</v>
      </c>
      <c r="T875" s="10">
        <f t="shared" si="94"/>
        <v>41224.208796296298</v>
      </c>
      <c r="U875" s="10">
        <v>41184</v>
      </c>
      <c r="V875" s="10">
        <v>41224</v>
      </c>
      <c r="W875" s="28">
        <f t="shared" si="91"/>
        <v>3500</v>
      </c>
      <c r="X875" s="28">
        <f t="shared" si="92"/>
        <v>45</v>
      </c>
    </row>
    <row r="876" spans="1:2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8320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8335</v>
      </c>
      <c r="O876" s="5">
        <f t="shared" si="90"/>
        <v>24.333333333333336</v>
      </c>
      <c r="P876" s="5">
        <f t="shared" si="96"/>
        <v>34.761904761904759</v>
      </c>
      <c r="Q876" s="6" t="s">
        <v>8382</v>
      </c>
      <c r="R876" t="s">
        <v>8385</v>
      </c>
      <c r="S876" s="10">
        <f t="shared" si="93"/>
        <v>41368.583726851852</v>
      </c>
      <c r="T876" s="10">
        <f t="shared" si="94"/>
        <v>41398.583726851852</v>
      </c>
      <c r="U876" s="10">
        <v>41368</v>
      </c>
      <c r="V876" s="10">
        <v>41398</v>
      </c>
      <c r="W876" s="28">
        <f t="shared" si="91"/>
        <v>3000</v>
      </c>
      <c r="X876" s="28">
        <f t="shared" si="92"/>
        <v>730</v>
      </c>
    </row>
    <row r="877" spans="1:2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8320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8335</v>
      </c>
      <c r="O877" s="5">
        <f t="shared" si="90"/>
        <v>0</v>
      </c>
      <c r="P877" s="5">
        <v>0</v>
      </c>
      <c r="Q877" s="6" t="s">
        <v>8382</v>
      </c>
      <c r="R877" t="s">
        <v>8385</v>
      </c>
      <c r="S877" s="10">
        <f t="shared" si="93"/>
        <v>42248.723738425921</v>
      </c>
      <c r="T877" s="10">
        <f t="shared" si="94"/>
        <v>42268.723738425921</v>
      </c>
      <c r="U877" s="10">
        <v>42248</v>
      </c>
      <c r="V877" s="10">
        <v>42268</v>
      </c>
      <c r="W877" s="28">
        <f t="shared" si="91"/>
        <v>5000</v>
      </c>
      <c r="X877" s="28">
        <f t="shared" si="92"/>
        <v>0</v>
      </c>
    </row>
    <row r="878" spans="1:2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8320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8335</v>
      </c>
      <c r="O878" s="5">
        <f t="shared" si="90"/>
        <v>40.799492385786799</v>
      </c>
      <c r="P878" s="5">
        <f t="shared" ref="P878:P888" si="97">E878/L878</f>
        <v>28.577777777777779</v>
      </c>
      <c r="Q878" s="6" t="s">
        <v>8382</v>
      </c>
      <c r="R878" t="s">
        <v>8385</v>
      </c>
      <c r="S878" s="10">
        <f t="shared" si="93"/>
        <v>41276.496840277774</v>
      </c>
      <c r="T878" s="10">
        <f t="shared" si="94"/>
        <v>41309.496840277774</v>
      </c>
      <c r="U878" s="10">
        <v>41276</v>
      </c>
      <c r="V878" s="10">
        <v>41309</v>
      </c>
      <c r="W878" s="28">
        <f t="shared" si="91"/>
        <v>5135.2384000000002</v>
      </c>
      <c r="X878" s="28">
        <f t="shared" si="92"/>
        <v>2021.9778000000001</v>
      </c>
    </row>
    <row r="879" spans="1:2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8320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8335</v>
      </c>
      <c r="O879" s="5">
        <f t="shared" si="90"/>
        <v>67.55</v>
      </c>
      <c r="P879" s="5">
        <f t="shared" si="97"/>
        <v>46.586206896551722</v>
      </c>
      <c r="Q879" s="6" t="s">
        <v>8382</v>
      </c>
      <c r="R879" t="s">
        <v>8385</v>
      </c>
      <c r="S879" s="10">
        <f t="shared" si="93"/>
        <v>41597.788888888885</v>
      </c>
      <c r="T879" s="10">
        <f t="shared" si="94"/>
        <v>41627.788888888885</v>
      </c>
      <c r="U879" s="10">
        <v>41597</v>
      </c>
      <c r="V879" s="10">
        <v>41627</v>
      </c>
      <c r="W879" s="28">
        <f t="shared" si="91"/>
        <v>2000</v>
      </c>
      <c r="X879" s="28">
        <f t="shared" si="92"/>
        <v>1351</v>
      </c>
    </row>
    <row r="880" spans="1:2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8320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8335</v>
      </c>
      <c r="O880" s="5">
        <f t="shared" si="90"/>
        <v>1.3</v>
      </c>
      <c r="P880" s="5">
        <f t="shared" si="97"/>
        <v>32.5</v>
      </c>
      <c r="Q880" s="6" t="s">
        <v>8382</v>
      </c>
      <c r="R880" t="s">
        <v>8385</v>
      </c>
      <c r="S880" s="10">
        <f t="shared" si="93"/>
        <v>40505.232916666668</v>
      </c>
      <c r="T880" s="10">
        <f t="shared" si="94"/>
        <v>40535.232916666668</v>
      </c>
      <c r="U880" s="10">
        <v>40505</v>
      </c>
      <c r="V880" s="10">
        <v>40535</v>
      </c>
      <c r="W880" s="28">
        <f t="shared" si="91"/>
        <v>5000</v>
      </c>
      <c r="X880" s="28">
        <f t="shared" si="92"/>
        <v>65</v>
      </c>
    </row>
    <row r="881" spans="1:2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8320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8335</v>
      </c>
      <c r="O881" s="5">
        <f t="shared" si="90"/>
        <v>30.666666666666664</v>
      </c>
      <c r="P881" s="5">
        <f t="shared" si="97"/>
        <v>21.466666666666665</v>
      </c>
      <c r="Q881" s="6" t="s">
        <v>8382</v>
      </c>
      <c r="R881" t="s">
        <v>8385</v>
      </c>
      <c r="S881" s="10">
        <f t="shared" si="93"/>
        <v>41037.829918981479</v>
      </c>
      <c r="T881" s="10">
        <f t="shared" si="94"/>
        <v>41058.829918981479</v>
      </c>
      <c r="U881" s="10">
        <v>41037</v>
      </c>
      <c r="V881" s="10">
        <v>41058</v>
      </c>
      <c r="W881" s="28">
        <f t="shared" si="91"/>
        <v>2100</v>
      </c>
      <c r="X881" s="28">
        <f t="shared" si="92"/>
        <v>644</v>
      </c>
    </row>
    <row r="882" spans="1:2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8320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8336</v>
      </c>
      <c r="O882" s="5">
        <f t="shared" si="90"/>
        <v>2.9894179894179893</v>
      </c>
      <c r="P882" s="5">
        <f t="shared" si="97"/>
        <v>14.125</v>
      </c>
      <c r="Q882" s="6" t="s">
        <v>8382</v>
      </c>
      <c r="R882" t="s">
        <v>8386</v>
      </c>
      <c r="S882" s="10">
        <f t="shared" si="93"/>
        <v>41179.32104166667</v>
      </c>
      <c r="T882" s="10">
        <f t="shared" si="94"/>
        <v>41212.32104166667</v>
      </c>
      <c r="U882" s="10">
        <v>41179</v>
      </c>
      <c r="V882" s="10">
        <v>41212</v>
      </c>
      <c r="W882" s="28">
        <f t="shared" si="91"/>
        <v>3780</v>
      </c>
      <c r="X882" s="28">
        <f t="shared" si="92"/>
        <v>113</v>
      </c>
    </row>
    <row r="883" spans="1:2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8320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8336</v>
      </c>
      <c r="O883" s="5">
        <f t="shared" si="90"/>
        <v>0.8</v>
      </c>
      <c r="P883" s="5">
        <f t="shared" si="97"/>
        <v>30</v>
      </c>
      <c r="Q883" s="6" t="s">
        <v>8382</v>
      </c>
      <c r="R883" t="s">
        <v>8386</v>
      </c>
      <c r="S883" s="10">
        <f t="shared" si="93"/>
        <v>40877.25099537037</v>
      </c>
      <c r="T883" s="10">
        <f t="shared" si="94"/>
        <v>40922.25099537037</v>
      </c>
      <c r="U883" s="10">
        <v>40877</v>
      </c>
      <c r="V883" s="10">
        <v>40922</v>
      </c>
      <c r="W883" s="28">
        <f t="shared" si="91"/>
        <v>3750</v>
      </c>
      <c r="X883" s="28">
        <f t="shared" si="92"/>
        <v>30</v>
      </c>
    </row>
    <row r="884" spans="1:2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8320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8336</v>
      </c>
      <c r="O884" s="5">
        <f t="shared" si="90"/>
        <v>20.133333333333333</v>
      </c>
      <c r="P884" s="5">
        <f t="shared" si="97"/>
        <v>21.571428571428573</v>
      </c>
      <c r="Q884" s="6" t="s">
        <v>8382</v>
      </c>
      <c r="R884" t="s">
        <v>8386</v>
      </c>
      <c r="S884" s="10">
        <f t="shared" si="93"/>
        <v>40759.860532407409</v>
      </c>
      <c r="T884" s="10">
        <f t="shared" si="94"/>
        <v>40792.860532407409</v>
      </c>
      <c r="U884" s="10">
        <v>40759</v>
      </c>
      <c r="V884" s="10">
        <v>40792</v>
      </c>
      <c r="W884" s="28">
        <f t="shared" si="91"/>
        <v>1500</v>
      </c>
      <c r="X884" s="28">
        <f t="shared" si="92"/>
        <v>302</v>
      </c>
    </row>
    <row r="885" spans="1:2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8320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8336</v>
      </c>
      <c r="O885" s="5">
        <f t="shared" si="90"/>
        <v>40.020000000000003</v>
      </c>
      <c r="P885" s="5">
        <f t="shared" si="97"/>
        <v>83.375</v>
      </c>
      <c r="Q885" s="6" t="s">
        <v>8382</v>
      </c>
      <c r="R885" t="s">
        <v>8386</v>
      </c>
      <c r="S885" s="10">
        <f t="shared" si="93"/>
        <v>42371.935590277775</v>
      </c>
      <c r="T885" s="10">
        <f t="shared" si="94"/>
        <v>42431.935590277775</v>
      </c>
      <c r="U885" s="10">
        <v>42371</v>
      </c>
      <c r="V885" s="10">
        <v>42431</v>
      </c>
      <c r="W885" s="28">
        <f t="shared" si="91"/>
        <v>5000</v>
      </c>
      <c r="X885" s="28">
        <f t="shared" si="92"/>
        <v>2001</v>
      </c>
    </row>
    <row r="886" spans="1:2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8320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8336</v>
      </c>
      <c r="O886" s="5">
        <f t="shared" si="90"/>
        <v>1</v>
      </c>
      <c r="P886" s="5">
        <f t="shared" si="97"/>
        <v>10</v>
      </c>
      <c r="Q886" s="6" t="s">
        <v>8382</v>
      </c>
      <c r="R886" t="s">
        <v>8386</v>
      </c>
      <c r="S886" s="10">
        <f t="shared" si="93"/>
        <v>40981.802615740744</v>
      </c>
      <c r="T886" s="10">
        <f t="shared" si="94"/>
        <v>41041.104861111111</v>
      </c>
      <c r="U886" s="10">
        <v>40981</v>
      </c>
      <c r="V886" s="10">
        <v>41041</v>
      </c>
      <c r="W886" s="28">
        <f t="shared" si="91"/>
        <v>2000</v>
      </c>
      <c r="X886" s="28">
        <f t="shared" si="92"/>
        <v>20</v>
      </c>
    </row>
    <row r="887" spans="1:2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8320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8336</v>
      </c>
      <c r="O887" s="5">
        <f t="shared" si="90"/>
        <v>75</v>
      </c>
      <c r="P887" s="5">
        <f t="shared" si="97"/>
        <v>35.714285714285715</v>
      </c>
      <c r="Q887" s="6" t="s">
        <v>8382</v>
      </c>
      <c r="R887" t="s">
        <v>8386</v>
      </c>
      <c r="S887" s="10">
        <f t="shared" si="93"/>
        <v>42713.941099537042</v>
      </c>
      <c r="T887" s="10">
        <f t="shared" si="94"/>
        <v>42734.941099537042</v>
      </c>
      <c r="U887" s="10">
        <v>42713</v>
      </c>
      <c r="V887" s="10">
        <v>42734</v>
      </c>
      <c r="W887" s="28">
        <f t="shared" si="91"/>
        <v>1000</v>
      </c>
      <c r="X887" s="28">
        <f t="shared" si="92"/>
        <v>750</v>
      </c>
    </row>
    <row r="888" spans="1:2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8320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8336</v>
      </c>
      <c r="O888" s="5">
        <f t="shared" si="90"/>
        <v>41</v>
      </c>
      <c r="P888" s="5">
        <f t="shared" si="97"/>
        <v>29.285714285714285</v>
      </c>
      <c r="Q888" s="6" t="s">
        <v>8382</v>
      </c>
      <c r="R888" t="s">
        <v>8386</v>
      </c>
      <c r="S888" s="10">
        <f t="shared" si="93"/>
        <v>42603.870520833334</v>
      </c>
      <c r="T888" s="10">
        <f t="shared" si="94"/>
        <v>42628.870520833334</v>
      </c>
      <c r="U888" s="10">
        <v>42603</v>
      </c>
      <c r="V888" s="10">
        <v>42628</v>
      </c>
      <c r="W888" s="28">
        <f t="shared" si="91"/>
        <v>500</v>
      </c>
      <c r="X888" s="28">
        <f t="shared" si="92"/>
        <v>205</v>
      </c>
    </row>
    <row r="889" spans="1:2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8320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8336</v>
      </c>
      <c r="O889" s="5">
        <f t="shared" si="90"/>
        <v>0</v>
      </c>
      <c r="P889" s="5">
        <v>0</v>
      </c>
      <c r="Q889" s="6" t="s">
        <v>8382</v>
      </c>
      <c r="R889" t="s">
        <v>8386</v>
      </c>
      <c r="S889" s="10">
        <f t="shared" si="93"/>
        <v>41026.958969907406</v>
      </c>
      <c r="T889" s="10">
        <f t="shared" si="94"/>
        <v>41056.958969907406</v>
      </c>
      <c r="U889" s="10">
        <v>41026</v>
      </c>
      <c r="V889" s="10">
        <v>41056</v>
      </c>
      <c r="W889" s="28">
        <f t="shared" si="91"/>
        <v>1000</v>
      </c>
      <c r="X889" s="28">
        <f t="shared" si="92"/>
        <v>0</v>
      </c>
    </row>
    <row r="890" spans="1:2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8320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8336</v>
      </c>
      <c r="O890" s="5">
        <f t="shared" si="90"/>
        <v>7.1999999999999993</v>
      </c>
      <c r="P890" s="5">
        <f t="shared" ref="P890:P898" si="98">E890/L890</f>
        <v>18</v>
      </c>
      <c r="Q890" s="6" t="s">
        <v>8382</v>
      </c>
      <c r="R890" t="s">
        <v>8386</v>
      </c>
      <c r="S890" s="10">
        <f t="shared" si="93"/>
        <v>40751.753298611111</v>
      </c>
      <c r="T890" s="10">
        <f t="shared" si="94"/>
        <v>40787.25</v>
      </c>
      <c r="U890" s="10">
        <v>40751</v>
      </c>
      <c r="V890" s="10">
        <v>40787</v>
      </c>
      <c r="W890" s="28">
        <f t="shared" si="91"/>
        <v>1000</v>
      </c>
      <c r="X890" s="28">
        <f t="shared" si="92"/>
        <v>72</v>
      </c>
    </row>
    <row r="891" spans="1:2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8320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8336</v>
      </c>
      <c r="O891" s="5">
        <f t="shared" si="90"/>
        <v>9.4412800000000008</v>
      </c>
      <c r="P891" s="5">
        <f t="shared" si="98"/>
        <v>73.760000000000005</v>
      </c>
      <c r="Q891" s="6" t="s">
        <v>8382</v>
      </c>
      <c r="R891" t="s">
        <v>8386</v>
      </c>
      <c r="S891" s="10">
        <f t="shared" si="93"/>
        <v>41887.784062500003</v>
      </c>
      <c r="T891" s="10">
        <f t="shared" si="94"/>
        <v>41917.784062500003</v>
      </c>
      <c r="U891" s="10">
        <v>41887</v>
      </c>
      <c r="V891" s="10">
        <v>41917</v>
      </c>
      <c r="W891" s="28">
        <f t="shared" si="91"/>
        <v>25000</v>
      </c>
      <c r="X891" s="28">
        <f t="shared" si="92"/>
        <v>2360.3200000000002</v>
      </c>
    </row>
    <row r="892" spans="1:2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8320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8336</v>
      </c>
      <c r="O892" s="5">
        <f t="shared" si="90"/>
        <v>4.1666666666666661</v>
      </c>
      <c r="P892" s="5">
        <f t="shared" si="98"/>
        <v>31.25</v>
      </c>
      <c r="Q892" s="6" t="s">
        <v>8382</v>
      </c>
      <c r="R892" t="s">
        <v>8386</v>
      </c>
      <c r="S892" s="10">
        <f t="shared" si="93"/>
        <v>41569.698831018519</v>
      </c>
      <c r="T892" s="10">
        <f t="shared" si="94"/>
        <v>41599.740497685183</v>
      </c>
      <c r="U892" s="10">
        <v>41569</v>
      </c>
      <c r="V892" s="10">
        <v>41599</v>
      </c>
      <c r="W892" s="28">
        <f t="shared" si="91"/>
        <v>3000</v>
      </c>
      <c r="X892" s="28">
        <f t="shared" si="92"/>
        <v>125</v>
      </c>
    </row>
    <row r="893" spans="1:2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8320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8336</v>
      </c>
      <c r="O893" s="5">
        <f t="shared" si="90"/>
        <v>3.25</v>
      </c>
      <c r="P893" s="5">
        <f t="shared" si="98"/>
        <v>28.888888888888889</v>
      </c>
      <c r="Q893" s="6" t="s">
        <v>8382</v>
      </c>
      <c r="R893" t="s">
        <v>8386</v>
      </c>
      <c r="S893" s="10">
        <f t="shared" si="93"/>
        <v>41842.031597222223</v>
      </c>
      <c r="T893" s="10">
        <f t="shared" si="94"/>
        <v>41872.031597222223</v>
      </c>
      <c r="U893" s="10">
        <v>41842</v>
      </c>
      <c r="V893" s="10">
        <v>41872</v>
      </c>
      <c r="W893" s="28">
        <f t="shared" si="91"/>
        <v>8000</v>
      </c>
      <c r="X893" s="28">
        <f t="shared" si="92"/>
        <v>260</v>
      </c>
    </row>
    <row r="894" spans="1:2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8320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8336</v>
      </c>
      <c r="O894" s="5">
        <f t="shared" si="90"/>
        <v>40.75</v>
      </c>
      <c r="P894" s="5">
        <f t="shared" si="98"/>
        <v>143.8235294117647</v>
      </c>
      <c r="Q894" s="6" t="s">
        <v>8382</v>
      </c>
      <c r="R894" t="s">
        <v>8386</v>
      </c>
      <c r="S894" s="10">
        <f t="shared" si="93"/>
        <v>40304.20003472222</v>
      </c>
      <c r="T894" s="10">
        <f t="shared" si="94"/>
        <v>40391.166666666664</v>
      </c>
      <c r="U894" s="10">
        <v>40304</v>
      </c>
      <c r="V894" s="10">
        <v>40391</v>
      </c>
      <c r="W894" s="28">
        <f t="shared" si="91"/>
        <v>6000</v>
      </c>
      <c r="X894" s="28">
        <f t="shared" si="92"/>
        <v>2445</v>
      </c>
    </row>
    <row r="895" spans="1:2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8320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8336</v>
      </c>
      <c r="O895" s="5">
        <f t="shared" si="90"/>
        <v>10</v>
      </c>
      <c r="P895" s="5">
        <f t="shared" si="98"/>
        <v>40</v>
      </c>
      <c r="Q895" s="6" t="s">
        <v>8382</v>
      </c>
      <c r="R895" t="s">
        <v>8386</v>
      </c>
      <c r="S895" s="10">
        <f t="shared" si="93"/>
        <v>42065.897719907407</v>
      </c>
      <c r="T895" s="10">
        <f t="shared" si="94"/>
        <v>42095.856053240743</v>
      </c>
      <c r="U895" s="10">
        <v>42065</v>
      </c>
      <c r="V895" s="10">
        <v>42095</v>
      </c>
      <c r="W895" s="28">
        <f t="shared" si="91"/>
        <v>2000</v>
      </c>
      <c r="X895" s="28">
        <f t="shared" si="92"/>
        <v>200</v>
      </c>
    </row>
    <row r="896" spans="1:2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8320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8336</v>
      </c>
      <c r="O896" s="5">
        <f t="shared" si="90"/>
        <v>39.17</v>
      </c>
      <c r="P896" s="5">
        <f t="shared" si="98"/>
        <v>147.81132075471697</v>
      </c>
      <c r="Q896" s="6" t="s">
        <v>8382</v>
      </c>
      <c r="R896" t="s">
        <v>8386</v>
      </c>
      <c r="S896" s="10">
        <f t="shared" si="93"/>
        <v>42496.98159722222</v>
      </c>
      <c r="T896" s="10">
        <f t="shared" si="94"/>
        <v>42526.98159722222</v>
      </c>
      <c r="U896" s="10">
        <v>42496</v>
      </c>
      <c r="V896" s="10">
        <v>42526</v>
      </c>
      <c r="W896" s="28">
        <f t="shared" si="91"/>
        <v>20000</v>
      </c>
      <c r="X896" s="28">
        <f t="shared" si="92"/>
        <v>7834</v>
      </c>
    </row>
    <row r="897" spans="1:2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8320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8336</v>
      </c>
      <c r="O897" s="5">
        <f t="shared" si="90"/>
        <v>2.4375</v>
      </c>
      <c r="P897" s="5">
        <f t="shared" si="98"/>
        <v>27.857142857142858</v>
      </c>
      <c r="Q897" s="6" t="s">
        <v>8382</v>
      </c>
      <c r="R897" t="s">
        <v>8386</v>
      </c>
      <c r="S897" s="10">
        <f t="shared" si="93"/>
        <v>40431.127650462964</v>
      </c>
      <c r="T897" s="10">
        <f t="shared" si="94"/>
        <v>40476.127650462964</v>
      </c>
      <c r="U897" s="10">
        <v>40431</v>
      </c>
      <c r="V897" s="10">
        <v>40476</v>
      </c>
      <c r="W897" s="28">
        <f t="shared" si="91"/>
        <v>8000</v>
      </c>
      <c r="X897" s="28">
        <f t="shared" si="92"/>
        <v>195</v>
      </c>
    </row>
    <row r="898" spans="1:2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8320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8336</v>
      </c>
      <c r="O898" s="5">
        <f t="shared" ref="O898:O961" si="99">(E898/D898)*100</f>
        <v>40</v>
      </c>
      <c r="P898" s="5">
        <f t="shared" si="98"/>
        <v>44.444444444444443</v>
      </c>
      <c r="Q898" s="6" t="s">
        <v>8382</v>
      </c>
      <c r="R898" t="s">
        <v>8386</v>
      </c>
      <c r="S898" s="10">
        <f t="shared" si="93"/>
        <v>42218.872986111106</v>
      </c>
      <c r="T898" s="10">
        <f t="shared" si="94"/>
        <v>42244.166666666672</v>
      </c>
      <c r="U898" s="10">
        <v>42218</v>
      </c>
      <c r="V898" s="10">
        <v>42244</v>
      </c>
      <c r="W898" s="28">
        <f t="shared" ref="W898:W961" si="100">(HLOOKUP(U898,Exchange_Data,MATCH(H898,Currency,0),FALSE))*D898</f>
        <v>8000</v>
      </c>
      <c r="X898" s="28">
        <f t="shared" ref="X898:X961" si="101">(HLOOKUP(V898,Exchange_Data,MATCH(H898,Currency,0),FALSE))*E898</f>
        <v>3200</v>
      </c>
    </row>
    <row r="899" spans="1:2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8320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8336</v>
      </c>
      <c r="O899" s="5">
        <f t="shared" si="99"/>
        <v>0</v>
      </c>
      <c r="P899" s="5">
        <v>0</v>
      </c>
      <c r="Q899" s="6" t="s">
        <v>8382</v>
      </c>
      <c r="R899" t="s">
        <v>8386</v>
      </c>
      <c r="S899" s="10">
        <f t="shared" ref="S899:S962" si="102">(J899/86400)+25569</f>
        <v>41211.688750000001</v>
      </c>
      <c r="T899" s="10">
        <f t="shared" ref="T899:T962" si="103">(I899/86400)+25569</f>
        <v>41241.730416666665</v>
      </c>
      <c r="U899" s="10">
        <v>41211</v>
      </c>
      <c r="V899" s="10">
        <v>41241</v>
      </c>
      <c r="W899" s="28">
        <f t="shared" si="100"/>
        <v>3000</v>
      </c>
      <c r="X899" s="28">
        <f t="shared" si="101"/>
        <v>0</v>
      </c>
    </row>
    <row r="900" spans="1:2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8320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8336</v>
      </c>
      <c r="O900" s="5">
        <f t="shared" si="99"/>
        <v>2.8000000000000003</v>
      </c>
      <c r="P900" s="5">
        <f>E900/L900</f>
        <v>35</v>
      </c>
      <c r="Q900" s="6" t="s">
        <v>8382</v>
      </c>
      <c r="R900" t="s">
        <v>8386</v>
      </c>
      <c r="S900" s="10">
        <f t="shared" si="102"/>
        <v>40878.758217592593</v>
      </c>
      <c r="T900" s="10">
        <f t="shared" si="103"/>
        <v>40923.758217592593</v>
      </c>
      <c r="U900" s="10">
        <v>40878</v>
      </c>
      <c r="V900" s="10">
        <v>40923</v>
      </c>
      <c r="W900" s="28">
        <f t="shared" si="100"/>
        <v>2500</v>
      </c>
      <c r="X900" s="28">
        <f t="shared" si="101"/>
        <v>70</v>
      </c>
    </row>
    <row r="901" spans="1:2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8320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8336</v>
      </c>
      <c r="O901" s="5">
        <f t="shared" si="99"/>
        <v>37.333333333333336</v>
      </c>
      <c r="P901" s="5">
        <f>E901/L901</f>
        <v>35</v>
      </c>
      <c r="Q901" s="6" t="s">
        <v>8382</v>
      </c>
      <c r="R901" t="s">
        <v>8386</v>
      </c>
      <c r="S901" s="10">
        <f t="shared" si="102"/>
        <v>40646.099097222221</v>
      </c>
      <c r="T901" s="10">
        <f t="shared" si="103"/>
        <v>40691.099097222221</v>
      </c>
      <c r="U901" s="10">
        <v>40646</v>
      </c>
      <c r="V901" s="10">
        <v>40691</v>
      </c>
      <c r="W901" s="28">
        <f t="shared" si="100"/>
        <v>750</v>
      </c>
      <c r="X901" s="28">
        <f t="shared" si="101"/>
        <v>280</v>
      </c>
    </row>
    <row r="902" spans="1:2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8320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8335</v>
      </c>
      <c r="O902" s="5">
        <f t="shared" si="99"/>
        <v>0.42</v>
      </c>
      <c r="P902" s="5">
        <f>E902/L902</f>
        <v>10.5</v>
      </c>
      <c r="Q902" s="6" t="s">
        <v>8382</v>
      </c>
      <c r="R902" t="s">
        <v>8385</v>
      </c>
      <c r="S902" s="10">
        <f t="shared" si="102"/>
        <v>42429.84956018519</v>
      </c>
      <c r="T902" s="10">
        <f t="shared" si="103"/>
        <v>42459.807893518519</v>
      </c>
      <c r="U902" s="10">
        <v>42429</v>
      </c>
      <c r="V902" s="10">
        <v>42459</v>
      </c>
      <c r="W902" s="28">
        <f t="shared" si="100"/>
        <v>5000</v>
      </c>
      <c r="X902" s="28">
        <f t="shared" si="101"/>
        <v>21</v>
      </c>
    </row>
    <row r="903" spans="1:2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8320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8335</v>
      </c>
      <c r="O903" s="5">
        <f t="shared" si="99"/>
        <v>0</v>
      </c>
      <c r="P903" s="5">
        <v>0</v>
      </c>
      <c r="Q903" s="6" t="s">
        <v>8382</v>
      </c>
      <c r="R903" t="s">
        <v>8385</v>
      </c>
      <c r="S903" s="10">
        <f t="shared" si="102"/>
        <v>40291.81150462963</v>
      </c>
      <c r="T903" s="10">
        <f t="shared" si="103"/>
        <v>40337.799305555556</v>
      </c>
      <c r="U903" s="10">
        <v>40291</v>
      </c>
      <c r="V903" s="10">
        <v>40337</v>
      </c>
      <c r="W903" s="28">
        <f t="shared" si="100"/>
        <v>6500</v>
      </c>
      <c r="X903" s="28">
        <f t="shared" si="101"/>
        <v>0</v>
      </c>
    </row>
    <row r="904" spans="1:2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8320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8335</v>
      </c>
      <c r="O904" s="5">
        <f t="shared" si="99"/>
        <v>0.3</v>
      </c>
      <c r="P904" s="5">
        <f>E904/L904</f>
        <v>30</v>
      </c>
      <c r="Q904" s="6" t="s">
        <v>8382</v>
      </c>
      <c r="R904" t="s">
        <v>8385</v>
      </c>
      <c r="S904" s="10">
        <f t="shared" si="102"/>
        <v>41829.965532407405</v>
      </c>
      <c r="T904" s="10">
        <f t="shared" si="103"/>
        <v>41881.645833333336</v>
      </c>
      <c r="U904" s="10">
        <v>41829</v>
      </c>
      <c r="V904" s="10">
        <v>41881</v>
      </c>
      <c r="W904" s="28">
        <f t="shared" si="100"/>
        <v>30000</v>
      </c>
      <c r="X904" s="28">
        <f t="shared" si="101"/>
        <v>90</v>
      </c>
    </row>
    <row r="905" spans="1:2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8320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8335</v>
      </c>
      <c r="O905" s="5">
        <f t="shared" si="99"/>
        <v>3.2</v>
      </c>
      <c r="P905" s="5">
        <f>E905/L905</f>
        <v>40</v>
      </c>
      <c r="Q905" s="6" t="s">
        <v>8382</v>
      </c>
      <c r="R905" t="s">
        <v>8385</v>
      </c>
      <c r="S905" s="10">
        <f t="shared" si="102"/>
        <v>41149.796064814815</v>
      </c>
      <c r="T905" s="10">
        <f t="shared" si="103"/>
        <v>41175.100694444445</v>
      </c>
      <c r="U905" s="10">
        <v>41149</v>
      </c>
      <c r="V905" s="10">
        <v>41175</v>
      </c>
      <c r="W905" s="28">
        <f t="shared" si="100"/>
        <v>5000</v>
      </c>
      <c r="X905" s="28">
        <f t="shared" si="101"/>
        <v>160</v>
      </c>
    </row>
    <row r="906" spans="1:2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8320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8335</v>
      </c>
      <c r="O906" s="5">
        <f t="shared" si="99"/>
        <v>0.30199999999999999</v>
      </c>
      <c r="P906" s="5">
        <f>E906/L906</f>
        <v>50.333333333333336</v>
      </c>
      <c r="Q906" s="6" t="s">
        <v>8382</v>
      </c>
      <c r="R906" t="s">
        <v>8385</v>
      </c>
      <c r="S906" s="10">
        <f t="shared" si="102"/>
        <v>42342.080289351856</v>
      </c>
      <c r="T906" s="10">
        <f t="shared" si="103"/>
        <v>42372.080289351856</v>
      </c>
      <c r="U906" s="10">
        <v>42342</v>
      </c>
      <c r="V906" s="10">
        <v>42372</v>
      </c>
      <c r="W906" s="28">
        <f t="shared" si="100"/>
        <v>50000</v>
      </c>
      <c r="X906" s="28">
        <f t="shared" si="101"/>
        <v>151</v>
      </c>
    </row>
    <row r="907" spans="1:2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8320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8335</v>
      </c>
      <c r="O907" s="5">
        <f t="shared" si="99"/>
        <v>3.0153846153846153</v>
      </c>
      <c r="P907" s="5">
        <f>E907/L907</f>
        <v>32.666666666666664</v>
      </c>
      <c r="Q907" s="6" t="s">
        <v>8382</v>
      </c>
      <c r="R907" t="s">
        <v>8385</v>
      </c>
      <c r="S907" s="10">
        <f t="shared" si="102"/>
        <v>40507.239884259259</v>
      </c>
      <c r="T907" s="10">
        <f t="shared" si="103"/>
        <v>40567.239884259259</v>
      </c>
      <c r="U907" s="10">
        <v>40507</v>
      </c>
      <c r="V907" s="10">
        <v>40567</v>
      </c>
      <c r="W907" s="28">
        <f t="shared" si="100"/>
        <v>6500</v>
      </c>
      <c r="X907" s="28">
        <f t="shared" si="101"/>
        <v>196</v>
      </c>
    </row>
    <row r="908" spans="1:2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8320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8335</v>
      </c>
      <c r="O908" s="5">
        <f t="shared" si="99"/>
        <v>0</v>
      </c>
      <c r="P908" s="5">
        <v>0</v>
      </c>
      <c r="Q908" s="6" t="s">
        <v>8382</v>
      </c>
      <c r="R908" t="s">
        <v>8385</v>
      </c>
      <c r="S908" s="10">
        <f t="shared" si="102"/>
        <v>41681.189699074072</v>
      </c>
      <c r="T908" s="10">
        <f t="shared" si="103"/>
        <v>41711.148032407407</v>
      </c>
      <c r="U908" s="10">
        <v>41681</v>
      </c>
      <c r="V908" s="10">
        <v>41711</v>
      </c>
      <c r="W908" s="28">
        <f t="shared" si="100"/>
        <v>15000</v>
      </c>
      <c r="X908" s="28">
        <f t="shared" si="101"/>
        <v>0</v>
      </c>
    </row>
    <row r="909" spans="1:2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8320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8335</v>
      </c>
      <c r="O909" s="5">
        <f t="shared" si="99"/>
        <v>0</v>
      </c>
      <c r="P909" s="5">
        <v>0</v>
      </c>
      <c r="Q909" s="6" t="s">
        <v>8382</v>
      </c>
      <c r="R909" t="s">
        <v>8385</v>
      </c>
      <c r="S909" s="10">
        <f t="shared" si="102"/>
        <v>40767.192395833335</v>
      </c>
      <c r="T909" s="10">
        <f t="shared" si="103"/>
        <v>40797.192395833335</v>
      </c>
      <c r="U909" s="10">
        <v>40767</v>
      </c>
      <c r="V909" s="10">
        <v>40797</v>
      </c>
      <c r="W909" s="28">
        <f t="shared" si="100"/>
        <v>2900</v>
      </c>
      <c r="X909" s="28">
        <f t="shared" si="101"/>
        <v>0</v>
      </c>
    </row>
    <row r="910" spans="1:2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8320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8335</v>
      </c>
      <c r="O910" s="5">
        <f t="shared" si="99"/>
        <v>0</v>
      </c>
      <c r="P910" s="5">
        <v>0</v>
      </c>
      <c r="Q910" s="6" t="s">
        <v>8382</v>
      </c>
      <c r="R910" t="s">
        <v>8385</v>
      </c>
      <c r="S910" s="10">
        <f t="shared" si="102"/>
        <v>40340.801562499997</v>
      </c>
      <c r="T910" s="10">
        <f t="shared" si="103"/>
        <v>40386.207638888889</v>
      </c>
      <c r="U910" s="10">
        <v>40340</v>
      </c>
      <c r="V910" s="10">
        <v>40386</v>
      </c>
      <c r="W910" s="28">
        <f t="shared" si="100"/>
        <v>2500</v>
      </c>
      <c r="X910" s="28">
        <f t="shared" si="101"/>
        <v>0</v>
      </c>
    </row>
    <row r="911" spans="1:2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8320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8335</v>
      </c>
      <c r="O911" s="5">
        <f t="shared" si="99"/>
        <v>3.25</v>
      </c>
      <c r="P911" s="5">
        <f>E911/L911</f>
        <v>65</v>
      </c>
      <c r="Q911" s="6" t="s">
        <v>8382</v>
      </c>
      <c r="R911" t="s">
        <v>8385</v>
      </c>
      <c r="S911" s="10">
        <f t="shared" si="102"/>
        <v>41081.69027777778</v>
      </c>
      <c r="T911" s="10">
        <f t="shared" si="103"/>
        <v>41113.166666666664</v>
      </c>
      <c r="U911" s="10">
        <v>41081</v>
      </c>
      <c r="V911" s="10">
        <v>41113</v>
      </c>
      <c r="W911" s="28">
        <f t="shared" si="100"/>
        <v>16000</v>
      </c>
      <c r="X911" s="28">
        <f t="shared" si="101"/>
        <v>520</v>
      </c>
    </row>
    <row r="912" spans="1:2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8320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8335</v>
      </c>
      <c r="O912" s="5">
        <f t="shared" si="99"/>
        <v>22.363636363636363</v>
      </c>
      <c r="P912" s="5">
        <f>E912/L912</f>
        <v>24.6</v>
      </c>
      <c r="Q912" s="6" t="s">
        <v>8382</v>
      </c>
      <c r="R912" t="s">
        <v>8385</v>
      </c>
      <c r="S912" s="10">
        <f t="shared" si="102"/>
        <v>42737.545358796298</v>
      </c>
      <c r="T912" s="10">
        <f t="shared" si="103"/>
        <v>42797.545358796298</v>
      </c>
      <c r="U912" s="10">
        <v>42737</v>
      </c>
      <c r="V912" s="10">
        <v>42797</v>
      </c>
      <c r="W912" s="28">
        <f t="shared" si="100"/>
        <v>676.06000000000006</v>
      </c>
      <c r="X912" s="28">
        <f t="shared" si="101"/>
        <v>150.47820000000002</v>
      </c>
    </row>
    <row r="913" spans="1:2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8320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8335</v>
      </c>
      <c r="O913" s="5">
        <f t="shared" si="99"/>
        <v>0</v>
      </c>
      <c r="P913" s="5">
        <v>0</v>
      </c>
      <c r="Q913" s="6" t="s">
        <v>8382</v>
      </c>
      <c r="R913" t="s">
        <v>8385</v>
      </c>
      <c r="S913" s="10">
        <f t="shared" si="102"/>
        <v>41642.005150462966</v>
      </c>
      <c r="T913" s="10">
        <f t="shared" si="103"/>
        <v>41663.005150462966</v>
      </c>
      <c r="U913" s="10">
        <v>41642</v>
      </c>
      <c r="V913" s="10">
        <v>41663</v>
      </c>
      <c r="W913" s="28">
        <f t="shared" si="100"/>
        <v>100000</v>
      </c>
      <c r="X913" s="28">
        <f t="shared" si="101"/>
        <v>0</v>
      </c>
    </row>
    <row r="914" spans="1:2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8320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8335</v>
      </c>
      <c r="O914" s="5">
        <f t="shared" si="99"/>
        <v>0.85714285714285721</v>
      </c>
      <c r="P914" s="5">
        <f>E914/L914</f>
        <v>15</v>
      </c>
      <c r="Q914" s="6" t="s">
        <v>8382</v>
      </c>
      <c r="R914" t="s">
        <v>8385</v>
      </c>
      <c r="S914" s="10">
        <f t="shared" si="102"/>
        <v>41194.109340277777</v>
      </c>
      <c r="T914" s="10">
        <f t="shared" si="103"/>
        <v>41254.151006944448</v>
      </c>
      <c r="U914" s="10">
        <v>41194</v>
      </c>
      <c r="V914" s="10">
        <v>41254</v>
      </c>
      <c r="W914" s="28">
        <f t="shared" si="100"/>
        <v>3500</v>
      </c>
      <c r="X914" s="28">
        <f t="shared" si="101"/>
        <v>30</v>
      </c>
    </row>
    <row r="915" spans="1:2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8320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8335</v>
      </c>
      <c r="O915" s="5">
        <f t="shared" si="99"/>
        <v>6.6066666666666665</v>
      </c>
      <c r="P915" s="5">
        <f>E915/L915</f>
        <v>82.583333333333329</v>
      </c>
      <c r="Q915" s="6" t="s">
        <v>8382</v>
      </c>
      <c r="R915" t="s">
        <v>8385</v>
      </c>
      <c r="S915" s="10">
        <f t="shared" si="102"/>
        <v>41004.139108796298</v>
      </c>
      <c r="T915" s="10">
        <f t="shared" si="103"/>
        <v>41034.139108796298</v>
      </c>
      <c r="U915" s="10">
        <v>41004</v>
      </c>
      <c r="V915" s="10">
        <v>41034</v>
      </c>
      <c r="W915" s="28">
        <f t="shared" si="100"/>
        <v>30000</v>
      </c>
      <c r="X915" s="28">
        <f t="shared" si="101"/>
        <v>1982</v>
      </c>
    </row>
    <row r="916" spans="1:2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8320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8335</v>
      </c>
      <c r="O916" s="5">
        <f t="shared" si="99"/>
        <v>0</v>
      </c>
      <c r="P916" s="5">
        <v>0</v>
      </c>
      <c r="Q916" s="6" t="s">
        <v>8382</v>
      </c>
      <c r="R916" t="s">
        <v>8385</v>
      </c>
      <c r="S916" s="10">
        <f t="shared" si="102"/>
        <v>41116.763275462959</v>
      </c>
      <c r="T916" s="10">
        <f t="shared" si="103"/>
        <v>41146.763275462959</v>
      </c>
      <c r="U916" s="10">
        <v>41116</v>
      </c>
      <c r="V916" s="10">
        <v>41146</v>
      </c>
      <c r="W916" s="28">
        <f t="shared" si="100"/>
        <v>1500</v>
      </c>
      <c r="X916" s="28">
        <f t="shared" si="101"/>
        <v>0</v>
      </c>
    </row>
    <row r="917" spans="1:2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8320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8335</v>
      </c>
      <c r="O917" s="5">
        <f t="shared" si="99"/>
        <v>5.7692307692307692</v>
      </c>
      <c r="P917" s="5">
        <f>E917/L917</f>
        <v>41.666666666666664</v>
      </c>
      <c r="Q917" s="6" t="s">
        <v>8382</v>
      </c>
      <c r="R917" t="s">
        <v>8385</v>
      </c>
      <c r="S917" s="10">
        <f t="shared" si="102"/>
        <v>40937.679560185185</v>
      </c>
      <c r="T917" s="10">
        <f t="shared" si="103"/>
        <v>40969.207638888889</v>
      </c>
      <c r="U917" s="10">
        <v>40937</v>
      </c>
      <c r="V917" s="10">
        <v>40969</v>
      </c>
      <c r="W917" s="28">
        <f t="shared" si="100"/>
        <v>6500</v>
      </c>
      <c r="X917" s="28">
        <f t="shared" si="101"/>
        <v>375</v>
      </c>
    </row>
    <row r="918" spans="1:2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8320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8335</v>
      </c>
      <c r="O918" s="5">
        <f t="shared" si="99"/>
        <v>0</v>
      </c>
      <c r="P918" s="5">
        <v>0</v>
      </c>
      <c r="Q918" s="6" t="s">
        <v>8382</v>
      </c>
      <c r="R918" t="s">
        <v>8385</v>
      </c>
      <c r="S918" s="10">
        <f t="shared" si="102"/>
        <v>40434.853402777779</v>
      </c>
      <c r="T918" s="10">
        <f t="shared" si="103"/>
        <v>40473.208333333336</v>
      </c>
      <c r="U918" s="10">
        <v>40434</v>
      </c>
      <c r="V918" s="10">
        <v>40473</v>
      </c>
      <c r="W918" s="28">
        <f t="shared" si="100"/>
        <v>3300</v>
      </c>
      <c r="X918" s="28">
        <f t="shared" si="101"/>
        <v>0</v>
      </c>
    </row>
    <row r="919" spans="1:2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8320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8335</v>
      </c>
      <c r="O919" s="5">
        <f t="shared" si="99"/>
        <v>0.6</v>
      </c>
      <c r="P919" s="5">
        <f>E919/L919</f>
        <v>30</v>
      </c>
      <c r="Q919" s="6" t="s">
        <v>8382</v>
      </c>
      <c r="R919" t="s">
        <v>8385</v>
      </c>
      <c r="S919" s="10">
        <f t="shared" si="102"/>
        <v>41802.94363425926</v>
      </c>
      <c r="T919" s="10">
        <f t="shared" si="103"/>
        <v>41834.104166666664</v>
      </c>
      <c r="U919" s="10">
        <v>41802</v>
      </c>
      <c r="V919" s="10">
        <v>41834</v>
      </c>
      <c r="W919" s="28">
        <f t="shared" si="100"/>
        <v>5000</v>
      </c>
      <c r="X919" s="28">
        <f t="shared" si="101"/>
        <v>30</v>
      </c>
    </row>
    <row r="920" spans="1:2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8320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8335</v>
      </c>
      <c r="O920" s="5">
        <f t="shared" si="99"/>
        <v>5.0256410256410255</v>
      </c>
      <c r="P920" s="5">
        <f>E920/L920</f>
        <v>19.600000000000001</v>
      </c>
      <c r="Q920" s="6" t="s">
        <v>8382</v>
      </c>
      <c r="R920" t="s">
        <v>8385</v>
      </c>
      <c r="S920" s="10">
        <f t="shared" si="102"/>
        <v>41944.916215277779</v>
      </c>
      <c r="T920" s="10">
        <f t="shared" si="103"/>
        <v>41974.957881944443</v>
      </c>
      <c r="U920" s="10">
        <v>41944</v>
      </c>
      <c r="V920" s="10">
        <v>41974</v>
      </c>
      <c r="W920" s="28">
        <f t="shared" si="100"/>
        <v>6227.91</v>
      </c>
      <c r="X920" s="28">
        <f t="shared" si="101"/>
        <v>308.30799999999999</v>
      </c>
    </row>
    <row r="921" spans="1:2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8320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8335</v>
      </c>
      <c r="O921" s="5">
        <f t="shared" si="99"/>
        <v>0.5</v>
      </c>
      <c r="P921" s="5">
        <f>E921/L921</f>
        <v>100</v>
      </c>
      <c r="Q921" s="6" t="s">
        <v>8382</v>
      </c>
      <c r="R921" t="s">
        <v>8385</v>
      </c>
      <c r="S921" s="10">
        <f t="shared" si="102"/>
        <v>41227.641724537039</v>
      </c>
      <c r="T921" s="10">
        <f t="shared" si="103"/>
        <v>41262.641724537039</v>
      </c>
      <c r="U921" s="10">
        <v>41227</v>
      </c>
      <c r="V921" s="10">
        <v>41262</v>
      </c>
      <c r="W921" s="28">
        <f t="shared" si="100"/>
        <v>20000</v>
      </c>
      <c r="X921" s="28">
        <f t="shared" si="101"/>
        <v>100</v>
      </c>
    </row>
    <row r="922" spans="1:2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8320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8335</v>
      </c>
      <c r="O922" s="5">
        <f t="shared" si="99"/>
        <v>0</v>
      </c>
      <c r="P922" s="5">
        <v>0</v>
      </c>
      <c r="Q922" s="6" t="s">
        <v>8382</v>
      </c>
      <c r="R922" t="s">
        <v>8385</v>
      </c>
      <c r="S922" s="10">
        <f t="shared" si="102"/>
        <v>41562.671550925923</v>
      </c>
      <c r="T922" s="10">
        <f t="shared" si="103"/>
        <v>41592.713217592594</v>
      </c>
      <c r="U922" s="10">
        <v>41562</v>
      </c>
      <c r="V922" s="10">
        <v>41592</v>
      </c>
      <c r="W922" s="28">
        <f t="shared" si="100"/>
        <v>5500</v>
      </c>
      <c r="X922" s="28">
        <f t="shared" si="101"/>
        <v>0</v>
      </c>
    </row>
    <row r="923" spans="1:2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8320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8335</v>
      </c>
      <c r="O923" s="5">
        <f t="shared" si="99"/>
        <v>30.9</v>
      </c>
      <c r="P923" s="5">
        <f>E923/L923</f>
        <v>231.75</v>
      </c>
      <c r="Q923" s="6" t="s">
        <v>8382</v>
      </c>
      <c r="R923" t="s">
        <v>8385</v>
      </c>
      <c r="S923" s="10">
        <f t="shared" si="102"/>
        <v>40847.171018518522</v>
      </c>
      <c r="T923" s="10">
        <f t="shared" si="103"/>
        <v>40889.212685185186</v>
      </c>
      <c r="U923" s="10">
        <v>40847</v>
      </c>
      <c r="V923" s="10">
        <v>40889</v>
      </c>
      <c r="W923" s="28">
        <f t="shared" si="100"/>
        <v>15000</v>
      </c>
      <c r="X923" s="28">
        <f t="shared" si="101"/>
        <v>4635</v>
      </c>
    </row>
    <row r="924" spans="1:2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8320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8335</v>
      </c>
      <c r="O924" s="5">
        <f t="shared" si="99"/>
        <v>21.037037037037038</v>
      </c>
      <c r="P924" s="5">
        <f>E924/L924</f>
        <v>189.33333333333334</v>
      </c>
      <c r="Q924" s="6" t="s">
        <v>8382</v>
      </c>
      <c r="R924" t="s">
        <v>8385</v>
      </c>
      <c r="S924" s="10">
        <f t="shared" si="102"/>
        <v>41878.530011574076</v>
      </c>
      <c r="T924" s="10">
        <f t="shared" si="103"/>
        <v>41913.530011574076</v>
      </c>
      <c r="U924" s="10">
        <v>41878</v>
      </c>
      <c r="V924" s="10">
        <v>41913</v>
      </c>
      <c r="W924" s="28">
        <f t="shared" si="100"/>
        <v>27000</v>
      </c>
      <c r="X924" s="28">
        <f t="shared" si="101"/>
        <v>5680</v>
      </c>
    </row>
    <row r="925" spans="1:2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8320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8335</v>
      </c>
      <c r="O925" s="5">
        <f t="shared" si="99"/>
        <v>2.1999999999999997</v>
      </c>
      <c r="P925" s="5">
        <f>E925/L925</f>
        <v>55</v>
      </c>
      <c r="Q925" s="6" t="s">
        <v>8382</v>
      </c>
      <c r="R925" t="s">
        <v>8385</v>
      </c>
      <c r="S925" s="10">
        <f t="shared" si="102"/>
        <v>41934.959756944445</v>
      </c>
      <c r="T925" s="10">
        <f t="shared" si="103"/>
        <v>41965.001423611116</v>
      </c>
      <c r="U925" s="10">
        <v>41934</v>
      </c>
      <c r="V925" s="10">
        <v>41965</v>
      </c>
      <c r="W925" s="28">
        <f t="shared" si="100"/>
        <v>15000</v>
      </c>
      <c r="X925" s="28">
        <f t="shared" si="101"/>
        <v>330</v>
      </c>
    </row>
    <row r="926" spans="1:2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8320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8335</v>
      </c>
      <c r="O926" s="5">
        <f t="shared" si="99"/>
        <v>10.9</v>
      </c>
      <c r="P926" s="5">
        <f>E926/L926</f>
        <v>21.8</v>
      </c>
      <c r="Q926" s="6" t="s">
        <v>8382</v>
      </c>
      <c r="R926" t="s">
        <v>8385</v>
      </c>
      <c r="S926" s="10">
        <f t="shared" si="102"/>
        <v>41288.942928240736</v>
      </c>
      <c r="T926" s="10">
        <f t="shared" si="103"/>
        <v>41318.942928240736</v>
      </c>
      <c r="U926" s="10">
        <v>41288</v>
      </c>
      <c r="V926" s="10">
        <v>41318</v>
      </c>
      <c r="W926" s="28">
        <f t="shared" si="100"/>
        <v>3000</v>
      </c>
      <c r="X926" s="28">
        <f t="shared" si="101"/>
        <v>327</v>
      </c>
    </row>
    <row r="927" spans="1:2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8320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8335</v>
      </c>
      <c r="O927" s="5">
        <f t="shared" si="99"/>
        <v>2.666666666666667</v>
      </c>
      <c r="P927" s="5">
        <f>E927/L927</f>
        <v>32</v>
      </c>
      <c r="Q927" s="6" t="s">
        <v>8382</v>
      </c>
      <c r="R927" t="s">
        <v>8385</v>
      </c>
      <c r="S927" s="10">
        <f t="shared" si="102"/>
        <v>41575.880914351852</v>
      </c>
      <c r="T927" s="10">
        <f t="shared" si="103"/>
        <v>41605.922581018516</v>
      </c>
      <c r="U927" s="10">
        <v>41575</v>
      </c>
      <c r="V927" s="10">
        <v>41605</v>
      </c>
      <c r="W927" s="28">
        <f t="shared" si="100"/>
        <v>6000</v>
      </c>
      <c r="X927" s="28">
        <f t="shared" si="101"/>
        <v>160</v>
      </c>
    </row>
    <row r="928" spans="1:2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8320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8335</v>
      </c>
      <c r="O928" s="5">
        <f t="shared" si="99"/>
        <v>0</v>
      </c>
      <c r="P928" s="5">
        <v>0</v>
      </c>
      <c r="Q928" s="6" t="s">
        <v>8382</v>
      </c>
      <c r="R928" t="s">
        <v>8385</v>
      </c>
      <c r="S928" s="10">
        <f t="shared" si="102"/>
        <v>40338.02002314815</v>
      </c>
      <c r="T928" s="10">
        <f t="shared" si="103"/>
        <v>40367.944444444445</v>
      </c>
      <c r="U928" s="10">
        <v>40338</v>
      </c>
      <c r="V928" s="10">
        <v>40367</v>
      </c>
      <c r="W928" s="28">
        <f t="shared" si="100"/>
        <v>7000</v>
      </c>
      <c r="X928" s="28">
        <f t="shared" si="101"/>
        <v>0</v>
      </c>
    </row>
    <row r="929" spans="1:2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8320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8335</v>
      </c>
      <c r="O929" s="5">
        <f t="shared" si="99"/>
        <v>0</v>
      </c>
      <c r="P929" s="5">
        <v>0</v>
      </c>
      <c r="Q929" s="6" t="s">
        <v>8382</v>
      </c>
      <c r="R929" t="s">
        <v>8385</v>
      </c>
      <c r="S929" s="10">
        <f t="shared" si="102"/>
        <v>41013.822858796295</v>
      </c>
      <c r="T929" s="10">
        <f t="shared" si="103"/>
        <v>41043.822858796295</v>
      </c>
      <c r="U929" s="10">
        <v>41013</v>
      </c>
      <c r="V929" s="10">
        <v>41043</v>
      </c>
      <c r="W929" s="28">
        <f t="shared" si="100"/>
        <v>20000</v>
      </c>
      <c r="X929" s="28">
        <f t="shared" si="101"/>
        <v>0</v>
      </c>
    </row>
    <row r="930" spans="1:2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8320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8335</v>
      </c>
      <c r="O930" s="5">
        <f t="shared" si="99"/>
        <v>10.86206896551724</v>
      </c>
      <c r="P930" s="5">
        <f>E930/L930</f>
        <v>56.25</v>
      </c>
      <c r="Q930" s="6" t="s">
        <v>8382</v>
      </c>
      <c r="R930" t="s">
        <v>8385</v>
      </c>
      <c r="S930" s="10">
        <f t="shared" si="102"/>
        <v>41180.86241898148</v>
      </c>
      <c r="T930" s="10">
        <f t="shared" si="103"/>
        <v>41231</v>
      </c>
      <c r="U930" s="10">
        <v>41180</v>
      </c>
      <c r="V930" s="10">
        <v>41231</v>
      </c>
      <c r="W930" s="28">
        <f t="shared" si="100"/>
        <v>14500</v>
      </c>
      <c r="X930" s="28">
        <f t="shared" si="101"/>
        <v>1575</v>
      </c>
    </row>
    <row r="931" spans="1:2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8320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8335</v>
      </c>
      <c r="O931" s="5">
        <f t="shared" si="99"/>
        <v>0</v>
      </c>
      <c r="P931" s="5">
        <v>0</v>
      </c>
      <c r="Q931" s="6" t="s">
        <v>8382</v>
      </c>
      <c r="R931" t="s">
        <v>8385</v>
      </c>
      <c r="S931" s="10">
        <f t="shared" si="102"/>
        <v>40978.238067129627</v>
      </c>
      <c r="T931" s="10">
        <f t="shared" si="103"/>
        <v>41008.196400462963</v>
      </c>
      <c r="U931" s="10">
        <v>40978</v>
      </c>
      <c r="V931" s="10">
        <v>41008</v>
      </c>
      <c r="W931" s="28">
        <f t="shared" si="100"/>
        <v>500</v>
      </c>
      <c r="X931" s="28">
        <f t="shared" si="101"/>
        <v>0</v>
      </c>
    </row>
    <row r="932" spans="1:2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8320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8335</v>
      </c>
      <c r="O932" s="5">
        <f t="shared" si="99"/>
        <v>38.333333333333336</v>
      </c>
      <c r="P932" s="5">
        <f t="shared" ref="P932:P937" si="104">E932/L932</f>
        <v>69</v>
      </c>
      <c r="Q932" s="6" t="s">
        <v>8382</v>
      </c>
      <c r="R932" t="s">
        <v>8385</v>
      </c>
      <c r="S932" s="10">
        <f t="shared" si="102"/>
        <v>40312.915578703702</v>
      </c>
      <c r="T932" s="10">
        <f t="shared" si="103"/>
        <v>40354.897222222222</v>
      </c>
      <c r="U932" s="10">
        <v>40312</v>
      </c>
      <c r="V932" s="10">
        <v>40354</v>
      </c>
      <c r="W932" s="28">
        <f t="shared" si="100"/>
        <v>900</v>
      </c>
      <c r="X932" s="28">
        <f t="shared" si="101"/>
        <v>345</v>
      </c>
    </row>
    <row r="933" spans="1:2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8320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8335</v>
      </c>
      <c r="O933" s="5">
        <f t="shared" si="99"/>
        <v>6.5500000000000007</v>
      </c>
      <c r="P933" s="5">
        <f t="shared" si="104"/>
        <v>18.714285714285715</v>
      </c>
      <c r="Q933" s="6" t="s">
        <v>8382</v>
      </c>
      <c r="R933" t="s">
        <v>8385</v>
      </c>
      <c r="S933" s="10">
        <f t="shared" si="102"/>
        <v>41680.359976851854</v>
      </c>
      <c r="T933" s="10">
        <f t="shared" si="103"/>
        <v>41714.916666666664</v>
      </c>
      <c r="U933" s="10">
        <v>41680</v>
      </c>
      <c r="V933" s="10">
        <v>41714</v>
      </c>
      <c r="W933" s="28">
        <f t="shared" si="100"/>
        <v>3280</v>
      </c>
      <c r="X933" s="28">
        <f t="shared" si="101"/>
        <v>217.39449999999999</v>
      </c>
    </row>
    <row r="934" spans="1:2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8320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8335</v>
      </c>
      <c r="O934" s="5">
        <f t="shared" si="99"/>
        <v>14.536842105263158</v>
      </c>
      <c r="P934" s="5">
        <f t="shared" si="104"/>
        <v>46.033333333333331</v>
      </c>
      <c r="Q934" s="6" t="s">
        <v>8382</v>
      </c>
      <c r="R934" t="s">
        <v>8385</v>
      </c>
      <c r="S934" s="10">
        <f t="shared" si="102"/>
        <v>41310.969270833331</v>
      </c>
      <c r="T934" s="10">
        <f t="shared" si="103"/>
        <v>41355.927604166667</v>
      </c>
      <c r="U934" s="10">
        <v>41310</v>
      </c>
      <c r="V934" s="10">
        <v>41355</v>
      </c>
      <c r="W934" s="28">
        <f t="shared" si="100"/>
        <v>9500</v>
      </c>
      <c r="X934" s="28">
        <f t="shared" si="101"/>
        <v>1381</v>
      </c>
    </row>
    <row r="935" spans="1:2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8320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8335</v>
      </c>
      <c r="O935" s="5">
        <f t="shared" si="99"/>
        <v>6</v>
      </c>
      <c r="P935" s="5">
        <f t="shared" si="104"/>
        <v>60</v>
      </c>
      <c r="Q935" s="6" t="s">
        <v>8382</v>
      </c>
      <c r="R935" t="s">
        <v>8385</v>
      </c>
      <c r="S935" s="10">
        <f t="shared" si="102"/>
        <v>41711.169085648144</v>
      </c>
      <c r="T935" s="10">
        <f t="shared" si="103"/>
        <v>41771.169085648144</v>
      </c>
      <c r="U935" s="10">
        <v>41711</v>
      </c>
      <c r="V935" s="10">
        <v>41771</v>
      </c>
      <c r="W935" s="28">
        <f t="shared" si="100"/>
        <v>2000</v>
      </c>
      <c r="X935" s="28">
        <f t="shared" si="101"/>
        <v>120</v>
      </c>
    </row>
    <row r="936" spans="1:2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8320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8335</v>
      </c>
      <c r="O936" s="5">
        <f t="shared" si="99"/>
        <v>30.4</v>
      </c>
      <c r="P936" s="5">
        <f t="shared" si="104"/>
        <v>50.666666666666664</v>
      </c>
      <c r="Q936" s="6" t="s">
        <v>8382</v>
      </c>
      <c r="R936" t="s">
        <v>8385</v>
      </c>
      <c r="S936" s="10">
        <f t="shared" si="102"/>
        <v>41733.737083333333</v>
      </c>
      <c r="T936" s="10">
        <f t="shared" si="103"/>
        <v>41763.25</v>
      </c>
      <c r="U936" s="10">
        <v>41733</v>
      </c>
      <c r="V936" s="10">
        <v>41763</v>
      </c>
      <c r="W936" s="28">
        <f t="shared" si="100"/>
        <v>4536.5</v>
      </c>
      <c r="X936" s="28">
        <f t="shared" si="101"/>
        <v>1386.24</v>
      </c>
    </row>
    <row r="937" spans="1:2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8320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8335</v>
      </c>
      <c r="O937" s="5">
        <f t="shared" si="99"/>
        <v>1.4285714285714286</v>
      </c>
      <c r="P937" s="5">
        <f t="shared" si="104"/>
        <v>25</v>
      </c>
      <c r="Q937" s="6" t="s">
        <v>8382</v>
      </c>
      <c r="R937" t="s">
        <v>8385</v>
      </c>
      <c r="S937" s="10">
        <f t="shared" si="102"/>
        <v>42368.333668981482</v>
      </c>
      <c r="T937" s="10">
        <f t="shared" si="103"/>
        <v>42398.333668981482</v>
      </c>
      <c r="U937" s="10">
        <v>42368</v>
      </c>
      <c r="V937" s="10">
        <v>42398</v>
      </c>
      <c r="W937" s="28">
        <f t="shared" si="100"/>
        <v>3500</v>
      </c>
      <c r="X937" s="28">
        <f t="shared" si="101"/>
        <v>50</v>
      </c>
    </row>
    <row r="938" spans="1:2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8320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8335</v>
      </c>
      <c r="O938" s="5">
        <f t="shared" si="99"/>
        <v>0</v>
      </c>
      <c r="P938" s="5">
        <v>0</v>
      </c>
      <c r="Q938" s="6" t="s">
        <v>8382</v>
      </c>
      <c r="R938" t="s">
        <v>8385</v>
      </c>
      <c r="S938" s="10">
        <f t="shared" si="102"/>
        <v>40883.024178240739</v>
      </c>
      <c r="T938" s="10">
        <f t="shared" si="103"/>
        <v>40926.833333333336</v>
      </c>
      <c r="U938" s="10">
        <v>40883</v>
      </c>
      <c r="V938" s="10">
        <v>40926</v>
      </c>
      <c r="W938" s="28">
        <f t="shared" si="100"/>
        <v>1400</v>
      </c>
      <c r="X938" s="28">
        <f t="shared" si="101"/>
        <v>0</v>
      </c>
    </row>
    <row r="939" spans="1:2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8320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8335</v>
      </c>
      <c r="O939" s="5">
        <f t="shared" si="99"/>
        <v>1.1428571428571428</v>
      </c>
      <c r="P939" s="5">
        <f t="shared" ref="P939:P948" si="105">E939/L939</f>
        <v>20</v>
      </c>
      <c r="Q939" s="6" t="s">
        <v>8382</v>
      </c>
      <c r="R939" t="s">
        <v>8385</v>
      </c>
      <c r="S939" s="10">
        <f t="shared" si="102"/>
        <v>41551.798113425924</v>
      </c>
      <c r="T939" s="10">
        <f t="shared" si="103"/>
        <v>41581.839780092589</v>
      </c>
      <c r="U939" s="10">
        <v>41551</v>
      </c>
      <c r="V939" s="10">
        <v>41581</v>
      </c>
      <c r="W939" s="28">
        <f t="shared" si="100"/>
        <v>3500</v>
      </c>
      <c r="X939" s="28">
        <f t="shared" si="101"/>
        <v>40</v>
      </c>
    </row>
    <row r="940" spans="1:2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8320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8335</v>
      </c>
      <c r="O940" s="5">
        <f t="shared" si="99"/>
        <v>0.35714285714285715</v>
      </c>
      <c r="P940" s="5">
        <f t="shared" si="105"/>
        <v>25</v>
      </c>
      <c r="Q940" s="6" t="s">
        <v>8382</v>
      </c>
      <c r="R940" t="s">
        <v>8385</v>
      </c>
      <c r="S940" s="10">
        <f t="shared" si="102"/>
        <v>41124.479722222226</v>
      </c>
      <c r="T940" s="10">
        <f t="shared" si="103"/>
        <v>41154.479722222226</v>
      </c>
      <c r="U940" s="10">
        <v>41124</v>
      </c>
      <c r="V940" s="10">
        <v>41154</v>
      </c>
      <c r="W940" s="28">
        <f t="shared" si="100"/>
        <v>7000</v>
      </c>
      <c r="X940" s="28">
        <f t="shared" si="101"/>
        <v>25</v>
      </c>
    </row>
    <row r="941" spans="1:2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8320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8335</v>
      </c>
      <c r="O941" s="5">
        <f t="shared" si="99"/>
        <v>1.4545454545454546</v>
      </c>
      <c r="P941" s="5">
        <f t="shared" si="105"/>
        <v>20</v>
      </c>
      <c r="Q941" s="6" t="s">
        <v>8382</v>
      </c>
      <c r="R941" t="s">
        <v>8385</v>
      </c>
      <c r="S941" s="10">
        <f t="shared" si="102"/>
        <v>41416.763171296298</v>
      </c>
      <c r="T941" s="10">
        <f t="shared" si="103"/>
        <v>41455.831944444442</v>
      </c>
      <c r="U941" s="10">
        <v>41416</v>
      </c>
      <c r="V941" s="10">
        <v>41455</v>
      </c>
      <c r="W941" s="28">
        <f t="shared" si="100"/>
        <v>2750</v>
      </c>
      <c r="X941" s="28">
        <f t="shared" si="101"/>
        <v>40</v>
      </c>
    </row>
    <row r="942" spans="1:2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8320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8330</v>
      </c>
      <c r="O942" s="5">
        <f t="shared" si="99"/>
        <v>17.155555555555555</v>
      </c>
      <c r="P942" s="5">
        <f t="shared" si="105"/>
        <v>110.28571428571429</v>
      </c>
      <c r="Q942" s="6" t="s">
        <v>8376</v>
      </c>
      <c r="R942" t="s">
        <v>8378</v>
      </c>
      <c r="S942" s="10">
        <f t="shared" si="102"/>
        <v>42182.008402777778</v>
      </c>
      <c r="T942" s="10">
        <f t="shared" si="103"/>
        <v>42227.008402777778</v>
      </c>
      <c r="U942" s="10">
        <v>42182</v>
      </c>
      <c r="V942" s="10">
        <v>42227</v>
      </c>
      <c r="W942" s="28">
        <f t="shared" si="100"/>
        <v>9000</v>
      </c>
      <c r="X942" s="28">
        <f t="shared" si="101"/>
        <v>1544</v>
      </c>
    </row>
    <row r="943" spans="1:2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8320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8330</v>
      </c>
      <c r="O943" s="5">
        <f t="shared" si="99"/>
        <v>2.3220000000000001</v>
      </c>
      <c r="P943" s="5">
        <f t="shared" si="105"/>
        <v>37.451612903225808</v>
      </c>
      <c r="Q943" s="6" t="s">
        <v>8376</v>
      </c>
      <c r="R943" t="s">
        <v>8378</v>
      </c>
      <c r="S943" s="10">
        <f t="shared" si="102"/>
        <v>42746.096585648149</v>
      </c>
      <c r="T943" s="10">
        <f t="shared" si="103"/>
        <v>42776.096585648149</v>
      </c>
      <c r="U943" s="10">
        <v>42746</v>
      </c>
      <c r="V943" s="10">
        <v>42776</v>
      </c>
      <c r="W943" s="28">
        <f t="shared" si="100"/>
        <v>50000</v>
      </c>
      <c r="X943" s="28">
        <f t="shared" si="101"/>
        <v>1161</v>
      </c>
    </row>
    <row r="944" spans="1:2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8320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8330</v>
      </c>
      <c r="O944" s="5">
        <f t="shared" si="99"/>
        <v>8.9066666666666663</v>
      </c>
      <c r="P944" s="5">
        <f t="shared" si="105"/>
        <v>41.75</v>
      </c>
      <c r="Q944" s="6" t="s">
        <v>8376</v>
      </c>
      <c r="R944" t="s">
        <v>8378</v>
      </c>
      <c r="S944" s="10">
        <f t="shared" si="102"/>
        <v>42382.843287037038</v>
      </c>
      <c r="T944" s="10">
        <f t="shared" si="103"/>
        <v>42418.843287037038</v>
      </c>
      <c r="U944" s="10">
        <v>42382</v>
      </c>
      <c r="V944" s="10">
        <v>42418</v>
      </c>
      <c r="W944" s="28">
        <f t="shared" si="100"/>
        <v>7500</v>
      </c>
      <c r="X944" s="28">
        <f t="shared" si="101"/>
        <v>668</v>
      </c>
    </row>
    <row r="945" spans="1:2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8320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8330</v>
      </c>
      <c r="O945" s="5">
        <f t="shared" si="99"/>
        <v>9.6333333333333346</v>
      </c>
      <c r="P945" s="5">
        <f t="shared" si="105"/>
        <v>24.083333333333332</v>
      </c>
      <c r="Q945" s="6" t="s">
        <v>8376</v>
      </c>
      <c r="R945" t="s">
        <v>8378</v>
      </c>
      <c r="S945" s="10">
        <f t="shared" si="102"/>
        <v>42673.66788194445</v>
      </c>
      <c r="T945" s="10">
        <f t="shared" si="103"/>
        <v>42703.709548611107</v>
      </c>
      <c r="U945" s="10">
        <v>42673</v>
      </c>
      <c r="V945" s="10">
        <v>42703</v>
      </c>
      <c r="W945" s="28">
        <f t="shared" si="100"/>
        <v>3000</v>
      </c>
      <c r="X945" s="28">
        <f t="shared" si="101"/>
        <v>289</v>
      </c>
    </row>
    <row r="946" spans="1:2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8320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8330</v>
      </c>
      <c r="O946" s="5">
        <f t="shared" si="99"/>
        <v>13.325999999999999</v>
      </c>
      <c r="P946" s="5">
        <f t="shared" si="105"/>
        <v>69.40625</v>
      </c>
      <c r="Q946" s="6" t="s">
        <v>8376</v>
      </c>
      <c r="R946" t="s">
        <v>8378</v>
      </c>
      <c r="S946" s="10">
        <f t="shared" si="102"/>
        <v>42444.583912037036</v>
      </c>
      <c r="T946" s="10">
        <f t="shared" si="103"/>
        <v>42478.583333333328</v>
      </c>
      <c r="U946" s="10">
        <v>42444</v>
      </c>
      <c r="V946" s="10">
        <v>42478</v>
      </c>
      <c r="W946" s="28">
        <f t="shared" si="100"/>
        <v>50000</v>
      </c>
      <c r="X946" s="28">
        <f t="shared" si="101"/>
        <v>6663</v>
      </c>
    </row>
    <row r="947" spans="1:2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8320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8330</v>
      </c>
      <c r="O947" s="5">
        <f t="shared" si="99"/>
        <v>2.484</v>
      </c>
      <c r="P947" s="5">
        <f t="shared" si="105"/>
        <v>155.25</v>
      </c>
      <c r="Q947" s="6" t="s">
        <v>8376</v>
      </c>
      <c r="R947" t="s">
        <v>8378</v>
      </c>
      <c r="S947" s="10">
        <f t="shared" si="102"/>
        <v>42732.872986111106</v>
      </c>
      <c r="T947" s="10">
        <f t="shared" si="103"/>
        <v>42784.999305555553</v>
      </c>
      <c r="U947" s="10">
        <v>42732</v>
      </c>
      <c r="V947" s="10">
        <v>42784</v>
      </c>
      <c r="W947" s="28">
        <f t="shared" si="100"/>
        <v>104010</v>
      </c>
      <c r="X947" s="28">
        <f t="shared" si="101"/>
        <v>2645.46</v>
      </c>
    </row>
    <row r="948" spans="1:2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8320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8330</v>
      </c>
      <c r="O948" s="5">
        <f t="shared" si="99"/>
        <v>1.9066666666666665</v>
      </c>
      <c r="P948" s="5">
        <f t="shared" si="105"/>
        <v>57.2</v>
      </c>
      <c r="Q948" s="6" t="s">
        <v>8376</v>
      </c>
      <c r="R948" t="s">
        <v>8378</v>
      </c>
      <c r="S948" s="10">
        <f t="shared" si="102"/>
        <v>42592.750555555554</v>
      </c>
      <c r="T948" s="10">
        <f t="shared" si="103"/>
        <v>42622.750555555554</v>
      </c>
      <c r="U948" s="10">
        <v>42592</v>
      </c>
      <c r="V948" s="10">
        <v>42622</v>
      </c>
      <c r="W948" s="28">
        <f t="shared" si="100"/>
        <v>15000</v>
      </c>
      <c r="X948" s="28">
        <f t="shared" si="101"/>
        <v>286</v>
      </c>
    </row>
    <row r="949" spans="1:2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8320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8330</v>
      </c>
      <c r="O949" s="5">
        <f t="shared" si="99"/>
        <v>0</v>
      </c>
      <c r="P949" s="5">
        <v>0</v>
      </c>
      <c r="Q949" s="6" t="s">
        <v>8376</v>
      </c>
      <c r="R949" t="s">
        <v>8378</v>
      </c>
      <c r="S949" s="10">
        <f t="shared" si="102"/>
        <v>42491.781319444446</v>
      </c>
      <c r="T949" s="10">
        <f t="shared" si="103"/>
        <v>42551.781319444446</v>
      </c>
      <c r="U949" s="10">
        <v>42491</v>
      </c>
      <c r="V949" s="10">
        <v>42551</v>
      </c>
      <c r="W949" s="28">
        <f t="shared" si="100"/>
        <v>850</v>
      </c>
      <c r="X949" s="28">
        <f t="shared" si="101"/>
        <v>0</v>
      </c>
    </row>
    <row r="950" spans="1:2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8320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8330</v>
      </c>
      <c r="O950" s="5">
        <f t="shared" si="99"/>
        <v>12</v>
      </c>
      <c r="P950" s="5">
        <f t="shared" ref="P950:P989" si="106">E950/L950</f>
        <v>60</v>
      </c>
      <c r="Q950" s="6" t="s">
        <v>8376</v>
      </c>
      <c r="R950" t="s">
        <v>8378</v>
      </c>
      <c r="S950" s="10">
        <f t="shared" si="102"/>
        <v>42411.828287037039</v>
      </c>
      <c r="T950" s="10">
        <f t="shared" si="103"/>
        <v>42441.828287037039</v>
      </c>
      <c r="U950" s="10">
        <v>42411</v>
      </c>
      <c r="V950" s="10">
        <v>42441</v>
      </c>
      <c r="W950" s="28">
        <f t="shared" si="100"/>
        <v>4538.8</v>
      </c>
      <c r="X950" s="28">
        <f t="shared" si="101"/>
        <v>532.31999999999994</v>
      </c>
    </row>
    <row r="951" spans="1:2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8320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8330</v>
      </c>
      <c r="O951" s="5">
        <f t="shared" si="99"/>
        <v>1.365</v>
      </c>
      <c r="P951" s="5">
        <f t="shared" si="106"/>
        <v>39</v>
      </c>
      <c r="Q951" s="6" t="s">
        <v>8376</v>
      </c>
      <c r="R951" t="s">
        <v>8378</v>
      </c>
      <c r="S951" s="10">
        <f t="shared" si="102"/>
        <v>42361.043703703705</v>
      </c>
      <c r="T951" s="10">
        <f t="shared" si="103"/>
        <v>42421.043703703705</v>
      </c>
      <c r="U951" s="10">
        <v>42361</v>
      </c>
      <c r="V951" s="10">
        <v>42421</v>
      </c>
      <c r="W951" s="28">
        <f t="shared" si="100"/>
        <v>21831.999999999996</v>
      </c>
      <c r="X951" s="28">
        <f t="shared" si="101"/>
        <v>302.92079999999999</v>
      </c>
    </row>
    <row r="952" spans="1:2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8320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8330</v>
      </c>
      <c r="O952" s="5">
        <f t="shared" si="99"/>
        <v>28.04</v>
      </c>
      <c r="P952" s="5">
        <f t="shared" si="106"/>
        <v>58.416666666666664</v>
      </c>
      <c r="Q952" s="6" t="s">
        <v>8376</v>
      </c>
      <c r="R952" t="s">
        <v>8378</v>
      </c>
      <c r="S952" s="10">
        <f t="shared" si="102"/>
        <v>42356.750706018516</v>
      </c>
      <c r="T952" s="10">
        <f t="shared" si="103"/>
        <v>42386.750706018516</v>
      </c>
      <c r="U952" s="10">
        <v>42356</v>
      </c>
      <c r="V952" s="10">
        <v>42386</v>
      </c>
      <c r="W952" s="28">
        <f t="shared" si="100"/>
        <v>3582.5</v>
      </c>
      <c r="X952" s="28">
        <f t="shared" si="101"/>
        <v>965.41719999999998</v>
      </c>
    </row>
    <row r="953" spans="1:2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8320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8330</v>
      </c>
      <c r="O953" s="5">
        <f t="shared" si="99"/>
        <v>38.39</v>
      </c>
      <c r="P953" s="5">
        <f t="shared" si="106"/>
        <v>158.63636363636363</v>
      </c>
      <c r="Q953" s="6" t="s">
        <v>8376</v>
      </c>
      <c r="R953" t="s">
        <v>8378</v>
      </c>
      <c r="S953" s="10">
        <f t="shared" si="102"/>
        <v>42480.653611111113</v>
      </c>
      <c r="T953" s="10">
        <f t="shared" si="103"/>
        <v>42525.653611111113</v>
      </c>
      <c r="U953" s="10">
        <v>42480</v>
      </c>
      <c r="V953" s="10">
        <v>42525</v>
      </c>
      <c r="W953" s="28">
        <f t="shared" si="100"/>
        <v>50000</v>
      </c>
      <c r="X953" s="28">
        <f t="shared" si="101"/>
        <v>19195</v>
      </c>
    </row>
    <row r="954" spans="1:2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8320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8330</v>
      </c>
      <c r="O954" s="5">
        <f t="shared" si="99"/>
        <v>39.942857142857143</v>
      </c>
      <c r="P954" s="5">
        <f t="shared" si="106"/>
        <v>99.857142857142861</v>
      </c>
      <c r="Q954" s="6" t="s">
        <v>8376</v>
      </c>
      <c r="R954" t="s">
        <v>8378</v>
      </c>
      <c r="S954" s="10">
        <f t="shared" si="102"/>
        <v>42662.613564814819</v>
      </c>
      <c r="T954" s="10">
        <f t="shared" si="103"/>
        <v>42692.655231481476</v>
      </c>
      <c r="U954" s="10">
        <v>42662</v>
      </c>
      <c r="V954" s="10">
        <v>42692</v>
      </c>
      <c r="W954" s="28">
        <f t="shared" si="100"/>
        <v>49000</v>
      </c>
      <c r="X954" s="28">
        <f t="shared" si="101"/>
        <v>19572</v>
      </c>
    </row>
    <row r="955" spans="1:2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8320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8330</v>
      </c>
      <c r="O955" s="5">
        <f t="shared" si="99"/>
        <v>0.84</v>
      </c>
      <c r="P955" s="5">
        <f t="shared" si="106"/>
        <v>25.2</v>
      </c>
      <c r="Q955" s="6" t="s">
        <v>8376</v>
      </c>
      <c r="R955" t="s">
        <v>8378</v>
      </c>
      <c r="S955" s="10">
        <f t="shared" si="102"/>
        <v>41999.164340277777</v>
      </c>
      <c r="T955" s="10">
        <f t="shared" si="103"/>
        <v>42029.164340277777</v>
      </c>
      <c r="U955" s="10">
        <v>41999</v>
      </c>
      <c r="V955" s="10">
        <v>42029</v>
      </c>
      <c r="W955" s="28">
        <f t="shared" si="100"/>
        <v>15000</v>
      </c>
      <c r="X955" s="28">
        <f t="shared" si="101"/>
        <v>126</v>
      </c>
    </row>
    <row r="956" spans="1:2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8320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8330</v>
      </c>
      <c r="O956" s="5">
        <f t="shared" si="99"/>
        <v>43.406666666666666</v>
      </c>
      <c r="P956" s="5">
        <f t="shared" si="106"/>
        <v>89.191780821917803</v>
      </c>
      <c r="Q956" s="6" t="s">
        <v>8376</v>
      </c>
      <c r="R956" t="s">
        <v>8378</v>
      </c>
      <c r="S956" s="10">
        <f t="shared" si="102"/>
        <v>42194.833784722221</v>
      </c>
      <c r="T956" s="10">
        <f t="shared" si="103"/>
        <v>42236.833784722221</v>
      </c>
      <c r="U956" s="10">
        <v>42194</v>
      </c>
      <c r="V956" s="10">
        <v>42236</v>
      </c>
      <c r="W956" s="28">
        <f t="shared" si="100"/>
        <v>15000</v>
      </c>
      <c r="X956" s="28">
        <f t="shared" si="101"/>
        <v>6511</v>
      </c>
    </row>
    <row r="957" spans="1:2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8320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8330</v>
      </c>
      <c r="O957" s="5">
        <f t="shared" si="99"/>
        <v>5.6613333333333333</v>
      </c>
      <c r="P957" s="5">
        <f t="shared" si="106"/>
        <v>182.6236559139785</v>
      </c>
      <c r="Q957" s="6" t="s">
        <v>8376</v>
      </c>
      <c r="R957" t="s">
        <v>8378</v>
      </c>
      <c r="S957" s="10">
        <f t="shared" si="102"/>
        <v>42586.295138888891</v>
      </c>
      <c r="T957" s="10">
        <f t="shared" si="103"/>
        <v>42626.295138888891</v>
      </c>
      <c r="U957" s="10">
        <v>42586</v>
      </c>
      <c r="V957" s="10">
        <v>42626</v>
      </c>
      <c r="W957" s="28">
        <f t="shared" si="100"/>
        <v>300000</v>
      </c>
      <c r="X957" s="28">
        <f t="shared" si="101"/>
        <v>16984</v>
      </c>
    </row>
    <row r="958" spans="1:2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8320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8330</v>
      </c>
      <c r="O958" s="5">
        <f t="shared" si="99"/>
        <v>1.722</v>
      </c>
      <c r="P958" s="5">
        <f t="shared" si="106"/>
        <v>50.647058823529413</v>
      </c>
      <c r="Q958" s="6" t="s">
        <v>8376</v>
      </c>
      <c r="R958" t="s">
        <v>8378</v>
      </c>
      <c r="S958" s="10">
        <f t="shared" si="102"/>
        <v>42060.913877314815</v>
      </c>
      <c r="T958" s="10">
        <f t="shared" si="103"/>
        <v>42120.872210648144</v>
      </c>
      <c r="U958" s="10">
        <v>42060</v>
      </c>
      <c r="V958" s="10">
        <v>42120</v>
      </c>
      <c r="W958" s="28">
        <f t="shared" si="100"/>
        <v>50000</v>
      </c>
      <c r="X958" s="28">
        <f t="shared" si="101"/>
        <v>861</v>
      </c>
    </row>
    <row r="959" spans="1:2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8320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8330</v>
      </c>
      <c r="O959" s="5">
        <f t="shared" si="99"/>
        <v>1.9416666666666664</v>
      </c>
      <c r="P959" s="5">
        <f t="shared" si="106"/>
        <v>33.285714285714285</v>
      </c>
      <c r="Q959" s="6" t="s">
        <v>8376</v>
      </c>
      <c r="R959" t="s">
        <v>8378</v>
      </c>
      <c r="S959" s="10">
        <f t="shared" si="102"/>
        <v>42660.552465277782</v>
      </c>
      <c r="T959" s="10">
        <f t="shared" si="103"/>
        <v>42691.594131944439</v>
      </c>
      <c r="U959" s="10">
        <v>42660</v>
      </c>
      <c r="V959" s="10">
        <v>42691</v>
      </c>
      <c r="W959" s="28">
        <f t="shared" si="100"/>
        <v>12000</v>
      </c>
      <c r="X959" s="28">
        <f t="shared" si="101"/>
        <v>233</v>
      </c>
    </row>
    <row r="960" spans="1:2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8320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8330</v>
      </c>
      <c r="O960" s="5">
        <f t="shared" si="99"/>
        <v>11.328275684711327</v>
      </c>
      <c r="P960" s="5">
        <f t="shared" si="106"/>
        <v>51.823529411764703</v>
      </c>
      <c r="Q960" s="6" t="s">
        <v>8376</v>
      </c>
      <c r="R960" t="s">
        <v>8378</v>
      </c>
      <c r="S960" s="10">
        <f t="shared" si="102"/>
        <v>42082.802812499998</v>
      </c>
      <c r="T960" s="10">
        <f t="shared" si="103"/>
        <v>42104.207638888889</v>
      </c>
      <c r="U960" s="10">
        <v>42082</v>
      </c>
      <c r="V960" s="10">
        <v>42104</v>
      </c>
      <c r="W960" s="28">
        <f t="shared" si="100"/>
        <v>7777</v>
      </c>
      <c r="X960" s="28">
        <f t="shared" si="101"/>
        <v>881</v>
      </c>
    </row>
    <row r="961" spans="1:2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8320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8330</v>
      </c>
      <c r="O961" s="5">
        <f t="shared" si="99"/>
        <v>38.86</v>
      </c>
      <c r="P961" s="5">
        <f t="shared" si="106"/>
        <v>113.62573099415205</v>
      </c>
      <c r="Q961" s="6" t="s">
        <v>8376</v>
      </c>
      <c r="R961" t="s">
        <v>8378</v>
      </c>
      <c r="S961" s="10">
        <f t="shared" si="102"/>
        <v>41993.174363425926</v>
      </c>
      <c r="T961" s="10">
        <f t="shared" si="103"/>
        <v>42023.174363425926</v>
      </c>
      <c r="U961" s="10">
        <v>41993</v>
      </c>
      <c r="V961" s="10">
        <v>42023</v>
      </c>
      <c r="W961" s="28">
        <f t="shared" si="100"/>
        <v>50000</v>
      </c>
      <c r="X961" s="28">
        <f t="shared" si="101"/>
        <v>19430</v>
      </c>
    </row>
    <row r="962" spans="1:2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8320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8330</v>
      </c>
      <c r="O962" s="5">
        <f t="shared" ref="O962:O1025" si="107">(E962/D962)*100</f>
        <v>46.100628930817614</v>
      </c>
      <c r="P962" s="5">
        <f t="shared" si="106"/>
        <v>136.46276595744681</v>
      </c>
      <c r="Q962" s="6" t="s">
        <v>8376</v>
      </c>
      <c r="R962" t="s">
        <v>8378</v>
      </c>
      <c r="S962" s="10">
        <f t="shared" si="102"/>
        <v>42766.626793981486</v>
      </c>
      <c r="T962" s="10">
        <f t="shared" si="103"/>
        <v>42808.585127314815</v>
      </c>
      <c r="U962" s="10">
        <v>42766</v>
      </c>
      <c r="V962" s="10">
        <v>42808</v>
      </c>
      <c r="W962" s="28">
        <f t="shared" ref="W962:W1025" si="108">(HLOOKUP(U962,Exchange_Data,MATCH(H962,Currency,0),FALSE))*D962</f>
        <v>55650</v>
      </c>
      <c r="X962" s="28">
        <f t="shared" ref="X962:X1025" si="109">(HLOOKUP(V962,Exchange_Data,MATCH(H962,Currency,0),FALSE))*E962</f>
        <v>25655</v>
      </c>
    </row>
    <row r="963" spans="1:2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8320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8330</v>
      </c>
      <c r="O963" s="5">
        <f t="shared" si="107"/>
        <v>42.188421052631583</v>
      </c>
      <c r="P963" s="5">
        <f t="shared" si="106"/>
        <v>364.35454545454547</v>
      </c>
      <c r="Q963" s="6" t="s">
        <v>8376</v>
      </c>
      <c r="R963" t="s">
        <v>8378</v>
      </c>
      <c r="S963" s="10">
        <f t="shared" ref="S963:S1026" si="110">(J963/86400)+25569</f>
        <v>42740.693692129629</v>
      </c>
      <c r="T963" s="10">
        <f t="shared" ref="T963:T1026" si="111">(I963/86400)+25569</f>
        <v>42786.791666666672</v>
      </c>
      <c r="U963" s="10">
        <v>42740</v>
      </c>
      <c r="V963" s="10">
        <v>42786</v>
      </c>
      <c r="W963" s="28">
        <f t="shared" si="108"/>
        <v>95000</v>
      </c>
      <c r="X963" s="28">
        <f t="shared" si="109"/>
        <v>40079</v>
      </c>
    </row>
    <row r="964" spans="1:2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8320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8330</v>
      </c>
      <c r="O964" s="5">
        <f t="shared" si="107"/>
        <v>28.48</v>
      </c>
      <c r="P964" s="5">
        <f t="shared" si="106"/>
        <v>19.243243243243242</v>
      </c>
      <c r="Q964" s="6" t="s">
        <v>8376</v>
      </c>
      <c r="R964" t="s">
        <v>8378</v>
      </c>
      <c r="S964" s="10">
        <f t="shared" si="110"/>
        <v>42373.712418981479</v>
      </c>
      <c r="T964" s="10">
        <f t="shared" si="111"/>
        <v>42411.712418981479</v>
      </c>
      <c r="U964" s="10">
        <v>42373</v>
      </c>
      <c r="V964" s="10">
        <v>42411</v>
      </c>
      <c r="W964" s="28">
        <f t="shared" si="108"/>
        <v>2500</v>
      </c>
      <c r="X964" s="28">
        <f t="shared" si="109"/>
        <v>712</v>
      </c>
    </row>
    <row r="965" spans="1:2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8320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8330</v>
      </c>
      <c r="O965" s="5">
        <f t="shared" si="107"/>
        <v>1.077142857142857</v>
      </c>
      <c r="P965" s="5">
        <f t="shared" si="106"/>
        <v>41.888888888888886</v>
      </c>
      <c r="Q965" s="6" t="s">
        <v>8376</v>
      </c>
      <c r="R965" t="s">
        <v>8378</v>
      </c>
      <c r="S965" s="10">
        <f t="shared" si="110"/>
        <v>42625.635636574079</v>
      </c>
      <c r="T965" s="10">
        <f t="shared" si="111"/>
        <v>42660.635636574079</v>
      </c>
      <c r="U965" s="10">
        <v>42625</v>
      </c>
      <c r="V965" s="10">
        <v>42660</v>
      </c>
      <c r="W965" s="28">
        <f t="shared" si="108"/>
        <v>35000</v>
      </c>
      <c r="X965" s="28">
        <f t="shared" si="109"/>
        <v>377</v>
      </c>
    </row>
    <row r="966" spans="1:2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8320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8330</v>
      </c>
      <c r="O966" s="5">
        <f t="shared" si="107"/>
        <v>0.79909090909090907</v>
      </c>
      <c r="P966" s="5">
        <f t="shared" si="106"/>
        <v>30.310344827586206</v>
      </c>
      <c r="Q966" s="6" t="s">
        <v>8376</v>
      </c>
      <c r="R966" t="s">
        <v>8378</v>
      </c>
      <c r="S966" s="10">
        <f t="shared" si="110"/>
        <v>42208.628692129627</v>
      </c>
      <c r="T966" s="10">
        <f t="shared" si="111"/>
        <v>42248.628692129627</v>
      </c>
      <c r="U966" s="10">
        <v>42208</v>
      </c>
      <c r="V966" s="10">
        <v>42248</v>
      </c>
      <c r="W966" s="28">
        <f t="shared" si="108"/>
        <v>84777</v>
      </c>
      <c r="X966" s="28">
        <f t="shared" si="109"/>
        <v>664.78769999999997</v>
      </c>
    </row>
    <row r="967" spans="1:2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8320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8330</v>
      </c>
      <c r="O967" s="5">
        <f t="shared" si="107"/>
        <v>1.1919999999999999</v>
      </c>
      <c r="P967" s="5">
        <f t="shared" si="106"/>
        <v>49.666666666666664</v>
      </c>
      <c r="Q967" s="6" t="s">
        <v>8376</v>
      </c>
      <c r="R967" t="s">
        <v>8378</v>
      </c>
      <c r="S967" s="10">
        <f t="shared" si="110"/>
        <v>42637.016736111109</v>
      </c>
      <c r="T967" s="10">
        <f t="shared" si="111"/>
        <v>42669.165972222225</v>
      </c>
      <c r="U967" s="10">
        <v>42637</v>
      </c>
      <c r="V967" s="10">
        <v>42669</v>
      </c>
      <c r="W967" s="28">
        <f t="shared" si="108"/>
        <v>25000</v>
      </c>
      <c r="X967" s="28">
        <f t="shared" si="109"/>
        <v>298</v>
      </c>
    </row>
    <row r="968" spans="1:2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8320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8330</v>
      </c>
      <c r="O968" s="5">
        <f t="shared" si="107"/>
        <v>14.799999999999999</v>
      </c>
      <c r="P968" s="5">
        <f t="shared" si="106"/>
        <v>59.2</v>
      </c>
      <c r="Q968" s="6" t="s">
        <v>8376</v>
      </c>
      <c r="R968" t="s">
        <v>8378</v>
      </c>
      <c r="S968" s="10">
        <f t="shared" si="110"/>
        <v>42619.635787037041</v>
      </c>
      <c r="T968" s="10">
        <f t="shared" si="111"/>
        <v>42649.635787037041</v>
      </c>
      <c r="U968" s="10">
        <v>42619</v>
      </c>
      <c r="V968" s="10">
        <v>42649</v>
      </c>
      <c r="W968" s="28">
        <f t="shared" si="108"/>
        <v>12000</v>
      </c>
      <c r="X968" s="28">
        <f t="shared" si="109"/>
        <v>1776</v>
      </c>
    </row>
    <row r="969" spans="1:2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8320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8330</v>
      </c>
      <c r="O969" s="5">
        <f t="shared" si="107"/>
        <v>17.810000000000002</v>
      </c>
      <c r="P969" s="5">
        <f t="shared" si="106"/>
        <v>43.97530864197531</v>
      </c>
      <c r="Q969" s="6" t="s">
        <v>8376</v>
      </c>
      <c r="R969" t="s">
        <v>8378</v>
      </c>
      <c r="S969" s="10">
        <f t="shared" si="110"/>
        <v>42422.254328703704</v>
      </c>
      <c r="T969" s="10">
        <f t="shared" si="111"/>
        <v>42482.21266203704</v>
      </c>
      <c r="U969" s="10">
        <v>42422</v>
      </c>
      <c r="V969" s="10">
        <v>42482</v>
      </c>
      <c r="W969" s="28">
        <f t="shared" si="108"/>
        <v>20000</v>
      </c>
      <c r="X969" s="28">
        <f t="shared" si="109"/>
        <v>3562</v>
      </c>
    </row>
    <row r="970" spans="1:2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8320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8330</v>
      </c>
      <c r="O970" s="5">
        <f t="shared" si="107"/>
        <v>1.325</v>
      </c>
      <c r="P970" s="5">
        <f t="shared" si="106"/>
        <v>26.5</v>
      </c>
      <c r="Q970" s="6" t="s">
        <v>8376</v>
      </c>
      <c r="R970" t="s">
        <v>8378</v>
      </c>
      <c r="S970" s="10">
        <f t="shared" si="110"/>
        <v>41836.847615740742</v>
      </c>
      <c r="T970" s="10">
        <f t="shared" si="111"/>
        <v>41866.847615740742</v>
      </c>
      <c r="U970" s="10">
        <v>41836</v>
      </c>
      <c r="V970" s="10">
        <v>41866</v>
      </c>
      <c r="W970" s="28">
        <f t="shared" si="108"/>
        <v>8000</v>
      </c>
      <c r="X970" s="28">
        <f t="shared" si="109"/>
        <v>106</v>
      </c>
    </row>
    <row r="971" spans="1:2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8320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8330</v>
      </c>
      <c r="O971" s="5">
        <f t="shared" si="107"/>
        <v>46.666666666666664</v>
      </c>
      <c r="P971" s="5">
        <f t="shared" si="106"/>
        <v>1272.7272727272727</v>
      </c>
      <c r="Q971" s="6" t="s">
        <v>8376</v>
      </c>
      <c r="R971" t="s">
        <v>8378</v>
      </c>
      <c r="S971" s="10">
        <f t="shared" si="110"/>
        <v>42742.30332175926</v>
      </c>
      <c r="T971" s="10">
        <f t="shared" si="111"/>
        <v>42775.30332175926</v>
      </c>
      <c r="U971" s="10">
        <v>42742</v>
      </c>
      <c r="V971" s="10">
        <v>42775</v>
      </c>
      <c r="W971" s="28">
        <f t="shared" si="108"/>
        <v>1410</v>
      </c>
      <c r="X971" s="28">
        <f t="shared" si="109"/>
        <v>684.6</v>
      </c>
    </row>
    <row r="972" spans="1:2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8320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8330</v>
      </c>
      <c r="O972" s="5">
        <f t="shared" si="107"/>
        <v>45.92</v>
      </c>
      <c r="P972" s="5">
        <f t="shared" si="106"/>
        <v>164</v>
      </c>
      <c r="Q972" s="6" t="s">
        <v>8376</v>
      </c>
      <c r="R972" t="s">
        <v>8378</v>
      </c>
      <c r="S972" s="10">
        <f t="shared" si="110"/>
        <v>42721.220520833333</v>
      </c>
      <c r="T972" s="10">
        <f t="shared" si="111"/>
        <v>42758.207638888889</v>
      </c>
      <c r="U972" s="10">
        <v>42721</v>
      </c>
      <c r="V972" s="10">
        <v>42758</v>
      </c>
      <c r="W972" s="28">
        <f t="shared" si="108"/>
        <v>3739</v>
      </c>
      <c r="X972" s="28">
        <f t="shared" si="109"/>
        <v>1724.5255999999999</v>
      </c>
    </row>
    <row r="973" spans="1:2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8320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8330</v>
      </c>
      <c r="O973" s="5">
        <f t="shared" si="107"/>
        <v>0.22599999999999998</v>
      </c>
      <c r="P973" s="5">
        <f t="shared" si="106"/>
        <v>45.2</v>
      </c>
      <c r="Q973" s="6" t="s">
        <v>8376</v>
      </c>
      <c r="R973" t="s">
        <v>8378</v>
      </c>
      <c r="S973" s="10">
        <f t="shared" si="110"/>
        <v>42111.709027777775</v>
      </c>
      <c r="T973" s="10">
        <f t="shared" si="111"/>
        <v>42156.709027777775</v>
      </c>
      <c r="U973" s="10">
        <v>42111</v>
      </c>
      <c r="V973" s="10">
        <v>42156</v>
      </c>
      <c r="W973" s="28">
        <f t="shared" si="108"/>
        <v>100000</v>
      </c>
      <c r="X973" s="28">
        <f t="shared" si="109"/>
        <v>226</v>
      </c>
    </row>
    <row r="974" spans="1:2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8320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8330</v>
      </c>
      <c r="O974" s="5">
        <f t="shared" si="107"/>
        <v>34.625</v>
      </c>
      <c r="P974" s="5">
        <f t="shared" si="106"/>
        <v>153.88888888888889</v>
      </c>
      <c r="Q974" s="6" t="s">
        <v>8376</v>
      </c>
      <c r="R974" t="s">
        <v>8378</v>
      </c>
      <c r="S974" s="10">
        <f t="shared" si="110"/>
        <v>41856.865717592591</v>
      </c>
      <c r="T974" s="10">
        <f t="shared" si="111"/>
        <v>41886.290972222225</v>
      </c>
      <c r="U974" s="10">
        <v>41856</v>
      </c>
      <c r="V974" s="10">
        <v>41886</v>
      </c>
      <c r="W974" s="28">
        <f t="shared" si="108"/>
        <v>20000</v>
      </c>
      <c r="X974" s="28">
        <f t="shared" si="109"/>
        <v>6925</v>
      </c>
    </row>
    <row r="975" spans="1:2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8320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8330</v>
      </c>
      <c r="O975" s="5">
        <f t="shared" si="107"/>
        <v>2.0549999999999997</v>
      </c>
      <c r="P975" s="5">
        <f t="shared" si="106"/>
        <v>51.375</v>
      </c>
      <c r="Q975" s="6" t="s">
        <v>8376</v>
      </c>
      <c r="R975" t="s">
        <v>8378</v>
      </c>
      <c r="S975" s="10">
        <f t="shared" si="110"/>
        <v>42257.014965277776</v>
      </c>
      <c r="T975" s="10">
        <f t="shared" si="111"/>
        <v>42317.056631944448</v>
      </c>
      <c r="U975" s="10">
        <v>42257</v>
      </c>
      <c r="V975" s="10">
        <v>42317</v>
      </c>
      <c r="W975" s="28">
        <f t="shared" si="108"/>
        <v>20000</v>
      </c>
      <c r="X975" s="28">
        <f t="shared" si="109"/>
        <v>411</v>
      </c>
    </row>
    <row r="976" spans="1:2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8320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8330</v>
      </c>
      <c r="O976" s="5">
        <f t="shared" si="107"/>
        <v>0.55999999999999994</v>
      </c>
      <c r="P976" s="5">
        <f t="shared" si="106"/>
        <v>93.333333333333329</v>
      </c>
      <c r="Q976" s="6" t="s">
        <v>8376</v>
      </c>
      <c r="R976" t="s">
        <v>8378</v>
      </c>
      <c r="S976" s="10">
        <f t="shared" si="110"/>
        <v>42424.749490740738</v>
      </c>
      <c r="T976" s="10">
        <f t="shared" si="111"/>
        <v>42454.707824074074</v>
      </c>
      <c r="U976" s="10">
        <v>42424</v>
      </c>
      <c r="V976" s="10">
        <v>42454</v>
      </c>
      <c r="W976" s="28">
        <f t="shared" si="108"/>
        <v>50000</v>
      </c>
      <c r="X976" s="28">
        <f t="shared" si="109"/>
        <v>280</v>
      </c>
    </row>
    <row r="977" spans="1:2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8320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8330</v>
      </c>
      <c r="O977" s="5">
        <f t="shared" si="107"/>
        <v>2.6069999999999998</v>
      </c>
      <c r="P977" s="5">
        <f t="shared" si="106"/>
        <v>108.625</v>
      </c>
      <c r="Q977" s="6" t="s">
        <v>8376</v>
      </c>
      <c r="R977" t="s">
        <v>8378</v>
      </c>
      <c r="S977" s="10">
        <f t="shared" si="110"/>
        <v>42489.696585648147</v>
      </c>
      <c r="T977" s="10">
        <f t="shared" si="111"/>
        <v>42549.696585648147</v>
      </c>
      <c r="U977" s="10">
        <v>42489</v>
      </c>
      <c r="V977" s="10">
        <v>42549</v>
      </c>
      <c r="W977" s="28">
        <f t="shared" si="108"/>
        <v>100000</v>
      </c>
      <c r="X977" s="28">
        <f t="shared" si="109"/>
        <v>2607</v>
      </c>
    </row>
    <row r="978" spans="1:2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8320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8330</v>
      </c>
      <c r="O978" s="5">
        <f t="shared" si="107"/>
        <v>1.9259999999999999</v>
      </c>
      <c r="P978" s="5">
        <f t="shared" si="106"/>
        <v>160.5</v>
      </c>
      <c r="Q978" s="6" t="s">
        <v>8376</v>
      </c>
      <c r="R978" t="s">
        <v>8378</v>
      </c>
      <c r="S978" s="10">
        <f t="shared" si="110"/>
        <v>42185.058993055558</v>
      </c>
      <c r="T978" s="10">
        <f t="shared" si="111"/>
        <v>42230.058993055558</v>
      </c>
      <c r="U978" s="10">
        <v>42185</v>
      </c>
      <c r="V978" s="10">
        <v>42230</v>
      </c>
      <c r="W978" s="28">
        <f t="shared" si="108"/>
        <v>115350</v>
      </c>
      <c r="X978" s="28">
        <f t="shared" si="109"/>
        <v>2134.1043</v>
      </c>
    </row>
    <row r="979" spans="1:2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8320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8330</v>
      </c>
      <c r="O979" s="5">
        <f t="shared" si="107"/>
        <v>33.666666666666664</v>
      </c>
      <c r="P979" s="5">
        <f t="shared" si="106"/>
        <v>75.75</v>
      </c>
      <c r="Q979" s="6" t="s">
        <v>8376</v>
      </c>
      <c r="R979" t="s">
        <v>8378</v>
      </c>
      <c r="S979" s="10">
        <f t="shared" si="110"/>
        <v>42391.942094907412</v>
      </c>
      <c r="T979" s="10">
        <f t="shared" si="111"/>
        <v>42421.942094907412</v>
      </c>
      <c r="U979" s="10">
        <v>42391</v>
      </c>
      <c r="V979" s="10">
        <v>42421</v>
      </c>
      <c r="W979" s="28">
        <f t="shared" si="108"/>
        <v>2918.16</v>
      </c>
      <c r="X979" s="28">
        <f t="shared" si="109"/>
        <v>1008.6263999999999</v>
      </c>
    </row>
    <row r="980" spans="1:2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8320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8330</v>
      </c>
      <c r="O980" s="5">
        <f t="shared" si="107"/>
        <v>56.263267182990241</v>
      </c>
      <c r="P980" s="5">
        <f t="shared" si="106"/>
        <v>790.83739837398377</v>
      </c>
      <c r="Q980" s="6" t="s">
        <v>8376</v>
      </c>
      <c r="R980" t="s">
        <v>8378</v>
      </c>
      <c r="S980" s="10">
        <f t="shared" si="110"/>
        <v>42395.309039351851</v>
      </c>
      <c r="T980" s="10">
        <f t="shared" si="111"/>
        <v>42425.309039351851</v>
      </c>
      <c r="U980" s="10">
        <v>42395</v>
      </c>
      <c r="V980" s="10">
        <v>42425</v>
      </c>
      <c r="W980" s="28">
        <f t="shared" si="108"/>
        <v>20228.013000000003</v>
      </c>
      <c r="X980" s="28">
        <f t="shared" si="109"/>
        <v>11429.577499999999</v>
      </c>
    </row>
    <row r="981" spans="1:2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8320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8330</v>
      </c>
      <c r="O981" s="5">
        <f t="shared" si="107"/>
        <v>82.817599999999999</v>
      </c>
      <c r="P981" s="5">
        <f t="shared" si="106"/>
        <v>301.93916666666667</v>
      </c>
      <c r="Q981" s="6" t="s">
        <v>8376</v>
      </c>
      <c r="R981" t="s">
        <v>8378</v>
      </c>
      <c r="S981" s="10">
        <f t="shared" si="110"/>
        <v>42506.416990740741</v>
      </c>
      <c r="T981" s="10">
        <f t="shared" si="111"/>
        <v>42541.790972222225</v>
      </c>
      <c r="U981" s="10">
        <v>42506</v>
      </c>
      <c r="V981" s="10">
        <v>42541</v>
      </c>
      <c r="W981" s="28">
        <f t="shared" si="108"/>
        <v>35000</v>
      </c>
      <c r="X981" s="28">
        <f t="shared" si="109"/>
        <v>28986.16</v>
      </c>
    </row>
    <row r="982" spans="1:2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8320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8330</v>
      </c>
      <c r="O982" s="5">
        <f t="shared" si="107"/>
        <v>14.860000000000001</v>
      </c>
      <c r="P982" s="5">
        <f t="shared" si="106"/>
        <v>47.935483870967744</v>
      </c>
      <c r="Q982" s="6" t="s">
        <v>8376</v>
      </c>
      <c r="R982" t="s">
        <v>8378</v>
      </c>
      <c r="S982" s="10">
        <f t="shared" si="110"/>
        <v>41928.904189814813</v>
      </c>
      <c r="T982" s="10">
        <f t="shared" si="111"/>
        <v>41973.945856481485</v>
      </c>
      <c r="U982" s="10">
        <v>41928</v>
      </c>
      <c r="V982" s="10">
        <v>41973</v>
      </c>
      <c r="W982" s="28">
        <f t="shared" si="108"/>
        <v>10000</v>
      </c>
      <c r="X982" s="28">
        <f t="shared" si="109"/>
        <v>1486</v>
      </c>
    </row>
    <row r="983" spans="1:2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8320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8330</v>
      </c>
      <c r="O983" s="5">
        <f t="shared" si="107"/>
        <v>1.2375123751237513E-2</v>
      </c>
      <c r="P983" s="5">
        <f t="shared" si="106"/>
        <v>2.75</v>
      </c>
      <c r="Q983" s="6" t="s">
        <v>8376</v>
      </c>
      <c r="R983" t="s">
        <v>8378</v>
      </c>
      <c r="S983" s="10">
        <f t="shared" si="110"/>
        <v>41830.947013888886</v>
      </c>
      <c r="T983" s="10">
        <f t="shared" si="111"/>
        <v>41860.947013888886</v>
      </c>
      <c r="U983" s="10">
        <v>41830</v>
      </c>
      <c r="V983" s="10">
        <v>41860</v>
      </c>
      <c r="W983" s="28">
        <f t="shared" si="108"/>
        <v>88888</v>
      </c>
      <c r="X983" s="28">
        <f t="shared" si="109"/>
        <v>11</v>
      </c>
    </row>
    <row r="984" spans="1:2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8320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8330</v>
      </c>
      <c r="O984" s="5">
        <f t="shared" si="107"/>
        <v>1.7142857142857144E-2</v>
      </c>
      <c r="P984" s="5">
        <f t="shared" si="106"/>
        <v>1</v>
      </c>
      <c r="Q984" s="6" t="s">
        <v>8376</v>
      </c>
      <c r="R984" t="s">
        <v>8378</v>
      </c>
      <c r="S984" s="10">
        <f t="shared" si="110"/>
        <v>42615.753310185188</v>
      </c>
      <c r="T984" s="10">
        <f t="shared" si="111"/>
        <v>42645.753310185188</v>
      </c>
      <c r="U984" s="10">
        <v>42615</v>
      </c>
      <c r="V984" s="10">
        <v>42645</v>
      </c>
      <c r="W984" s="28">
        <f t="shared" si="108"/>
        <v>17500</v>
      </c>
      <c r="X984" s="28">
        <f t="shared" si="109"/>
        <v>3</v>
      </c>
    </row>
    <row r="985" spans="1:2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8320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8330</v>
      </c>
      <c r="O985" s="5">
        <f t="shared" si="107"/>
        <v>29.506136117214709</v>
      </c>
      <c r="P985" s="5">
        <f t="shared" si="106"/>
        <v>171.79329608938548</v>
      </c>
      <c r="Q985" s="6" t="s">
        <v>8376</v>
      </c>
      <c r="R985" t="s">
        <v>8378</v>
      </c>
      <c r="S985" s="10">
        <f t="shared" si="110"/>
        <v>42574.667650462958</v>
      </c>
      <c r="T985" s="10">
        <f t="shared" si="111"/>
        <v>42605.870833333334</v>
      </c>
      <c r="U985" s="10">
        <v>42574</v>
      </c>
      <c r="V985" s="10">
        <v>42605</v>
      </c>
      <c r="W985" s="28">
        <f t="shared" si="108"/>
        <v>114786.8066</v>
      </c>
      <c r="X985" s="28">
        <f t="shared" si="109"/>
        <v>34868.558899999996</v>
      </c>
    </row>
    <row r="986" spans="1:2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8320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8330</v>
      </c>
      <c r="O986" s="5">
        <f t="shared" si="107"/>
        <v>1.06</v>
      </c>
      <c r="P986" s="5">
        <f t="shared" si="106"/>
        <v>35.333333333333336</v>
      </c>
      <c r="Q986" s="6" t="s">
        <v>8376</v>
      </c>
      <c r="R986" t="s">
        <v>8378</v>
      </c>
      <c r="S986" s="10">
        <f t="shared" si="110"/>
        <v>42061.11583333333</v>
      </c>
      <c r="T986" s="10">
        <f t="shared" si="111"/>
        <v>42091.074166666665</v>
      </c>
      <c r="U986" s="10">
        <v>42061</v>
      </c>
      <c r="V986" s="10">
        <v>42091</v>
      </c>
      <c r="W986" s="28">
        <f t="shared" si="108"/>
        <v>10000</v>
      </c>
      <c r="X986" s="28">
        <f t="shared" si="109"/>
        <v>106</v>
      </c>
    </row>
    <row r="987" spans="1:2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8320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8330</v>
      </c>
      <c r="O987" s="5">
        <f t="shared" si="107"/>
        <v>6.293333333333333</v>
      </c>
      <c r="P987" s="5">
        <f t="shared" si="106"/>
        <v>82.086956521739125</v>
      </c>
      <c r="Q987" s="6" t="s">
        <v>8376</v>
      </c>
      <c r="R987" t="s">
        <v>8378</v>
      </c>
      <c r="S987" s="10">
        <f t="shared" si="110"/>
        <v>42339.967708333337</v>
      </c>
      <c r="T987" s="10">
        <f t="shared" si="111"/>
        <v>42369.958333333328</v>
      </c>
      <c r="U987" s="10">
        <v>42339</v>
      </c>
      <c r="V987" s="10">
        <v>42369</v>
      </c>
      <c r="W987" s="28">
        <f t="shared" si="108"/>
        <v>31800</v>
      </c>
      <c r="X987" s="28">
        <f t="shared" si="109"/>
        <v>2055.4656</v>
      </c>
    </row>
    <row r="988" spans="1:2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8320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8330</v>
      </c>
      <c r="O988" s="5">
        <f t="shared" si="107"/>
        <v>12.75</v>
      </c>
      <c r="P988" s="5">
        <f t="shared" si="106"/>
        <v>110.8695652173913</v>
      </c>
      <c r="Q988" s="6" t="s">
        <v>8376</v>
      </c>
      <c r="R988" t="s">
        <v>8378</v>
      </c>
      <c r="S988" s="10">
        <f t="shared" si="110"/>
        <v>42324.767361111109</v>
      </c>
      <c r="T988" s="10">
        <f t="shared" si="111"/>
        <v>42379</v>
      </c>
      <c r="U988" s="10">
        <v>42324</v>
      </c>
      <c r="V988" s="10">
        <v>42379</v>
      </c>
      <c r="W988" s="28">
        <f t="shared" si="108"/>
        <v>30386.000000000004</v>
      </c>
      <c r="X988" s="28">
        <f t="shared" si="109"/>
        <v>3716.625</v>
      </c>
    </row>
    <row r="989" spans="1:2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8320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8330</v>
      </c>
      <c r="O989" s="5">
        <f t="shared" si="107"/>
        <v>13.22</v>
      </c>
      <c r="P989" s="5">
        <f t="shared" si="106"/>
        <v>161.21951219512195</v>
      </c>
      <c r="Q989" s="6" t="s">
        <v>8376</v>
      </c>
      <c r="R989" t="s">
        <v>8378</v>
      </c>
      <c r="S989" s="10">
        <f t="shared" si="110"/>
        <v>41773.294560185182</v>
      </c>
      <c r="T989" s="10">
        <f t="shared" si="111"/>
        <v>41813.294560185182</v>
      </c>
      <c r="U989" s="10">
        <v>41773</v>
      </c>
      <c r="V989" s="10">
        <v>41813</v>
      </c>
      <c r="W989" s="28">
        <f t="shared" si="108"/>
        <v>68595</v>
      </c>
      <c r="X989" s="28">
        <f t="shared" si="109"/>
        <v>8986.9560000000001</v>
      </c>
    </row>
    <row r="990" spans="1:2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8320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8330</v>
      </c>
      <c r="O990" s="5">
        <f t="shared" si="107"/>
        <v>0</v>
      </c>
      <c r="P990" s="5">
        <v>0</v>
      </c>
      <c r="Q990" s="6" t="s">
        <v>8376</v>
      </c>
      <c r="R990" t="s">
        <v>8378</v>
      </c>
      <c r="S990" s="10">
        <f t="shared" si="110"/>
        <v>42614.356770833328</v>
      </c>
      <c r="T990" s="10">
        <f t="shared" si="111"/>
        <v>42644.356770833328</v>
      </c>
      <c r="U990" s="10">
        <v>42614</v>
      </c>
      <c r="V990" s="10">
        <v>42644</v>
      </c>
      <c r="W990" s="28">
        <f t="shared" si="108"/>
        <v>5573</v>
      </c>
      <c r="X990" s="28">
        <f t="shared" si="109"/>
        <v>0</v>
      </c>
    </row>
    <row r="991" spans="1:2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8320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8330</v>
      </c>
      <c r="O991" s="5">
        <f t="shared" si="107"/>
        <v>16.77</v>
      </c>
      <c r="P991" s="5">
        <f t="shared" ref="P991:P1022" si="112">E991/L991</f>
        <v>52.40625</v>
      </c>
      <c r="Q991" s="6" t="s">
        <v>8376</v>
      </c>
      <c r="R991" t="s">
        <v>8378</v>
      </c>
      <c r="S991" s="10">
        <f t="shared" si="110"/>
        <v>42611.933969907404</v>
      </c>
      <c r="T991" s="10">
        <f t="shared" si="111"/>
        <v>42641.933969907404</v>
      </c>
      <c r="U991" s="10">
        <v>42611</v>
      </c>
      <c r="V991" s="10">
        <v>42641</v>
      </c>
      <c r="W991" s="28">
        <f t="shared" si="108"/>
        <v>10000</v>
      </c>
      <c r="X991" s="28">
        <f t="shared" si="109"/>
        <v>1677</v>
      </c>
    </row>
    <row r="992" spans="1:2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8320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8330</v>
      </c>
      <c r="O992" s="5">
        <f t="shared" si="107"/>
        <v>0.104</v>
      </c>
      <c r="P992" s="5">
        <f t="shared" si="112"/>
        <v>13</v>
      </c>
      <c r="Q992" s="6" t="s">
        <v>8376</v>
      </c>
      <c r="R992" t="s">
        <v>8378</v>
      </c>
      <c r="S992" s="10">
        <f t="shared" si="110"/>
        <v>41855.784305555557</v>
      </c>
      <c r="T992" s="10">
        <f t="shared" si="111"/>
        <v>41885.784305555557</v>
      </c>
      <c r="U992" s="10">
        <v>41855</v>
      </c>
      <c r="V992" s="10">
        <v>41885</v>
      </c>
      <c r="W992" s="28">
        <f t="shared" si="108"/>
        <v>25000</v>
      </c>
      <c r="X992" s="28">
        <f t="shared" si="109"/>
        <v>26</v>
      </c>
    </row>
    <row r="993" spans="1:2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8320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8330</v>
      </c>
      <c r="O993" s="5">
        <f t="shared" si="107"/>
        <v>4.24</v>
      </c>
      <c r="P993" s="5">
        <f t="shared" si="112"/>
        <v>30.285714285714285</v>
      </c>
      <c r="Q993" s="6" t="s">
        <v>8376</v>
      </c>
      <c r="R993" t="s">
        <v>8378</v>
      </c>
      <c r="S993" s="10">
        <f t="shared" si="110"/>
        <v>42538.75680555556</v>
      </c>
      <c r="T993" s="10">
        <f t="shared" si="111"/>
        <v>42563.785416666666</v>
      </c>
      <c r="U993" s="10">
        <v>42538</v>
      </c>
      <c r="V993" s="10">
        <v>42563</v>
      </c>
      <c r="W993" s="28">
        <f t="shared" si="108"/>
        <v>7143.5</v>
      </c>
      <c r="X993" s="28">
        <f t="shared" si="109"/>
        <v>279.03440000000001</v>
      </c>
    </row>
    <row r="994" spans="1:2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8320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8330</v>
      </c>
      <c r="O994" s="5">
        <f t="shared" si="107"/>
        <v>0.46699999999999997</v>
      </c>
      <c r="P994" s="5">
        <f t="shared" si="112"/>
        <v>116.75</v>
      </c>
      <c r="Q994" s="6" t="s">
        <v>8376</v>
      </c>
      <c r="R994" t="s">
        <v>8378</v>
      </c>
      <c r="S994" s="10">
        <f t="shared" si="110"/>
        <v>42437.924988425926</v>
      </c>
      <c r="T994" s="10">
        <f t="shared" si="111"/>
        <v>42497.883321759262</v>
      </c>
      <c r="U994" s="10">
        <v>42437</v>
      </c>
      <c r="V994" s="10">
        <v>42497</v>
      </c>
      <c r="W994" s="28">
        <f t="shared" si="108"/>
        <v>100000</v>
      </c>
      <c r="X994" s="28">
        <f t="shared" si="109"/>
        <v>467</v>
      </c>
    </row>
    <row r="995" spans="1:2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8320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8330</v>
      </c>
      <c r="O995" s="5">
        <f t="shared" si="107"/>
        <v>25.087142857142858</v>
      </c>
      <c r="P995" s="5">
        <f t="shared" si="112"/>
        <v>89.59693877551021</v>
      </c>
      <c r="Q995" s="6" t="s">
        <v>8376</v>
      </c>
      <c r="R995" t="s">
        <v>8378</v>
      </c>
      <c r="S995" s="10">
        <f t="shared" si="110"/>
        <v>42652.964907407411</v>
      </c>
      <c r="T995" s="10">
        <f t="shared" si="111"/>
        <v>42686.208333333328</v>
      </c>
      <c r="U995" s="10">
        <v>42652</v>
      </c>
      <c r="V995" s="10">
        <v>42686</v>
      </c>
      <c r="W995" s="28">
        <f t="shared" si="108"/>
        <v>70000</v>
      </c>
      <c r="X995" s="28">
        <f t="shared" si="109"/>
        <v>17561</v>
      </c>
    </row>
    <row r="996" spans="1:2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8320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8330</v>
      </c>
      <c r="O996" s="5">
        <f t="shared" si="107"/>
        <v>2.3345000000000002</v>
      </c>
      <c r="P996" s="5">
        <f t="shared" si="112"/>
        <v>424.45454545454544</v>
      </c>
      <c r="Q996" s="6" t="s">
        <v>8376</v>
      </c>
      <c r="R996" t="s">
        <v>8378</v>
      </c>
      <c r="S996" s="10">
        <f t="shared" si="110"/>
        <v>41921.263078703705</v>
      </c>
      <c r="T996" s="10">
        <f t="shared" si="111"/>
        <v>41973.957638888889</v>
      </c>
      <c r="U996" s="10">
        <v>41921</v>
      </c>
      <c r="V996" s="10">
        <v>41973</v>
      </c>
      <c r="W996" s="28">
        <f t="shared" si="108"/>
        <v>200000</v>
      </c>
      <c r="X996" s="28">
        <f t="shared" si="109"/>
        <v>4669</v>
      </c>
    </row>
    <row r="997" spans="1:2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8320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8330</v>
      </c>
      <c r="O997" s="5">
        <f t="shared" si="107"/>
        <v>7.26</v>
      </c>
      <c r="P997" s="5">
        <f t="shared" si="112"/>
        <v>80.666666666666671</v>
      </c>
      <c r="Q997" s="6" t="s">
        <v>8376</v>
      </c>
      <c r="R997" t="s">
        <v>8378</v>
      </c>
      <c r="S997" s="10">
        <f t="shared" si="110"/>
        <v>41947.940740740742</v>
      </c>
      <c r="T997" s="10">
        <f t="shared" si="111"/>
        <v>41972.666666666672</v>
      </c>
      <c r="U997" s="10">
        <v>41947</v>
      </c>
      <c r="V997" s="10">
        <v>41972</v>
      </c>
      <c r="W997" s="28">
        <f t="shared" si="108"/>
        <v>10000</v>
      </c>
      <c r="X997" s="28">
        <f t="shared" si="109"/>
        <v>726</v>
      </c>
    </row>
    <row r="998" spans="1:2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8320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8330</v>
      </c>
      <c r="O998" s="5">
        <f t="shared" si="107"/>
        <v>1.625</v>
      </c>
      <c r="P998" s="5">
        <f t="shared" si="112"/>
        <v>13</v>
      </c>
      <c r="Q998" s="6" t="s">
        <v>8376</v>
      </c>
      <c r="R998" t="s">
        <v>8378</v>
      </c>
      <c r="S998" s="10">
        <f t="shared" si="110"/>
        <v>41817.866435185184</v>
      </c>
      <c r="T998" s="10">
        <f t="shared" si="111"/>
        <v>41847.643750000003</v>
      </c>
      <c r="U998" s="10">
        <v>41817</v>
      </c>
      <c r="V998" s="10">
        <v>41847</v>
      </c>
      <c r="W998" s="28">
        <f t="shared" si="108"/>
        <v>4000</v>
      </c>
      <c r="X998" s="28">
        <f t="shared" si="109"/>
        <v>65</v>
      </c>
    </row>
    <row r="999" spans="1:2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8320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8330</v>
      </c>
      <c r="O999" s="5">
        <f t="shared" si="107"/>
        <v>1.3</v>
      </c>
      <c r="P999" s="5">
        <f t="shared" si="112"/>
        <v>8.125</v>
      </c>
      <c r="Q999" s="6" t="s">
        <v>8376</v>
      </c>
      <c r="R999" t="s">
        <v>8378</v>
      </c>
      <c r="S999" s="10">
        <f t="shared" si="110"/>
        <v>41941.10297453704</v>
      </c>
      <c r="T999" s="10">
        <f t="shared" si="111"/>
        <v>41971.144641203704</v>
      </c>
      <c r="U999" s="10">
        <v>41941</v>
      </c>
      <c r="V999" s="10">
        <v>41971</v>
      </c>
      <c r="W999" s="28">
        <f t="shared" si="108"/>
        <v>5000</v>
      </c>
      <c r="X999" s="28">
        <f t="shared" si="109"/>
        <v>65</v>
      </c>
    </row>
    <row r="1000" spans="1:2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8320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8330</v>
      </c>
      <c r="O1000" s="5">
        <f t="shared" si="107"/>
        <v>58.558333333333337</v>
      </c>
      <c r="P1000" s="5">
        <f t="shared" si="112"/>
        <v>153.42794759825327</v>
      </c>
      <c r="Q1000" s="6" t="s">
        <v>8376</v>
      </c>
      <c r="R1000" t="s">
        <v>8378</v>
      </c>
      <c r="S1000" s="10">
        <f t="shared" si="110"/>
        <v>42282.168993055559</v>
      </c>
      <c r="T1000" s="10">
        <f t="shared" si="111"/>
        <v>42327.210659722223</v>
      </c>
      <c r="U1000" s="10">
        <v>42282</v>
      </c>
      <c r="V1000" s="10">
        <v>42327</v>
      </c>
      <c r="W1000" s="28">
        <f t="shared" si="108"/>
        <v>45750</v>
      </c>
      <c r="X1000" s="28">
        <f t="shared" si="109"/>
        <v>26435.573999999997</v>
      </c>
    </row>
    <row r="1001" spans="1:2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8320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8330</v>
      </c>
      <c r="O1001" s="5">
        <f t="shared" si="107"/>
        <v>7.7886666666666677</v>
      </c>
      <c r="P1001" s="5">
        <f t="shared" si="112"/>
        <v>292.07499999999999</v>
      </c>
      <c r="Q1001" s="6" t="s">
        <v>8376</v>
      </c>
      <c r="R1001" t="s">
        <v>8378</v>
      </c>
      <c r="S1001" s="10">
        <f t="shared" si="110"/>
        <v>41926.29965277778</v>
      </c>
      <c r="T1001" s="10">
        <f t="shared" si="111"/>
        <v>41956.334722222222</v>
      </c>
      <c r="U1001" s="10">
        <v>41926</v>
      </c>
      <c r="V1001" s="10">
        <v>41956</v>
      </c>
      <c r="W1001" s="28">
        <f t="shared" si="108"/>
        <v>133365</v>
      </c>
      <c r="X1001" s="28">
        <f t="shared" si="109"/>
        <v>10312.5841</v>
      </c>
    </row>
    <row r="1002" spans="1:2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8330</v>
      </c>
      <c r="O1002" s="5">
        <f t="shared" si="107"/>
        <v>2.2157147647256061</v>
      </c>
      <c r="P1002" s="5">
        <f t="shared" si="112"/>
        <v>3304</v>
      </c>
      <c r="Q1002" s="6" t="s">
        <v>8376</v>
      </c>
      <c r="R1002" t="s">
        <v>8378</v>
      </c>
      <c r="S1002" s="10">
        <f t="shared" si="110"/>
        <v>42749.05972222222</v>
      </c>
      <c r="T1002" s="10">
        <f t="shared" si="111"/>
        <v>42809.018055555556</v>
      </c>
      <c r="U1002" s="10">
        <v>42749</v>
      </c>
      <c r="V1002" s="10">
        <v>42809</v>
      </c>
      <c r="W1002" s="28">
        <f t="shared" si="108"/>
        <v>894700</v>
      </c>
      <c r="X1002" s="28">
        <f t="shared" si="109"/>
        <v>19824</v>
      </c>
    </row>
    <row r="1003" spans="1:2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8330</v>
      </c>
      <c r="O1003" s="5">
        <f t="shared" si="107"/>
        <v>104</v>
      </c>
      <c r="P1003" s="5">
        <f t="shared" si="112"/>
        <v>1300</v>
      </c>
      <c r="Q1003" s="6" t="s">
        <v>8376</v>
      </c>
      <c r="R1003" t="s">
        <v>8378</v>
      </c>
      <c r="S1003" s="10">
        <f t="shared" si="110"/>
        <v>42720.720057870371</v>
      </c>
      <c r="T1003" s="10">
        <f t="shared" si="111"/>
        <v>42765.720057870371</v>
      </c>
      <c r="U1003" s="10">
        <v>42720</v>
      </c>
      <c r="V1003" s="10">
        <v>42765</v>
      </c>
      <c r="W1003" s="28">
        <f t="shared" si="108"/>
        <v>6222</v>
      </c>
      <c r="X1003" s="28">
        <f t="shared" si="109"/>
        <v>6507.8</v>
      </c>
    </row>
    <row r="1004" spans="1:2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8319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8330</v>
      </c>
      <c r="O1004" s="5">
        <f t="shared" si="107"/>
        <v>29.6029602960296</v>
      </c>
      <c r="P1004" s="5">
        <f t="shared" si="112"/>
        <v>134.54545454545453</v>
      </c>
      <c r="Q1004" s="6" t="s">
        <v>8376</v>
      </c>
      <c r="R1004" t="s">
        <v>8378</v>
      </c>
      <c r="S1004" s="10">
        <f t="shared" si="110"/>
        <v>42325.684189814812</v>
      </c>
      <c r="T1004" s="10">
        <f t="shared" si="111"/>
        <v>42355.249305555553</v>
      </c>
      <c r="U1004" s="10">
        <v>42325</v>
      </c>
      <c r="V1004" s="10">
        <v>42355</v>
      </c>
      <c r="W1004" s="28">
        <f t="shared" si="108"/>
        <v>9999</v>
      </c>
      <c r="X1004" s="28">
        <f t="shared" si="109"/>
        <v>2960</v>
      </c>
    </row>
    <row r="1005" spans="1:2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8319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8330</v>
      </c>
      <c r="O1005" s="5">
        <f t="shared" si="107"/>
        <v>16.055</v>
      </c>
      <c r="P1005" s="5">
        <f t="shared" si="112"/>
        <v>214.06666666666666</v>
      </c>
      <c r="Q1005" s="6" t="s">
        <v>8376</v>
      </c>
      <c r="R1005" t="s">
        <v>8378</v>
      </c>
      <c r="S1005" s="10">
        <f t="shared" si="110"/>
        <v>42780.709039351852</v>
      </c>
      <c r="T1005" s="10">
        <f t="shared" si="111"/>
        <v>42810.667372685188</v>
      </c>
      <c r="U1005" s="10">
        <v>42780</v>
      </c>
      <c r="V1005" s="10">
        <v>42810</v>
      </c>
      <c r="W1005" s="28">
        <f t="shared" si="108"/>
        <v>21246</v>
      </c>
      <c r="X1005" s="28">
        <f t="shared" si="109"/>
        <v>3444.1185999999998</v>
      </c>
    </row>
    <row r="1006" spans="1:2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8330</v>
      </c>
      <c r="O1006" s="5">
        <f t="shared" si="107"/>
        <v>82.207999999999998</v>
      </c>
      <c r="P1006" s="5">
        <f t="shared" si="112"/>
        <v>216.33684210526314</v>
      </c>
      <c r="Q1006" s="6" t="s">
        <v>8376</v>
      </c>
      <c r="R1006" t="s">
        <v>8378</v>
      </c>
      <c r="S1006" s="10">
        <f t="shared" si="110"/>
        <v>42388.708645833336</v>
      </c>
      <c r="T1006" s="10">
        <f t="shared" si="111"/>
        <v>42418.708645833336</v>
      </c>
      <c r="U1006" s="10">
        <v>42388</v>
      </c>
      <c r="V1006" s="10">
        <v>42418</v>
      </c>
      <c r="W1006" s="28">
        <f t="shared" si="108"/>
        <v>25000</v>
      </c>
      <c r="X1006" s="28">
        <f t="shared" si="109"/>
        <v>20552</v>
      </c>
    </row>
    <row r="1007" spans="1:2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8319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8330</v>
      </c>
      <c r="O1007" s="5">
        <f t="shared" si="107"/>
        <v>75.051000000000002</v>
      </c>
      <c r="P1007" s="5">
        <f t="shared" si="112"/>
        <v>932.31055900621118</v>
      </c>
      <c r="Q1007" s="6" t="s">
        <v>8376</v>
      </c>
      <c r="R1007" t="s">
        <v>8378</v>
      </c>
      <c r="S1007" s="10">
        <f t="shared" si="110"/>
        <v>42276.624803240746</v>
      </c>
      <c r="T1007" s="10">
        <f t="shared" si="111"/>
        <v>42307.624803240746</v>
      </c>
      <c r="U1007" s="10">
        <v>42276</v>
      </c>
      <c r="V1007" s="10">
        <v>42307</v>
      </c>
      <c r="W1007" s="28">
        <f t="shared" si="108"/>
        <v>200000</v>
      </c>
      <c r="X1007" s="28">
        <f t="shared" si="109"/>
        <v>150102</v>
      </c>
    </row>
    <row r="1008" spans="1:2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8330</v>
      </c>
      <c r="O1008" s="5">
        <f t="shared" si="107"/>
        <v>5.8500000000000005</v>
      </c>
      <c r="P1008" s="5">
        <f t="shared" si="112"/>
        <v>29.25</v>
      </c>
      <c r="Q1008" s="6" t="s">
        <v>8376</v>
      </c>
      <c r="R1008" t="s">
        <v>8378</v>
      </c>
      <c r="S1008" s="10">
        <f t="shared" si="110"/>
        <v>41977.040185185186</v>
      </c>
      <c r="T1008" s="10">
        <f t="shared" si="111"/>
        <v>41985.299305555556</v>
      </c>
      <c r="U1008" s="10">
        <v>41977</v>
      </c>
      <c r="V1008" s="10">
        <v>41985</v>
      </c>
      <c r="W1008" s="28">
        <f t="shared" si="108"/>
        <v>4000</v>
      </c>
      <c r="X1008" s="28">
        <f t="shared" si="109"/>
        <v>234</v>
      </c>
    </row>
    <row r="1009" spans="1:2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8330</v>
      </c>
      <c r="O1009" s="5">
        <f t="shared" si="107"/>
        <v>44.32</v>
      </c>
      <c r="P1009" s="5">
        <f t="shared" si="112"/>
        <v>174.94736842105263</v>
      </c>
      <c r="Q1009" s="6" t="s">
        <v>8376</v>
      </c>
      <c r="R1009" t="s">
        <v>8378</v>
      </c>
      <c r="S1009" s="10">
        <f t="shared" si="110"/>
        <v>42676.583599537036</v>
      </c>
      <c r="T1009" s="10">
        <f t="shared" si="111"/>
        <v>42718.6252662037</v>
      </c>
      <c r="U1009" s="10">
        <v>42676</v>
      </c>
      <c r="V1009" s="10">
        <v>42718</v>
      </c>
      <c r="W1009" s="28">
        <f t="shared" si="108"/>
        <v>30000</v>
      </c>
      <c r="X1009" s="28">
        <f t="shared" si="109"/>
        <v>13296</v>
      </c>
    </row>
    <row r="1010" spans="1:2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8319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8330</v>
      </c>
      <c r="O1010" s="5">
        <f t="shared" si="107"/>
        <v>0.26737967914438499</v>
      </c>
      <c r="P1010" s="5">
        <f t="shared" si="112"/>
        <v>250</v>
      </c>
      <c r="Q1010" s="6" t="s">
        <v>8376</v>
      </c>
      <c r="R1010" t="s">
        <v>8378</v>
      </c>
      <c r="S1010" s="10">
        <f t="shared" si="110"/>
        <v>42702.809201388889</v>
      </c>
      <c r="T1010" s="10">
        <f t="shared" si="111"/>
        <v>42732.809201388889</v>
      </c>
      <c r="U1010" s="10">
        <v>42702</v>
      </c>
      <c r="V1010" s="10">
        <v>42732</v>
      </c>
      <c r="W1010" s="28">
        <f t="shared" si="108"/>
        <v>4553.45</v>
      </c>
      <c r="X1010" s="28">
        <f t="shared" si="109"/>
        <v>12.05</v>
      </c>
    </row>
    <row r="1011" spans="1:2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8330</v>
      </c>
      <c r="O1011" s="5">
        <f t="shared" si="107"/>
        <v>13.13</v>
      </c>
      <c r="P1011" s="5">
        <f t="shared" si="112"/>
        <v>65</v>
      </c>
      <c r="Q1011" s="6" t="s">
        <v>8376</v>
      </c>
      <c r="R1011" t="s">
        <v>8378</v>
      </c>
      <c r="S1011" s="10">
        <f t="shared" si="110"/>
        <v>42510.604699074072</v>
      </c>
      <c r="T1011" s="10">
        <f t="shared" si="111"/>
        <v>42540.604699074072</v>
      </c>
      <c r="U1011" s="10">
        <v>42510</v>
      </c>
      <c r="V1011" s="10">
        <v>42540</v>
      </c>
      <c r="W1011" s="28">
        <f t="shared" si="108"/>
        <v>50000</v>
      </c>
      <c r="X1011" s="28">
        <f t="shared" si="109"/>
        <v>6565</v>
      </c>
    </row>
    <row r="1012" spans="1:2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8330</v>
      </c>
      <c r="O1012" s="5">
        <f t="shared" si="107"/>
        <v>0.19088937093275488</v>
      </c>
      <c r="P1012" s="5">
        <f t="shared" si="112"/>
        <v>55</v>
      </c>
      <c r="Q1012" s="6" t="s">
        <v>8376</v>
      </c>
      <c r="R1012" t="s">
        <v>8378</v>
      </c>
      <c r="S1012" s="10">
        <f t="shared" si="110"/>
        <v>42561.829421296294</v>
      </c>
      <c r="T1012" s="10">
        <f t="shared" si="111"/>
        <v>42618.124305555553</v>
      </c>
      <c r="U1012" s="10">
        <v>42561</v>
      </c>
      <c r="V1012" s="10">
        <v>42618</v>
      </c>
      <c r="W1012" s="28">
        <f t="shared" si="108"/>
        <v>115250</v>
      </c>
      <c r="X1012" s="28">
        <f t="shared" si="109"/>
        <v>220</v>
      </c>
    </row>
    <row r="1013" spans="1:2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8330</v>
      </c>
      <c r="O1013" s="5">
        <f t="shared" si="107"/>
        <v>0.375</v>
      </c>
      <c r="P1013" s="5">
        <f t="shared" si="112"/>
        <v>75</v>
      </c>
      <c r="Q1013" s="6" t="s">
        <v>8376</v>
      </c>
      <c r="R1013" t="s">
        <v>8378</v>
      </c>
      <c r="S1013" s="10">
        <f t="shared" si="110"/>
        <v>41946.898090277777</v>
      </c>
      <c r="T1013" s="10">
        <f t="shared" si="111"/>
        <v>41991.898090277777</v>
      </c>
      <c r="U1013" s="10">
        <v>41946</v>
      </c>
      <c r="V1013" s="10">
        <v>41991</v>
      </c>
      <c r="W1013" s="28">
        <f t="shared" si="108"/>
        <v>20000</v>
      </c>
      <c r="X1013" s="28">
        <f t="shared" si="109"/>
        <v>75</v>
      </c>
    </row>
    <row r="1014" spans="1:2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8330</v>
      </c>
      <c r="O1014" s="5">
        <f t="shared" si="107"/>
        <v>21535.021000000001</v>
      </c>
      <c r="P1014" s="5">
        <f t="shared" si="112"/>
        <v>1389.3561935483872</v>
      </c>
      <c r="Q1014" s="6" t="s">
        <v>8376</v>
      </c>
      <c r="R1014" t="s">
        <v>8378</v>
      </c>
      <c r="S1014" s="10">
        <f t="shared" si="110"/>
        <v>42714.440416666665</v>
      </c>
      <c r="T1014" s="10">
        <f t="shared" si="111"/>
        <v>42759.440416666665</v>
      </c>
      <c r="U1014" s="10">
        <v>42714</v>
      </c>
      <c r="V1014" s="10">
        <v>42759</v>
      </c>
      <c r="W1014" s="28">
        <f t="shared" si="108"/>
        <v>5000</v>
      </c>
      <c r="X1014" s="28">
        <f t="shared" si="109"/>
        <v>1076751.05</v>
      </c>
    </row>
    <row r="1015" spans="1:2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8319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8330</v>
      </c>
      <c r="O1015" s="5">
        <f t="shared" si="107"/>
        <v>34.527999999999999</v>
      </c>
      <c r="P1015" s="5">
        <f t="shared" si="112"/>
        <v>95.911111111111111</v>
      </c>
      <c r="Q1015" s="6" t="s">
        <v>8376</v>
      </c>
      <c r="R1015" t="s">
        <v>8378</v>
      </c>
      <c r="S1015" s="10">
        <f t="shared" si="110"/>
        <v>42339.833981481483</v>
      </c>
      <c r="T1015" s="10">
        <f t="shared" si="111"/>
        <v>42367.833333333328</v>
      </c>
      <c r="U1015" s="10">
        <v>42339</v>
      </c>
      <c r="V1015" s="10">
        <v>42367</v>
      </c>
      <c r="W1015" s="28">
        <f t="shared" si="108"/>
        <v>25000</v>
      </c>
      <c r="X1015" s="28">
        <f t="shared" si="109"/>
        <v>8632</v>
      </c>
    </row>
    <row r="1016" spans="1:2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8330</v>
      </c>
      <c r="O1016" s="5">
        <f t="shared" si="107"/>
        <v>30.599999999999998</v>
      </c>
      <c r="P1016" s="5">
        <f t="shared" si="112"/>
        <v>191.25</v>
      </c>
      <c r="Q1016" s="6" t="s">
        <v>8376</v>
      </c>
      <c r="R1016" t="s">
        <v>8378</v>
      </c>
      <c r="S1016" s="10">
        <f t="shared" si="110"/>
        <v>41955.002488425926</v>
      </c>
      <c r="T1016" s="10">
        <f t="shared" si="111"/>
        <v>42005.002488425926</v>
      </c>
      <c r="U1016" s="10">
        <v>41955</v>
      </c>
      <c r="V1016" s="10">
        <v>42005</v>
      </c>
      <c r="W1016" s="28">
        <f t="shared" si="108"/>
        <v>10000</v>
      </c>
      <c r="X1016" s="28">
        <f t="shared" si="109"/>
        <v>3060</v>
      </c>
    </row>
    <row r="1017" spans="1:2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8319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8330</v>
      </c>
      <c r="O1017" s="5">
        <f t="shared" si="107"/>
        <v>2.666666666666667</v>
      </c>
      <c r="P1017" s="5">
        <f t="shared" si="112"/>
        <v>40</v>
      </c>
      <c r="Q1017" s="6" t="s">
        <v>8376</v>
      </c>
      <c r="R1017" t="s">
        <v>8378</v>
      </c>
      <c r="S1017" s="10">
        <f t="shared" si="110"/>
        <v>42303.878414351857</v>
      </c>
      <c r="T1017" s="10">
        <f t="shared" si="111"/>
        <v>42333.920081018514</v>
      </c>
      <c r="U1017" s="10">
        <v>42303</v>
      </c>
      <c r="V1017" s="10">
        <v>42333</v>
      </c>
      <c r="W1017" s="28">
        <f t="shared" si="108"/>
        <v>9156.6</v>
      </c>
      <c r="X1017" s="28">
        <f t="shared" si="109"/>
        <v>234.816</v>
      </c>
    </row>
    <row r="1018" spans="1:2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8330</v>
      </c>
      <c r="O1018" s="5">
        <f t="shared" si="107"/>
        <v>2.8420000000000001</v>
      </c>
      <c r="P1018" s="5">
        <f t="shared" si="112"/>
        <v>74.78947368421052</v>
      </c>
      <c r="Q1018" s="6" t="s">
        <v>8376</v>
      </c>
      <c r="R1018" t="s">
        <v>8378</v>
      </c>
      <c r="S1018" s="10">
        <f t="shared" si="110"/>
        <v>42422.107129629629</v>
      </c>
      <c r="T1018" s="10">
        <f t="shared" si="111"/>
        <v>42467.065462962964</v>
      </c>
      <c r="U1018" s="10">
        <v>42422</v>
      </c>
      <c r="V1018" s="10">
        <v>42467</v>
      </c>
      <c r="W1018" s="28">
        <f t="shared" si="108"/>
        <v>100000</v>
      </c>
      <c r="X1018" s="28">
        <f t="shared" si="109"/>
        <v>2842</v>
      </c>
    </row>
    <row r="1019" spans="1:2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8319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8330</v>
      </c>
      <c r="O1019" s="5">
        <f t="shared" si="107"/>
        <v>22.878799999999998</v>
      </c>
      <c r="P1019" s="5">
        <f t="shared" si="112"/>
        <v>161.11830985915492</v>
      </c>
      <c r="Q1019" s="6" t="s">
        <v>8376</v>
      </c>
      <c r="R1019" t="s">
        <v>8378</v>
      </c>
      <c r="S1019" s="10">
        <f t="shared" si="110"/>
        <v>42289.675173611111</v>
      </c>
      <c r="T1019" s="10">
        <f t="shared" si="111"/>
        <v>42329.716840277775</v>
      </c>
      <c r="U1019" s="10">
        <v>42289</v>
      </c>
      <c r="V1019" s="10">
        <v>42329</v>
      </c>
      <c r="W1019" s="28">
        <f t="shared" si="108"/>
        <v>250000</v>
      </c>
      <c r="X1019" s="28">
        <f t="shared" si="109"/>
        <v>57197</v>
      </c>
    </row>
    <row r="1020" spans="1:2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8330</v>
      </c>
      <c r="O1020" s="5">
        <f t="shared" si="107"/>
        <v>3.105</v>
      </c>
      <c r="P1020" s="5">
        <f t="shared" si="112"/>
        <v>88.714285714285708</v>
      </c>
      <c r="Q1020" s="6" t="s">
        <v>8376</v>
      </c>
      <c r="R1020" t="s">
        <v>8378</v>
      </c>
      <c r="S1020" s="10">
        <f t="shared" si="110"/>
        <v>42535.492280092592</v>
      </c>
      <c r="T1020" s="10">
        <f t="shared" si="111"/>
        <v>42565.492280092592</v>
      </c>
      <c r="U1020" s="10">
        <v>42535</v>
      </c>
      <c r="V1020" s="10">
        <v>42565</v>
      </c>
      <c r="W1020" s="28">
        <f t="shared" si="108"/>
        <v>20000</v>
      </c>
      <c r="X1020" s="28">
        <f t="shared" si="109"/>
        <v>621</v>
      </c>
    </row>
    <row r="1021" spans="1:2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8330</v>
      </c>
      <c r="O1021" s="5">
        <f t="shared" si="107"/>
        <v>47.333333333333336</v>
      </c>
      <c r="P1021" s="5">
        <f t="shared" si="112"/>
        <v>53.25</v>
      </c>
      <c r="Q1021" s="6" t="s">
        <v>8376</v>
      </c>
      <c r="R1021" t="s">
        <v>8378</v>
      </c>
      <c r="S1021" s="10">
        <f t="shared" si="110"/>
        <v>42009.973946759259</v>
      </c>
      <c r="T1021" s="10">
        <f t="shared" si="111"/>
        <v>42039.973946759259</v>
      </c>
      <c r="U1021" s="10">
        <v>42009</v>
      </c>
      <c r="V1021" s="10">
        <v>42039</v>
      </c>
      <c r="W1021" s="28">
        <f t="shared" si="108"/>
        <v>45000</v>
      </c>
      <c r="X1021" s="28">
        <f t="shared" si="109"/>
        <v>21300</v>
      </c>
    </row>
    <row r="1022" spans="1:2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8318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8337</v>
      </c>
      <c r="O1022" s="5">
        <f t="shared" si="107"/>
        <v>205.54838709677421</v>
      </c>
      <c r="P1022" s="5">
        <f t="shared" si="112"/>
        <v>106.2</v>
      </c>
      <c r="Q1022" s="6" t="s">
        <v>8382</v>
      </c>
      <c r="R1022" t="s">
        <v>8387</v>
      </c>
      <c r="S1022" s="10">
        <f t="shared" si="110"/>
        <v>42127.069548611107</v>
      </c>
      <c r="T1022" s="10">
        <f t="shared" si="111"/>
        <v>42157.032638888893</v>
      </c>
      <c r="U1022" s="10">
        <v>42127</v>
      </c>
      <c r="V1022" s="10">
        <v>42157</v>
      </c>
      <c r="W1022" s="28">
        <f t="shared" si="108"/>
        <v>1289.5999999999999</v>
      </c>
      <c r="X1022" s="28">
        <f t="shared" si="109"/>
        <v>2549.1186000000002</v>
      </c>
    </row>
    <row r="1023" spans="1:2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8318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8337</v>
      </c>
      <c r="O1023" s="5">
        <f t="shared" si="107"/>
        <v>351.80366666666669</v>
      </c>
      <c r="P1023" s="5">
        <f t="shared" ref="P1023:P1042" si="113">E1023/L1023</f>
        <v>22.079728033472804</v>
      </c>
      <c r="Q1023" s="6" t="s">
        <v>8382</v>
      </c>
      <c r="R1023" t="s">
        <v>8387</v>
      </c>
      <c r="S1023" s="10">
        <f t="shared" si="110"/>
        <v>42271.251979166671</v>
      </c>
      <c r="T1023" s="10">
        <f t="shared" si="111"/>
        <v>42294.166666666672</v>
      </c>
      <c r="U1023" s="10">
        <v>42271</v>
      </c>
      <c r="V1023" s="10">
        <v>42294</v>
      </c>
      <c r="W1023" s="28">
        <f t="shared" si="108"/>
        <v>3000</v>
      </c>
      <c r="X1023" s="28">
        <f t="shared" si="109"/>
        <v>10554.11</v>
      </c>
    </row>
    <row r="1024" spans="1:2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8318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8337</v>
      </c>
      <c r="O1024" s="5">
        <f t="shared" si="107"/>
        <v>114.9</v>
      </c>
      <c r="P1024" s="5">
        <f t="shared" si="113"/>
        <v>31.054054054054053</v>
      </c>
      <c r="Q1024" s="6" t="s">
        <v>8382</v>
      </c>
      <c r="R1024" t="s">
        <v>8387</v>
      </c>
      <c r="S1024" s="10">
        <f t="shared" si="110"/>
        <v>42111.646724537037</v>
      </c>
      <c r="T1024" s="10">
        <f t="shared" si="111"/>
        <v>42141.646724537037</v>
      </c>
      <c r="U1024" s="10">
        <v>42111</v>
      </c>
      <c r="V1024" s="10">
        <v>42141</v>
      </c>
      <c r="W1024" s="28">
        <f t="shared" si="108"/>
        <v>2000</v>
      </c>
      <c r="X1024" s="28">
        <f t="shared" si="109"/>
        <v>2298</v>
      </c>
    </row>
    <row r="1025" spans="1:2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8318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8337</v>
      </c>
      <c r="O1025" s="5">
        <f t="shared" si="107"/>
        <v>237.15</v>
      </c>
      <c r="P1025" s="5">
        <f t="shared" si="113"/>
        <v>36.206106870229007</v>
      </c>
      <c r="Q1025" s="6" t="s">
        <v>8382</v>
      </c>
      <c r="R1025" t="s">
        <v>8387</v>
      </c>
      <c r="S1025" s="10">
        <f t="shared" si="110"/>
        <v>42145.919687500005</v>
      </c>
      <c r="T1025" s="10">
        <f t="shared" si="111"/>
        <v>42175.919687500005</v>
      </c>
      <c r="U1025" s="10">
        <v>42145</v>
      </c>
      <c r="V1025" s="10">
        <v>42175</v>
      </c>
      <c r="W1025" s="28">
        <f t="shared" si="108"/>
        <v>3136.4</v>
      </c>
      <c r="X1025" s="28">
        <f t="shared" si="109"/>
        <v>7511.9634000000005</v>
      </c>
    </row>
    <row r="1026" spans="1:2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8318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8337</v>
      </c>
      <c r="O1026" s="5">
        <f t="shared" ref="O1026:O1089" si="114">(E1026/D1026)*100</f>
        <v>118.63774999999998</v>
      </c>
      <c r="P1026" s="5">
        <f t="shared" si="113"/>
        <v>388.9762295081967</v>
      </c>
      <c r="Q1026" s="6" t="s">
        <v>8382</v>
      </c>
      <c r="R1026" t="s">
        <v>8387</v>
      </c>
      <c r="S1026" s="10">
        <f t="shared" si="110"/>
        <v>42370.580590277779</v>
      </c>
      <c r="T1026" s="10">
        <f t="shared" si="111"/>
        <v>42400.580590277779</v>
      </c>
      <c r="U1026" s="10">
        <v>42370</v>
      </c>
      <c r="V1026" s="10">
        <v>42400</v>
      </c>
      <c r="W1026" s="28">
        <f t="shared" ref="W1026:W1089" si="115">(HLOOKUP(U1026,Exchange_Data,MATCH(H1026,Currency,0),FALSE))*D1026</f>
        <v>2370</v>
      </c>
      <c r="X1026" s="28">
        <f t="shared" ref="X1026:X1089" si="116">(HLOOKUP(V1026,Exchange_Data,MATCH(H1026,Currency,0),FALSE))*E1026</f>
        <v>2771.3778400000001</v>
      </c>
    </row>
    <row r="1027" spans="1:2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8318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8337</v>
      </c>
      <c r="O1027" s="5">
        <f t="shared" si="114"/>
        <v>109.92831428571431</v>
      </c>
      <c r="P1027" s="5">
        <f t="shared" si="113"/>
        <v>71.848571428571432</v>
      </c>
      <c r="Q1027" s="6" t="s">
        <v>8382</v>
      </c>
      <c r="R1027" t="s">
        <v>8387</v>
      </c>
      <c r="S1027" s="10">
        <f t="shared" ref="S1027:S1090" si="117">(J1027/86400)+25569</f>
        <v>42049.833761574075</v>
      </c>
      <c r="T1027" s="10">
        <f t="shared" ref="T1027:T1090" si="118">(I1027/86400)+25569</f>
        <v>42079.792094907403</v>
      </c>
      <c r="U1027" s="10">
        <v>42049</v>
      </c>
      <c r="V1027" s="10">
        <v>42079</v>
      </c>
      <c r="W1027" s="28">
        <f t="shared" si="115"/>
        <v>70000</v>
      </c>
      <c r="X1027" s="28">
        <f t="shared" si="116"/>
        <v>76949.820000000007</v>
      </c>
    </row>
    <row r="1028" spans="1:2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8318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8337</v>
      </c>
      <c r="O1028" s="5">
        <f t="shared" si="114"/>
        <v>100.00828571428571</v>
      </c>
      <c r="P1028" s="5">
        <f t="shared" si="113"/>
        <v>57.381803278688523</v>
      </c>
      <c r="Q1028" s="6" t="s">
        <v>8382</v>
      </c>
      <c r="R1028" t="s">
        <v>8387</v>
      </c>
      <c r="S1028" s="10">
        <f t="shared" si="117"/>
        <v>42426.407592592594</v>
      </c>
      <c r="T1028" s="10">
        <f t="shared" si="118"/>
        <v>42460.365925925929</v>
      </c>
      <c r="U1028" s="10">
        <v>42426</v>
      </c>
      <c r="V1028" s="10">
        <v>42460</v>
      </c>
      <c r="W1028" s="28">
        <f t="shared" si="115"/>
        <v>9783.9</v>
      </c>
      <c r="X1028" s="28">
        <f t="shared" si="116"/>
        <v>10068.934213999999</v>
      </c>
    </row>
    <row r="1029" spans="1:2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8318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8337</v>
      </c>
      <c r="O1029" s="5">
        <f t="shared" si="114"/>
        <v>103.09292094387415</v>
      </c>
      <c r="P1029" s="5">
        <f t="shared" si="113"/>
        <v>69.666666666666671</v>
      </c>
      <c r="Q1029" s="6" t="s">
        <v>8382</v>
      </c>
      <c r="R1029" t="s">
        <v>8387</v>
      </c>
      <c r="S1029" s="10">
        <f t="shared" si="117"/>
        <v>41905.034108796295</v>
      </c>
      <c r="T1029" s="10">
        <f t="shared" si="118"/>
        <v>41935.034108796295</v>
      </c>
      <c r="U1029" s="10">
        <v>41905</v>
      </c>
      <c r="V1029" s="10">
        <v>41935</v>
      </c>
      <c r="W1029" s="28">
        <f t="shared" si="115"/>
        <v>7501</v>
      </c>
      <c r="X1029" s="28">
        <f t="shared" si="116"/>
        <v>7733</v>
      </c>
    </row>
    <row r="1030" spans="1:2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8318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8337</v>
      </c>
      <c r="O1030" s="5">
        <f t="shared" si="114"/>
        <v>117.27000000000001</v>
      </c>
      <c r="P1030" s="5">
        <f t="shared" si="113"/>
        <v>45.988235294117644</v>
      </c>
      <c r="Q1030" s="6" t="s">
        <v>8382</v>
      </c>
      <c r="R1030" t="s">
        <v>8387</v>
      </c>
      <c r="S1030" s="10">
        <f t="shared" si="117"/>
        <v>42755.627372685187</v>
      </c>
      <c r="T1030" s="10">
        <f t="shared" si="118"/>
        <v>42800.833333333328</v>
      </c>
      <c r="U1030" s="10">
        <v>42755</v>
      </c>
      <c r="V1030" s="10">
        <v>42800</v>
      </c>
      <c r="W1030" s="28">
        <f t="shared" si="115"/>
        <v>12278</v>
      </c>
      <c r="X1030" s="28">
        <f t="shared" si="116"/>
        <v>14392.5471</v>
      </c>
    </row>
    <row r="1031" spans="1:2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8318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8337</v>
      </c>
      <c r="O1031" s="5">
        <f t="shared" si="114"/>
        <v>111.75999999999999</v>
      </c>
      <c r="P1031" s="5">
        <f t="shared" si="113"/>
        <v>79.262411347517727</v>
      </c>
      <c r="Q1031" s="6" t="s">
        <v>8382</v>
      </c>
      <c r="R1031" t="s">
        <v>8387</v>
      </c>
      <c r="S1031" s="10">
        <f t="shared" si="117"/>
        <v>42044.711886574078</v>
      </c>
      <c r="T1031" s="10">
        <f t="shared" si="118"/>
        <v>42098.915972222225</v>
      </c>
      <c r="U1031" s="10">
        <v>42044</v>
      </c>
      <c r="V1031" s="10">
        <v>42098</v>
      </c>
      <c r="W1031" s="28">
        <f t="shared" si="115"/>
        <v>1191</v>
      </c>
      <c r="X1031" s="28">
        <f t="shared" si="116"/>
        <v>1295.2984000000001</v>
      </c>
    </row>
    <row r="1032" spans="1:2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8318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8337</v>
      </c>
      <c r="O1032" s="5">
        <f t="shared" si="114"/>
        <v>342.09999999999997</v>
      </c>
      <c r="P1032" s="5">
        <f t="shared" si="113"/>
        <v>43.031446540880502</v>
      </c>
      <c r="Q1032" s="6" t="s">
        <v>8382</v>
      </c>
      <c r="R1032" t="s">
        <v>8387</v>
      </c>
      <c r="S1032" s="10">
        <f t="shared" si="117"/>
        <v>42611.483206018514</v>
      </c>
      <c r="T1032" s="10">
        <f t="shared" si="118"/>
        <v>42625.483206018514</v>
      </c>
      <c r="U1032" s="10">
        <v>42611</v>
      </c>
      <c r="V1032" s="10">
        <v>42625</v>
      </c>
      <c r="W1032" s="28">
        <f t="shared" si="115"/>
        <v>2000</v>
      </c>
      <c r="X1032" s="28">
        <f t="shared" si="116"/>
        <v>6842</v>
      </c>
    </row>
    <row r="1033" spans="1:2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8318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8337</v>
      </c>
      <c r="O1033" s="5">
        <f t="shared" si="114"/>
        <v>107.4</v>
      </c>
      <c r="P1033" s="5">
        <f t="shared" si="113"/>
        <v>108.48484848484848</v>
      </c>
      <c r="Q1033" s="6" t="s">
        <v>8382</v>
      </c>
      <c r="R1033" t="s">
        <v>8387</v>
      </c>
      <c r="S1033" s="10">
        <f t="shared" si="117"/>
        <v>42324.764004629629</v>
      </c>
      <c r="T1033" s="10">
        <f t="shared" si="118"/>
        <v>42354.764004629629</v>
      </c>
      <c r="U1033" s="10">
        <v>42324</v>
      </c>
      <c r="V1033" s="10">
        <v>42354</v>
      </c>
      <c r="W1033" s="28">
        <f t="shared" si="115"/>
        <v>10000</v>
      </c>
      <c r="X1033" s="28">
        <f t="shared" si="116"/>
        <v>10740</v>
      </c>
    </row>
    <row r="1034" spans="1:2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8318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8337</v>
      </c>
      <c r="O1034" s="5">
        <f t="shared" si="114"/>
        <v>108.49703703703703</v>
      </c>
      <c r="P1034" s="5">
        <f t="shared" si="113"/>
        <v>61.029583333333335</v>
      </c>
      <c r="Q1034" s="6" t="s">
        <v>8382</v>
      </c>
      <c r="R1034" t="s">
        <v>8387</v>
      </c>
      <c r="S1034" s="10">
        <f t="shared" si="117"/>
        <v>42514.666956018518</v>
      </c>
      <c r="T1034" s="10">
        <f t="shared" si="118"/>
        <v>42544.666956018518</v>
      </c>
      <c r="U1034" s="10">
        <v>42514</v>
      </c>
      <c r="V1034" s="10">
        <v>42544</v>
      </c>
      <c r="W1034" s="28">
        <f t="shared" si="115"/>
        <v>5400</v>
      </c>
      <c r="X1034" s="28">
        <f t="shared" si="116"/>
        <v>5858.84</v>
      </c>
    </row>
    <row r="1035" spans="1:2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8318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8337</v>
      </c>
      <c r="O1035" s="5">
        <f t="shared" si="114"/>
        <v>102.86144578313252</v>
      </c>
      <c r="P1035" s="5">
        <f t="shared" si="113"/>
        <v>50.592592592592595</v>
      </c>
      <c r="Q1035" s="6" t="s">
        <v>8382</v>
      </c>
      <c r="R1035" t="s">
        <v>8387</v>
      </c>
      <c r="S1035" s="10">
        <f t="shared" si="117"/>
        <v>42688.732407407406</v>
      </c>
      <c r="T1035" s="10">
        <f t="shared" si="118"/>
        <v>42716.732407407406</v>
      </c>
      <c r="U1035" s="10">
        <v>42688</v>
      </c>
      <c r="V1035" s="10">
        <v>42716</v>
      </c>
      <c r="W1035" s="28">
        <f t="shared" si="115"/>
        <v>1664.5152</v>
      </c>
      <c r="X1035" s="28">
        <f t="shared" si="116"/>
        <v>1725.1213999999998</v>
      </c>
    </row>
    <row r="1036" spans="1:2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8318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8337</v>
      </c>
      <c r="O1036" s="5">
        <f t="shared" si="114"/>
        <v>130.0018</v>
      </c>
      <c r="P1036" s="5">
        <f t="shared" si="113"/>
        <v>39.157168674698795</v>
      </c>
      <c r="Q1036" s="6" t="s">
        <v>8382</v>
      </c>
      <c r="R1036" t="s">
        <v>8387</v>
      </c>
      <c r="S1036" s="10">
        <f t="shared" si="117"/>
        <v>42555.166712962964</v>
      </c>
      <c r="T1036" s="10">
        <f t="shared" si="118"/>
        <v>42587.165972222225</v>
      </c>
      <c r="U1036" s="10">
        <v>42555</v>
      </c>
      <c r="V1036" s="10">
        <v>42587</v>
      </c>
      <c r="W1036" s="28">
        <f t="shared" si="115"/>
        <v>5000</v>
      </c>
      <c r="X1036" s="28">
        <f t="shared" si="116"/>
        <v>6500.09</v>
      </c>
    </row>
    <row r="1037" spans="1:2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8318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8337</v>
      </c>
      <c r="O1037" s="5">
        <f t="shared" si="114"/>
        <v>107.65217391304347</v>
      </c>
      <c r="P1037" s="5">
        <f t="shared" si="113"/>
        <v>65.15789473684211</v>
      </c>
      <c r="Q1037" s="6" t="s">
        <v>8382</v>
      </c>
      <c r="R1037" t="s">
        <v>8387</v>
      </c>
      <c r="S1037" s="10">
        <f t="shared" si="117"/>
        <v>42016.641435185185</v>
      </c>
      <c r="T1037" s="10">
        <f t="shared" si="118"/>
        <v>42046.641435185185</v>
      </c>
      <c r="U1037" s="10">
        <v>42016</v>
      </c>
      <c r="V1037" s="10">
        <v>42046</v>
      </c>
      <c r="W1037" s="28">
        <f t="shared" si="115"/>
        <v>4600</v>
      </c>
      <c r="X1037" s="28">
        <f t="shared" si="116"/>
        <v>4952</v>
      </c>
    </row>
    <row r="1038" spans="1:2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8318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8337</v>
      </c>
      <c r="O1038" s="5">
        <f t="shared" si="114"/>
        <v>112.36044444444444</v>
      </c>
      <c r="P1038" s="5">
        <f t="shared" si="113"/>
        <v>23.963127962085309</v>
      </c>
      <c r="Q1038" s="6" t="s">
        <v>8382</v>
      </c>
      <c r="R1038" t="s">
        <v>8387</v>
      </c>
      <c r="S1038" s="10">
        <f t="shared" si="117"/>
        <v>41249.448958333334</v>
      </c>
      <c r="T1038" s="10">
        <f t="shared" si="118"/>
        <v>41281.333333333336</v>
      </c>
      <c r="U1038" s="10">
        <v>41249</v>
      </c>
      <c r="V1038" s="10">
        <v>41281</v>
      </c>
      <c r="W1038" s="28">
        <f t="shared" si="115"/>
        <v>4500</v>
      </c>
      <c r="X1038" s="28">
        <f t="shared" si="116"/>
        <v>5056.22</v>
      </c>
    </row>
    <row r="1039" spans="1:2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8318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8337</v>
      </c>
      <c r="O1039" s="5">
        <f t="shared" si="114"/>
        <v>102.1</v>
      </c>
      <c r="P1039" s="5">
        <f t="shared" si="113"/>
        <v>48.61904761904762</v>
      </c>
      <c r="Q1039" s="6" t="s">
        <v>8382</v>
      </c>
      <c r="R1039" t="s">
        <v>8387</v>
      </c>
      <c r="S1039" s="10">
        <f t="shared" si="117"/>
        <v>42119.822476851856</v>
      </c>
      <c r="T1039" s="10">
        <f t="shared" si="118"/>
        <v>42142.208333333328</v>
      </c>
      <c r="U1039" s="10">
        <v>42119</v>
      </c>
      <c r="V1039" s="10">
        <v>42142</v>
      </c>
      <c r="W1039" s="28">
        <f t="shared" si="115"/>
        <v>1000</v>
      </c>
      <c r="X1039" s="28">
        <f t="shared" si="116"/>
        <v>1021</v>
      </c>
    </row>
    <row r="1040" spans="1:2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8318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8337</v>
      </c>
      <c r="O1040" s="5">
        <f t="shared" si="114"/>
        <v>145.33333333333334</v>
      </c>
      <c r="P1040" s="5">
        <f t="shared" si="113"/>
        <v>35.73770491803279</v>
      </c>
      <c r="Q1040" s="6" t="s">
        <v>8382</v>
      </c>
      <c r="R1040" t="s">
        <v>8387</v>
      </c>
      <c r="S1040" s="10">
        <f t="shared" si="117"/>
        <v>42418.231747685189</v>
      </c>
      <c r="T1040" s="10">
        <f t="shared" si="118"/>
        <v>42448.190081018518</v>
      </c>
      <c r="U1040" s="10">
        <v>42418</v>
      </c>
      <c r="V1040" s="10">
        <v>42448</v>
      </c>
      <c r="W1040" s="28">
        <f t="shared" si="115"/>
        <v>1500</v>
      </c>
      <c r="X1040" s="28">
        <f t="shared" si="116"/>
        <v>2180</v>
      </c>
    </row>
    <row r="1041" spans="1:2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8318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8337</v>
      </c>
      <c r="O1041" s="5">
        <f t="shared" si="114"/>
        <v>128.19999999999999</v>
      </c>
      <c r="P1041" s="5">
        <f t="shared" si="113"/>
        <v>21.366666666666667</v>
      </c>
      <c r="Q1041" s="6" t="s">
        <v>8382</v>
      </c>
      <c r="R1041" t="s">
        <v>8387</v>
      </c>
      <c r="S1041" s="10">
        <f t="shared" si="117"/>
        <v>42692.109328703707</v>
      </c>
      <c r="T1041" s="10">
        <f t="shared" si="118"/>
        <v>42717.332638888889</v>
      </c>
      <c r="U1041" s="10">
        <v>42692</v>
      </c>
      <c r="V1041" s="10">
        <v>42717</v>
      </c>
      <c r="W1041" s="28">
        <f t="shared" si="115"/>
        <v>500</v>
      </c>
      <c r="X1041" s="28">
        <f t="shared" si="116"/>
        <v>641</v>
      </c>
    </row>
    <row r="1042" spans="1:2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8319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8338</v>
      </c>
      <c r="O1042" s="5">
        <f t="shared" si="114"/>
        <v>0.29411764705882354</v>
      </c>
      <c r="P1042" s="5">
        <f t="shared" si="113"/>
        <v>250</v>
      </c>
      <c r="Q1042" s="6" t="s">
        <v>8388</v>
      </c>
      <c r="R1042" t="s">
        <v>8389</v>
      </c>
      <c r="S1042" s="10">
        <f t="shared" si="117"/>
        <v>42579.708437499998</v>
      </c>
      <c r="T1042" s="10">
        <f t="shared" si="118"/>
        <v>42609.708437499998</v>
      </c>
      <c r="U1042" s="10">
        <v>42579</v>
      </c>
      <c r="V1042" s="10">
        <v>42609</v>
      </c>
      <c r="W1042" s="28">
        <f t="shared" si="115"/>
        <v>85000</v>
      </c>
      <c r="X1042" s="28">
        <f t="shared" si="116"/>
        <v>250</v>
      </c>
    </row>
    <row r="1043" spans="1:2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8338</v>
      </c>
      <c r="O1043" s="5">
        <f t="shared" si="114"/>
        <v>0</v>
      </c>
      <c r="P1043" s="5">
        <v>0</v>
      </c>
      <c r="Q1043" s="6" t="s">
        <v>8388</v>
      </c>
      <c r="R1043" t="s">
        <v>8389</v>
      </c>
      <c r="S1043" s="10">
        <f t="shared" si="117"/>
        <v>41831.06009259259</v>
      </c>
      <c r="T1043" s="10">
        <f t="shared" si="118"/>
        <v>41851.06009259259</v>
      </c>
      <c r="U1043" s="10">
        <v>41831</v>
      </c>
      <c r="V1043" s="10">
        <v>41851</v>
      </c>
      <c r="W1043" s="28">
        <f t="shared" si="115"/>
        <v>50</v>
      </c>
      <c r="X1043" s="28">
        <f t="shared" si="116"/>
        <v>0</v>
      </c>
    </row>
    <row r="1044" spans="1:2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8338</v>
      </c>
      <c r="O1044" s="5">
        <f t="shared" si="114"/>
        <v>1.5384615384615385</v>
      </c>
      <c r="P1044" s="5">
        <f>E1044/L1044</f>
        <v>10</v>
      </c>
      <c r="Q1044" s="6" t="s">
        <v>8388</v>
      </c>
      <c r="R1044" t="s">
        <v>8389</v>
      </c>
      <c r="S1044" s="10">
        <f t="shared" si="117"/>
        <v>41851.696157407408</v>
      </c>
      <c r="T1044" s="10">
        <f t="shared" si="118"/>
        <v>41894.416666666664</v>
      </c>
      <c r="U1044" s="10">
        <v>41851</v>
      </c>
      <c r="V1044" s="10">
        <v>41894</v>
      </c>
      <c r="W1044" s="28">
        <f t="shared" si="115"/>
        <v>650</v>
      </c>
      <c r="X1044" s="28">
        <f t="shared" si="116"/>
        <v>10</v>
      </c>
    </row>
    <row r="1045" spans="1:2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8338</v>
      </c>
      <c r="O1045" s="5">
        <f t="shared" si="114"/>
        <v>8.5370000000000008</v>
      </c>
      <c r="P1045" s="5">
        <f>E1045/L1045</f>
        <v>29.236301369863014</v>
      </c>
      <c r="Q1045" s="6" t="s">
        <v>8388</v>
      </c>
      <c r="R1045" t="s">
        <v>8389</v>
      </c>
      <c r="S1045" s="10">
        <f t="shared" si="117"/>
        <v>42114.252951388888</v>
      </c>
      <c r="T1045" s="10">
        <f t="shared" si="118"/>
        <v>42144.252951388888</v>
      </c>
      <c r="U1045" s="10">
        <v>42114</v>
      </c>
      <c r="V1045" s="10">
        <v>42144</v>
      </c>
      <c r="W1045" s="28">
        <f t="shared" si="115"/>
        <v>100000</v>
      </c>
      <c r="X1045" s="28">
        <f t="shared" si="116"/>
        <v>8537</v>
      </c>
    </row>
    <row r="1046" spans="1:2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8338</v>
      </c>
      <c r="O1046" s="5">
        <f t="shared" si="114"/>
        <v>8.5714285714285715E-2</v>
      </c>
      <c r="P1046" s="5">
        <f>E1046/L1046</f>
        <v>3</v>
      </c>
      <c r="Q1046" s="6" t="s">
        <v>8388</v>
      </c>
      <c r="R1046" t="s">
        <v>8389</v>
      </c>
      <c r="S1046" s="10">
        <f t="shared" si="117"/>
        <v>42011.925937499997</v>
      </c>
      <c r="T1046" s="10">
        <f t="shared" si="118"/>
        <v>42068.852083333331</v>
      </c>
      <c r="U1046" s="10">
        <v>42011</v>
      </c>
      <c r="V1046" s="10">
        <v>42068</v>
      </c>
      <c r="W1046" s="28">
        <f t="shared" si="115"/>
        <v>7000</v>
      </c>
      <c r="X1046" s="28">
        <f t="shared" si="116"/>
        <v>6</v>
      </c>
    </row>
    <row r="1047" spans="1:2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8338</v>
      </c>
      <c r="O1047" s="5">
        <f t="shared" si="114"/>
        <v>2.6599999999999997</v>
      </c>
      <c r="P1047" s="5">
        <f>E1047/L1047</f>
        <v>33.25</v>
      </c>
      <c r="Q1047" s="6" t="s">
        <v>8388</v>
      </c>
      <c r="R1047" t="s">
        <v>8389</v>
      </c>
      <c r="S1047" s="10">
        <f t="shared" si="117"/>
        <v>41844.874421296292</v>
      </c>
      <c r="T1047" s="10">
        <f t="shared" si="118"/>
        <v>41874.874421296292</v>
      </c>
      <c r="U1047" s="10">
        <v>41844</v>
      </c>
      <c r="V1047" s="10">
        <v>41874</v>
      </c>
      <c r="W1047" s="28">
        <f t="shared" si="115"/>
        <v>10000</v>
      </c>
      <c r="X1047" s="28">
        <f t="shared" si="116"/>
        <v>266</v>
      </c>
    </row>
    <row r="1048" spans="1:2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8319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8338</v>
      </c>
      <c r="O1048" s="5">
        <f t="shared" si="114"/>
        <v>0</v>
      </c>
      <c r="P1048" s="5">
        <v>0</v>
      </c>
      <c r="Q1048" s="6" t="s">
        <v>8388</v>
      </c>
      <c r="R1048" t="s">
        <v>8389</v>
      </c>
      <c r="S1048" s="10">
        <f t="shared" si="117"/>
        <v>42319.851388888885</v>
      </c>
      <c r="T1048" s="10">
        <f t="shared" si="118"/>
        <v>42364.851388888885</v>
      </c>
      <c r="U1048" s="10">
        <v>42319</v>
      </c>
      <c r="V1048" s="10">
        <v>42364</v>
      </c>
      <c r="W1048" s="28">
        <f t="shared" si="115"/>
        <v>3214.8</v>
      </c>
      <c r="X1048" s="28">
        <f t="shared" si="116"/>
        <v>0</v>
      </c>
    </row>
    <row r="1049" spans="1:2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8319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8338</v>
      </c>
      <c r="O1049" s="5">
        <f t="shared" si="114"/>
        <v>0.05</v>
      </c>
      <c r="P1049" s="5">
        <f>E1049/L1049</f>
        <v>1</v>
      </c>
      <c r="Q1049" s="6" t="s">
        <v>8388</v>
      </c>
      <c r="R1049" t="s">
        <v>8389</v>
      </c>
      <c r="S1049" s="10">
        <f t="shared" si="117"/>
        <v>41918.818460648152</v>
      </c>
      <c r="T1049" s="10">
        <f t="shared" si="118"/>
        <v>41948.860127314816</v>
      </c>
      <c r="U1049" s="10">
        <v>41918</v>
      </c>
      <c r="V1049" s="10">
        <v>41948</v>
      </c>
      <c r="W1049" s="28">
        <f t="shared" si="115"/>
        <v>2000</v>
      </c>
      <c r="X1049" s="28">
        <f t="shared" si="116"/>
        <v>1</v>
      </c>
    </row>
    <row r="1050" spans="1:2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8338</v>
      </c>
      <c r="O1050" s="5">
        <f t="shared" si="114"/>
        <v>1.4133333333333333</v>
      </c>
      <c r="P1050" s="5">
        <f>E1050/L1050</f>
        <v>53</v>
      </c>
      <c r="Q1050" s="6" t="s">
        <v>8388</v>
      </c>
      <c r="R1050" t="s">
        <v>8389</v>
      </c>
      <c r="S1050" s="10">
        <f t="shared" si="117"/>
        <v>42598.053113425922</v>
      </c>
      <c r="T1050" s="10">
        <f t="shared" si="118"/>
        <v>42638.053113425922</v>
      </c>
      <c r="U1050" s="10">
        <v>42598</v>
      </c>
      <c r="V1050" s="10">
        <v>42638</v>
      </c>
      <c r="W1050" s="28">
        <f t="shared" si="115"/>
        <v>15000</v>
      </c>
      <c r="X1050" s="28">
        <f t="shared" si="116"/>
        <v>212</v>
      </c>
    </row>
    <row r="1051" spans="1:2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8338</v>
      </c>
      <c r="O1051" s="5">
        <f t="shared" si="114"/>
        <v>0</v>
      </c>
      <c r="P1051" s="5">
        <v>0</v>
      </c>
      <c r="Q1051" s="6" t="s">
        <v>8388</v>
      </c>
      <c r="R1051" t="s">
        <v>8389</v>
      </c>
      <c r="S1051" s="10">
        <f t="shared" si="117"/>
        <v>42382.431076388893</v>
      </c>
      <c r="T1051" s="10">
        <f t="shared" si="118"/>
        <v>42412.431076388893</v>
      </c>
      <c r="U1051" s="10">
        <v>42382</v>
      </c>
      <c r="V1051" s="10">
        <v>42412</v>
      </c>
      <c r="W1051" s="28">
        <f t="shared" si="115"/>
        <v>12000</v>
      </c>
      <c r="X1051" s="28">
        <f t="shared" si="116"/>
        <v>0</v>
      </c>
    </row>
    <row r="1052" spans="1:2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8338</v>
      </c>
      <c r="O1052" s="5">
        <f t="shared" si="114"/>
        <v>0</v>
      </c>
      <c r="P1052" s="5">
        <v>0</v>
      </c>
      <c r="Q1052" s="6" t="s">
        <v>8388</v>
      </c>
      <c r="R1052" t="s">
        <v>8389</v>
      </c>
      <c r="S1052" s="10">
        <f t="shared" si="117"/>
        <v>42231.7971875</v>
      </c>
      <c r="T1052" s="10">
        <f t="shared" si="118"/>
        <v>42261.7971875</v>
      </c>
      <c r="U1052" s="10">
        <v>42231</v>
      </c>
      <c r="V1052" s="10">
        <v>42261</v>
      </c>
      <c r="W1052" s="28">
        <f t="shared" si="115"/>
        <v>2500</v>
      </c>
      <c r="X1052" s="28">
        <f t="shared" si="116"/>
        <v>0</v>
      </c>
    </row>
    <row r="1053" spans="1:2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8338</v>
      </c>
      <c r="O1053" s="5">
        <f t="shared" si="114"/>
        <v>0</v>
      </c>
      <c r="P1053" s="5">
        <v>0</v>
      </c>
      <c r="Q1053" s="6" t="s">
        <v>8388</v>
      </c>
      <c r="R1053" t="s">
        <v>8389</v>
      </c>
      <c r="S1053" s="10">
        <f t="shared" si="117"/>
        <v>41850.014178240745</v>
      </c>
      <c r="T1053" s="10">
        <f t="shared" si="118"/>
        <v>41878.014178240745</v>
      </c>
      <c r="U1053" s="10">
        <v>41850</v>
      </c>
      <c r="V1053" s="10">
        <v>41878</v>
      </c>
      <c r="W1053" s="28">
        <f t="shared" si="115"/>
        <v>500</v>
      </c>
      <c r="X1053" s="28">
        <f t="shared" si="116"/>
        <v>0</v>
      </c>
    </row>
    <row r="1054" spans="1:2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8319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8338</v>
      </c>
      <c r="O1054" s="5">
        <f t="shared" si="114"/>
        <v>0</v>
      </c>
      <c r="P1054" s="5">
        <v>0</v>
      </c>
      <c r="Q1054" s="6" t="s">
        <v>8388</v>
      </c>
      <c r="R1054" t="s">
        <v>8389</v>
      </c>
      <c r="S1054" s="10">
        <f t="shared" si="117"/>
        <v>42483.797395833331</v>
      </c>
      <c r="T1054" s="10">
        <f t="shared" si="118"/>
        <v>42527.839583333334</v>
      </c>
      <c r="U1054" s="10">
        <v>42483</v>
      </c>
      <c r="V1054" s="10">
        <v>42527</v>
      </c>
      <c r="W1054" s="28">
        <f t="shared" si="115"/>
        <v>4336</v>
      </c>
      <c r="X1054" s="28">
        <f t="shared" si="116"/>
        <v>0</v>
      </c>
    </row>
    <row r="1055" spans="1:2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8319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8338</v>
      </c>
      <c r="O1055" s="5">
        <f t="shared" si="114"/>
        <v>1</v>
      </c>
      <c r="P1055" s="5">
        <f>E1055/L1055</f>
        <v>15</v>
      </c>
      <c r="Q1055" s="6" t="s">
        <v>8388</v>
      </c>
      <c r="R1055" t="s">
        <v>8389</v>
      </c>
      <c r="S1055" s="10">
        <f t="shared" si="117"/>
        <v>42775.172824074078</v>
      </c>
      <c r="T1055" s="10">
        <f t="shared" si="118"/>
        <v>42800.172824074078</v>
      </c>
      <c r="U1055" s="10">
        <v>42775</v>
      </c>
      <c r="V1055" s="10">
        <v>42800</v>
      </c>
      <c r="W1055" s="28">
        <f t="shared" si="115"/>
        <v>1500</v>
      </c>
      <c r="X1055" s="28">
        <f t="shared" si="116"/>
        <v>15</v>
      </c>
    </row>
    <row r="1056" spans="1:2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8338</v>
      </c>
      <c r="O1056" s="5">
        <f t="shared" si="114"/>
        <v>0</v>
      </c>
      <c r="P1056" s="5">
        <v>0</v>
      </c>
      <c r="Q1056" s="6" t="s">
        <v>8388</v>
      </c>
      <c r="R1056" t="s">
        <v>8389</v>
      </c>
      <c r="S1056" s="10">
        <f t="shared" si="117"/>
        <v>41831.851840277777</v>
      </c>
      <c r="T1056" s="10">
        <f t="shared" si="118"/>
        <v>41861.916666666664</v>
      </c>
      <c r="U1056" s="10">
        <v>41831</v>
      </c>
      <c r="V1056" s="10">
        <v>41861</v>
      </c>
      <c r="W1056" s="28">
        <f t="shared" si="115"/>
        <v>2500</v>
      </c>
      <c r="X1056" s="28">
        <f t="shared" si="116"/>
        <v>0</v>
      </c>
    </row>
    <row r="1057" spans="1:2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8338</v>
      </c>
      <c r="O1057" s="5">
        <f t="shared" si="114"/>
        <v>0</v>
      </c>
      <c r="P1057" s="5">
        <v>0</v>
      </c>
      <c r="Q1057" s="6" t="s">
        <v>8388</v>
      </c>
      <c r="R1057" t="s">
        <v>8389</v>
      </c>
      <c r="S1057" s="10">
        <f t="shared" si="117"/>
        <v>42406.992418981477</v>
      </c>
      <c r="T1057" s="10">
        <f t="shared" si="118"/>
        <v>42436.992418981477</v>
      </c>
      <c r="U1057" s="10">
        <v>42406</v>
      </c>
      <c r="V1057" s="10">
        <v>42436</v>
      </c>
      <c r="W1057" s="28">
        <f t="shared" si="115"/>
        <v>3500</v>
      </c>
      <c r="X1057" s="28">
        <f t="shared" si="116"/>
        <v>0</v>
      </c>
    </row>
    <row r="1058" spans="1:2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8319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8338</v>
      </c>
      <c r="O1058" s="5">
        <f t="shared" si="114"/>
        <v>0</v>
      </c>
      <c r="P1058" s="5">
        <v>0</v>
      </c>
      <c r="Q1058" s="6" t="s">
        <v>8388</v>
      </c>
      <c r="R1058" t="s">
        <v>8389</v>
      </c>
      <c r="S1058" s="10">
        <f t="shared" si="117"/>
        <v>42058.719641203701</v>
      </c>
      <c r="T1058" s="10">
        <f t="shared" si="118"/>
        <v>42118.677974537037</v>
      </c>
      <c r="U1058" s="10">
        <v>42058</v>
      </c>
      <c r="V1058" s="10">
        <v>42118</v>
      </c>
      <c r="W1058" s="28">
        <f t="shared" si="115"/>
        <v>10000</v>
      </c>
      <c r="X1058" s="28">
        <f t="shared" si="116"/>
        <v>0</v>
      </c>
    </row>
    <row r="1059" spans="1:2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8319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8338</v>
      </c>
      <c r="O1059" s="5">
        <f t="shared" si="114"/>
        <v>0</v>
      </c>
      <c r="P1059" s="5">
        <v>0</v>
      </c>
      <c r="Q1059" s="6" t="s">
        <v>8388</v>
      </c>
      <c r="R1059" t="s">
        <v>8389</v>
      </c>
      <c r="S1059" s="10">
        <f t="shared" si="117"/>
        <v>42678.871331018519</v>
      </c>
      <c r="T1059" s="10">
        <f t="shared" si="118"/>
        <v>42708.912997685184</v>
      </c>
      <c r="U1059" s="10">
        <v>42678</v>
      </c>
      <c r="V1059" s="10">
        <v>42708</v>
      </c>
      <c r="W1059" s="28">
        <f t="shared" si="115"/>
        <v>10000</v>
      </c>
      <c r="X1059" s="28">
        <f t="shared" si="116"/>
        <v>0</v>
      </c>
    </row>
    <row r="1060" spans="1:2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8338</v>
      </c>
      <c r="O1060" s="5">
        <f t="shared" si="114"/>
        <v>0</v>
      </c>
      <c r="P1060" s="5">
        <v>0</v>
      </c>
      <c r="Q1060" s="6" t="s">
        <v>8388</v>
      </c>
      <c r="R1060" t="s">
        <v>8389</v>
      </c>
      <c r="S1060" s="10">
        <f t="shared" si="117"/>
        <v>42047.900960648149</v>
      </c>
      <c r="T1060" s="10">
        <f t="shared" si="118"/>
        <v>42089</v>
      </c>
      <c r="U1060" s="10">
        <v>42047</v>
      </c>
      <c r="V1060" s="10">
        <v>42089</v>
      </c>
      <c r="W1060" s="28">
        <f t="shared" si="115"/>
        <v>40000</v>
      </c>
      <c r="X1060" s="28">
        <f t="shared" si="116"/>
        <v>0</v>
      </c>
    </row>
    <row r="1061" spans="1:2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8319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8338</v>
      </c>
      <c r="O1061" s="5">
        <f t="shared" si="114"/>
        <v>0</v>
      </c>
      <c r="P1061" s="5">
        <v>0</v>
      </c>
      <c r="Q1061" s="6" t="s">
        <v>8388</v>
      </c>
      <c r="R1061" t="s">
        <v>8389</v>
      </c>
      <c r="S1061" s="10">
        <f t="shared" si="117"/>
        <v>42046.79</v>
      </c>
      <c r="T1061" s="10">
        <f t="shared" si="118"/>
        <v>42076.748333333337</v>
      </c>
      <c r="U1061" s="10">
        <v>42046</v>
      </c>
      <c r="V1061" s="10">
        <v>42076</v>
      </c>
      <c r="W1061" s="28">
        <f t="shared" si="115"/>
        <v>1100</v>
      </c>
      <c r="X1061" s="28">
        <f t="shared" si="116"/>
        <v>0</v>
      </c>
    </row>
    <row r="1062" spans="1:2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8338</v>
      </c>
      <c r="O1062" s="5">
        <f t="shared" si="114"/>
        <v>1</v>
      </c>
      <c r="P1062" s="5">
        <f>E1062/L1062</f>
        <v>50</v>
      </c>
      <c r="Q1062" s="6" t="s">
        <v>8388</v>
      </c>
      <c r="R1062" t="s">
        <v>8389</v>
      </c>
      <c r="S1062" s="10">
        <f t="shared" si="117"/>
        <v>42079.913113425922</v>
      </c>
      <c r="T1062" s="10">
        <f t="shared" si="118"/>
        <v>42109.913113425922</v>
      </c>
      <c r="U1062" s="10">
        <v>42079</v>
      </c>
      <c r="V1062" s="10">
        <v>42109</v>
      </c>
      <c r="W1062" s="28">
        <f t="shared" si="115"/>
        <v>5000</v>
      </c>
      <c r="X1062" s="28">
        <f t="shared" si="116"/>
        <v>50</v>
      </c>
    </row>
    <row r="1063" spans="1:2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8338</v>
      </c>
      <c r="O1063" s="5">
        <f t="shared" si="114"/>
        <v>0</v>
      </c>
      <c r="P1063" s="5">
        <v>0</v>
      </c>
      <c r="Q1063" s="6" t="s">
        <v>8388</v>
      </c>
      <c r="R1063" t="s">
        <v>8389</v>
      </c>
      <c r="S1063" s="10">
        <f t="shared" si="117"/>
        <v>42432.276712962965</v>
      </c>
      <c r="T1063" s="10">
        <f t="shared" si="118"/>
        <v>42492.041666666672</v>
      </c>
      <c r="U1063" s="10">
        <v>42432</v>
      </c>
      <c r="V1063" s="10">
        <v>42492</v>
      </c>
      <c r="W1063" s="28">
        <f t="shared" si="115"/>
        <v>4000</v>
      </c>
      <c r="X1063" s="28">
        <f t="shared" si="116"/>
        <v>0</v>
      </c>
    </row>
    <row r="1064" spans="1:2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8338</v>
      </c>
      <c r="O1064" s="5">
        <f t="shared" si="114"/>
        <v>95.477386934673376</v>
      </c>
      <c r="P1064" s="5">
        <f>E1064/L1064</f>
        <v>47.5</v>
      </c>
      <c r="Q1064" s="6" t="s">
        <v>8388</v>
      </c>
      <c r="R1064" t="s">
        <v>8389</v>
      </c>
      <c r="S1064" s="10">
        <f t="shared" si="117"/>
        <v>42556.807187500002</v>
      </c>
      <c r="T1064" s="10">
        <f t="shared" si="118"/>
        <v>42563.807187500002</v>
      </c>
      <c r="U1064" s="10">
        <v>42556</v>
      </c>
      <c r="V1064" s="10">
        <v>42563</v>
      </c>
      <c r="W1064" s="28">
        <f t="shared" si="115"/>
        <v>199</v>
      </c>
      <c r="X1064" s="28">
        <f t="shared" si="116"/>
        <v>190</v>
      </c>
    </row>
    <row r="1065" spans="1:2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8338</v>
      </c>
      <c r="O1065" s="5">
        <f t="shared" si="114"/>
        <v>0</v>
      </c>
      <c r="P1065" s="5">
        <v>0</v>
      </c>
      <c r="Q1065" s="6" t="s">
        <v>8388</v>
      </c>
      <c r="R1065" t="s">
        <v>8389</v>
      </c>
      <c r="S1065" s="10">
        <f t="shared" si="117"/>
        <v>42583.030810185184</v>
      </c>
      <c r="T1065" s="10">
        <f t="shared" si="118"/>
        <v>42613.030810185184</v>
      </c>
      <c r="U1065" s="10">
        <v>42583</v>
      </c>
      <c r="V1065" s="10">
        <v>42613</v>
      </c>
      <c r="W1065" s="28">
        <f t="shared" si="115"/>
        <v>1000</v>
      </c>
      <c r="X1065" s="28">
        <f t="shared" si="116"/>
        <v>0</v>
      </c>
    </row>
    <row r="1066" spans="1:2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8320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8339</v>
      </c>
      <c r="O1066" s="5">
        <f t="shared" si="114"/>
        <v>8.974444444444444</v>
      </c>
      <c r="P1066" s="5">
        <f t="shared" ref="P1066:P1072" si="119">E1066/L1066</f>
        <v>65.666666666666671</v>
      </c>
      <c r="Q1066" s="6" t="s">
        <v>8390</v>
      </c>
      <c r="R1066" t="s">
        <v>8391</v>
      </c>
      <c r="S1066" s="10">
        <f t="shared" si="117"/>
        <v>41417.228043981479</v>
      </c>
      <c r="T1066" s="10">
        <f t="shared" si="118"/>
        <v>41462.228043981479</v>
      </c>
      <c r="U1066" s="10">
        <v>41417</v>
      </c>
      <c r="V1066" s="10">
        <v>41462</v>
      </c>
      <c r="W1066" s="28">
        <f t="shared" si="115"/>
        <v>90000</v>
      </c>
      <c r="X1066" s="28">
        <f t="shared" si="116"/>
        <v>8077</v>
      </c>
    </row>
    <row r="1067" spans="1:2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8320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8339</v>
      </c>
      <c r="O1067" s="5">
        <f t="shared" si="114"/>
        <v>2.7</v>
      </c>
      <c r="P1067" s="5">
        <f t="shared" si="119"/>
        <v>16.2</v>
      </c>
      <c r="Q1067" s="6" t="s">
        <v>8390</v>
      </c>
      <c r="R1067" t="s">
        <v>8391</v>
      </c>
      <c r="S1067" s="10">
        <f t="shared" si="117"/>
        <v>41661.381041666667</v>
      </c>
      <c r="T1067" s="10">
        <f t="shared" si="118"/>
        <v>41689.381041666667</v>
      </c>
      <c r="U1067" s="10">
        <v>41661</v>
      </c>
      <c r="V1067" s="10">
        <v>41689</v>
      </c>
      <c r="W1067" s="28">
        <f t="shared" si="115"/>
        <v>2661.6</v>
      </c>
      <c r="X1067" s="28">
        <f t="shared" si="116"/>
        <v>73.167299999999997</v>
      </c>
    </row>
    <row r="1068" spans="1:2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8320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8339</v>
      </c>
      <c r="O1068" s="5">
        <f t="shared" si="114"/>
        <v>3.3673333333333333</v>
      </c>
      <c r="P1068" s="5">
        <f t="shared" si="119"/>
        <v>34.128378378378379</v>
      </c>
      <c r="Q1068" s="6" t="s">
        <v>8390</v>
      </c>
      <c r="R1068" t="s">
        <v>8391</v>
      </c>
      <c r="S1068" s="10">
        <f t="shared" si="117"/>
        <v>41445.962754629625</v>
      </c>
      <c r="T1068" s="10">
        <f t="shared" si="118"/>
        <v>41490.962754629625</v>
      </c>
      <c r="U1068" s="10">
        <v>41445</v>
      </c>
      <c r="V1068" s="10">
        <v>41490</v>
      </c>
      <c r="W1068" s="28">
        <f t="shared" si="115"/>
        <v>150000</v>
      </c>
      <c r="X1068" s="28">
        <f t="shared" si="116"/>
        <v>5051</v>
      </c>
    </row>
    <row r="1069" spans="1:2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8320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8339</v>
      </c>
      <c r="O1069" s="5">
        <f t="shared" si="114"/>
        <v>26</v>
      </c>
      <c r="P1069" s="5">
        <f t="shared" si="119"/>
        <v>13</v>
      </c>
      <c r="Q1069" s="6" t="s">
        <v>8390</v>
      </c>
      <c r="R1069" t="s">
        <v>8391</v>
      </c>
      <c r="S1069" s="10">
        <f t="shared" si="117"/>
        <v>41599.855682870373</v>
      </c>
      <c r="T1069" s="10">
        <f t="shared" si="118"/>
        <v>41629.855682870373</v>
      </c>
      <c r="U1069" s="10">
        <v>41599</v>
      </c>
      <c r="V1069" s="10">
        <v>41629</v>
      </c>
      <c r="W1069" s="28">
        <f t="shared" si="115"/>
        <v>500</v>
      </c>
      <c r="X1069" s="28">
        <f t="shared" si="116"/>
        <v>130</v>
      </c>
    </row>
    <row r="1070" spans="1:2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8320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8339</v>
      </c>
      <c r="O1070" s="5">
        <f t="shared" si="114"/>
        <v>0.15</v>
      </c>
      <c r="P1070" s="5">
        <f t="shared" si="119"/>
        <v>11.25</v>
      </c>
      <c r="Q1070" s="6" t="s">
        <v>8390</v>
      </c>
      <c r="R1070" t="s">
        <v>8391</v>
      </c>
      <c r="S1070" s="10">
        <f t="shared" si="117"/>
        <v>42440.371111111112</v>
      </c>
      <c r="T1070" s="10">
        <f t="shared" si="118"/>
        <v>42470.329444444447</v>
      </c>
      <c r="U1070" s="10">
        <v>42440</v>
      </c>
      <c r="V1070" s="10">
        <v>42470</v>
      </c>
      <c r="W1070" s="28">
        <f t="shared" si="115"/>
        <v>30000</v>
      </c>
      <c r="X1070" s="28">
        <f t="shared" si="116"/>
        <v>45</v>
      </c>
    </row>
    <row r="1071" spans="1:2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8320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8339</v>
      </c>
      <c r="O1071" s="5">
        <f t="shared" si="114"/>
        <v>38.636363636363633</v>
      </c>
      <c r="P1071" s="5">
        <f t="shared" si="119"/>
        <v>40.476190476190474</v>
      </c>
      <c r="Q1071" s="6" t="s">
        <v>8390</v>
      </c>
      <c r="R1071" t="s">
        <v>8391</v>
      </c>
      <c r="S1071" s="10">
        <f t="shared" si="117"/>
        <v>41572.229849537034</v>
      </c>
      <c r="T1071" s="10">
        <f t="shared" si="118"/>
        <v>41604.271516203706</v>
      </c>
      <c r="U1071" s="10">
        <v>41572</v>
      </c>
      <c r="V1071" s="10">
        <v>41604</v>
      </c>
      <c r="W1071" s="28">
        <f t="shared" si="115"/>
        <v>2200</v>
      </c>
      <c r="X1071" s="28">
        <f t="shared" si="116"/>
        <v>850</v>
      </c>
    </row>
    <row r="1072" spans="1:2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8320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8339</v>
      </c>
      <c r="O1072" s="5">
        <f t="shared" si="114"/>
        <v>0.70000000000000007</v>
      </c>
      <c r="P1072" s="5">
        <f t="shared" si="119"/>
        <v>35</v>
      </c>
      <c r="Q1072" s="6" t="s">
        <v>8390</v>
      </c>
      <c r="R1072" t="s">
        <v>8391</v>
      </c>
      <c r="S1072" s="10">
        <f t="shared" si="117"/>
        <v>41163.011828703704</v>
      </c>
      <c r="T1072" s="10">
        <f t="shared" si="118"/>
        <v>41183.011828703704</v>
      </c>
      <c r="U1072" s="10">
        <v>41163</v>
      </c>
      <c r="V1072" s="10">
        <v>41183</v>
      </c>
      <c r="W1072" s="28">
        <f t="shared" si="115"/>
        <v>10000</v>
      </c>
      <c r="X1072" s="28">
        <f t="shared" si="116"/>
        <v>70</v>
      </c>
    </row>
    <row r="1073" spans="1:2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8320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8339</v>
      </c>
      <c r="O1073" s="5">
        <f t="shared" si="114"/>
        <v>0</v>
      </c>
      <c r="P1073" s="5">
        <v>0</v>
      </c>
      <c r="Q1073" s="6" t="s">
        <v>8390</v>
      </c>
      <c r="R1073" t="s">
        <v>8391</v>
      </c>
      <c r="S1073" s="10">
        <f t="shared" si="117"/>
        <v>42295.753391203703</v>
      </c>
      <c r="T1073" s="10">
        <f t="shared" si="118"/>
        <v>42325.795057870375</v>
      </c>
      <c r="U1073" s="10">
        <v>42295</v>
      </c>
      <c r="V1073" s="10">
        <v>42325</v>
      </c>
      <c r="W1073" s="28">
        <f t="shared" si="115"/>
        <v>12.35</v>
      </c>
      <c r="X1073" s="28">
        <f t="shared" si="116"/>
        <v>0</v>
      </c>
    </row>
    <row r="1074" spans="1:2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8320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8339</v>
      </c>
      <c r="O1074" s="5">
        <f t="shared" si="114"/>
        <v>6.8000000000000005E-2</v>
      </c>
      <c r="P1074" s="5">
        <f t="shared" ref="P1074:P1085" si="120">E1074/L1074</f>
        <v>12.75</v>
      </c>
      <c r="Q1074" s="6" t="s">
        <v>8390</v>
      </c>
      <c r="R1074" t="s">
        <v>8391</v>
      </c>
      <c r="S1074" s="10">
        <f t="shared" si="117"/>
        <v>41645.832141203704</v>
      </c>
      <c r="T1074" s="10">
        <f t="shared" si="118"/>
        <v>41675.832141203704</v>
      </c>
      <c r="U1074" s="10">
        <v>41645</v>
      </c>
      <c r="V1074" s="10">
        <v>41675</v>
      </c>
      <c r="W1074" s="28">
        <f t="shared" si="115"/>
        <v>75000</v>
      </c>
      <c r="X1074" s="28">
        <f t="shared" si="116"/>
        <v>51</v>
      </c>
    </row>
    <row r="1075" spans="1:2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8320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8339</v>
      </c>
      <c r="O1075" s="5">
        <f t="shared" si="114"/>
        <v>1.3333333333333335</v>
      </c>
      <c r="P1075" s="5">
        <f t="shared" si="120"/>
        <v>10</v>
      </c>
      <c r="Q1075" s="6" t="s">
        <v>8390</v>
      </c>
      <c r="R1075" t="s">
        <v>8391</v>
      </c>
      <c r="S1075" s="10">
        <f t="shared" si="117"/>
        <v>40802.964594907404</v>
      </c>
      <c r="T1075" s="10">
        <f t="shared" si="118"/>
        <v>40832.964594907404</v>
      </c>
      <c r="U1075" s="10">
        <v>40802</v>
      </c>
      <c r="V1075" s="10">
        <v>40832</v>
      </c>
      <c r="W1075" s="28">
        <f t="shared" si="115"/>
        <v>750</v>
      </c>
      <c r="X1075" s="28">
        <f t="shared" si="116"/>
        <v>10</v>
      </c>
    </row>
    <row r="1076" spans="1:2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8320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8339</v>
      </c>
      <c r="O1076" s="5">
        <f t="shared" si="114"/>
        <v>6.3092592592592585</v>
      </c>
      <c r="P1076" s="5">
        <f t="shared" si="120"/>
        <v>113.56666666666666</v>
      </c>
      <c r="Q1076" s="6" t="s">
        <v>8390</v>
      </c>
      <c r="R1076" t="s">
        <v>8391</v>
      </c>
      <c r="S1076" s="10">
        <f t="shared" si="117"/>
        <v>41613.172974537039</v>
      </c>
      <c r="T1076" s="10">
        <f t="shared" si="118"/>
        <v>41643.172974537039</v>
      </c>
      <c r="U1076" s="10">
        <v>41613</v>
      </c>
      <c r="V1076" s="10">
        <v>41643</v>
      </c>
      <c r="W1076" s="28">
        <f t="shared" si="115"/>
        <v>54000</v>
      </c>
      <c r="X1076" s="28">
        <f t="shared" si="116"/>
        <v>3407</v>
      </c>
    </row>
    <row r="1077" spans="1:2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8320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8339</v>
      </c>
      <c r="O1077" s="5">
        <f t="shared" si="114"/>
        <v>4.5</v>
      </c>
      <c r="P1077" s="5">
        <f t="shared" si="120"/>
        <v>15</v>
      </c>
      <c r="Q1077" s="6" t="s">
        <v>8390</v>
      </c>
      <c r="R1077" t="s">
        <v>8391</v>
      </c>
      <c r="S1077" s="10">
        <f t="shared" si="117"/>
        <v>41005.904120370367</v>
      </c>
      <c r="T1077" s="10">
        <f t="shared" si="118"/>
        <v>41035.904120370367</v>
      </c>
      <c r="U1077" s="10">
        <v>41005</v>
      </c>
      <c r="V1077" s="10">
        <v>41035</v>
      </c>
      <c r="W1077" s="28">
        <f t="shared" si="115"/>
        <v>1000</v>
      </c>
      <c r="X1077" s="28">
        <f t="shared" si="116"/>
        <v>45</v>
      </c>
    </row>
    <row r="1078" spans="1:2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8320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8339</v>
      </c>
      <c r="O1078" s="5">
        <f t="shared" si="114"/>
        <v>62.765333333333331</v>
      </c>
      <c r="P1078" s="5">
        <f t="shared" si="120"/>
        <v>48.281025641025643</v>
      </c>
      <c r="Q1078" s="6" t="s">
        <v>8390</v>
      </c>
      <c r="R1078" t="s">
        <v>8391</v>
      </c>
      <c r="S1078" s="10">
        <f t="shared" si="117"/>
        <v>41838.377893518518</v>
      </c>
      <c r="T1078" s="10">
        <f t="shared" si="118"/>
        <v>41893.377893518518</v>
      </c>
      <c r="U1078" s="10">
        <v>41838</v>
      </c>
      <c r="V1078" s="10">
        <v>41893</v>
      </c>
      <c r="W1078" s="28">
        <f t="shared" si="115"/>
        <v>75000</v>
      </c>
      <c r="X1078" s="28">
        <f t="shared" si="116"/>
        <v>47074</v>
      </c>
    </row>
    <row r="1079" spans="1:2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8320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8339</v>
      </c>
      <c r="O1079" s="5">
        <f t="shared" si="114"/>
        <v>29.376000000000001</v>
      </c>
      <c r="P1079" s="5">
        <f t="shared" si="120"/>
        <v>43.976047904191617</v>
      </c>
      <c r="Q1079" s="6" t="s">
        <v>8390</v>
      </c>
      <c r="R1079" t="s">
        <v>8391</v>
      </c>
      <c r="S1079" s="10">
        <f t="shared" si="117"/>
        <v>42353.16679398148</v>
      </c>
      <c r="T1079" s="10">
        <f t="shared" si="118"/>
        <v>42383.16679398148</v>
      </c>
      <c r="U1079" s="10">
        <v>42353</v>
      </c>
      <c r="V1079" s="10">
        <v>42383</v>
      </c>
      <c r="W1079" s="28">
        <f t="shared" si="115"/>
        <v>25000</v>
      </c>
      <c r="X1079" s="28">
        <f t="shared" si="116"/>
        <v>7344</v>
      </c>
    </row>
    <row r="1080" spans="1:2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8320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8339</v>
      </c>
      <c r="O1080" s="5">
        <f t="shared" si="114"/>
        <v>7.5</v>
      </c>
      <c r="P1080" s="5">
        <f t="shared" si="120"/>
        <v>9</v>
      </c>
      <c r="Q1080" s="6" t="s">
        <v>8390</v>
      </c>
      <c r="R1080" t="s">
        <v>8391</v>
      </c>
      <c r="S1080" s="10">
        <f t="shared" si="117"/>
        <v>40701.195844907408</v>
      </c>
      <c r="T1080" s="10">
        <f t="shared" si="118"/>
        <v>40746.195844907408</v>
      </c>
      <c r="U1080" s="10">
        <v>40701</v>
      </c>
      <c r="V1080" s="10">
        <v>40746</v>
      </c>
      <c r="W1080" s="28">
        <f t="shared" si="115"/>
        <v>600</v>
      </c>
      <c r="X1080" s="28">
        <f t="shared" si="116"/>
        <v>45</v>
      </c>
    </row>
    <row r="1081" spans="1:2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8320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8339</v>
      </c>
      <c r="O1081" s="5">
        <f t="shared" si="114"/>
        <v>2.6076923076923078</v>
      </c>
      <c r="P1081" s="5">
        <f t="shared" si="120"/>
        <v>37.666666666666664</v>
      </c>
      <c r="Q1081" s="6" t="s">
        <v>8390</v>
      </c>
      <c r="R1081" t="s">
        <v>8391</v>
      </c>
      <c r="S1081" s="10">
        <f t="shared" si="117"/>
        <v>42479.566388888888</v>
      </c>
      <c r="T1081" s="10">
        <f t="shared" si="118"/>
        <v>42504.566388888888</v>
      </c>
      <c r="U1081" s="10">
        <v>42479</v>
      </c>
      <c r="V1081" s="10">
        <v>42504</v>
      </c>
      <c r="W1081" s="28">
        <f t="shared" si="115"/>
        <v>29491.800000000003</v>
      </c>
      <c r="X1081" s="28">
        <f t="shared" si="116"/>
        <v>769.39440000000002</v>
      </c>
    </row>
    <row r="1082" spans="1:2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8320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8339</v>
      </c>
      <c r="O1082" s="5">
        <f t="shared" si="114"/>
        <v>9.1050000000000004</v>
      </c>
      <c r="P1082" s="5">
        <f t="shared" si="120"/>
        <v>18.581632653061224</v>
      </c>
      <c r="Q1082" s="6" t="s">
        <v>8390</v>
      </c>
      <c r="R1082" t="s">
        <v>8391</v>
      </c>
      <c r="S1082" s="10">
        <f t="shared" si="117"/>
        <v>41740.138113425928</v>
      </c>
      <c r="T1082" s="10">
        <f t="shared" si="118"/>
        <v>41770.138113425928</v>
      </c>
      <c r="U1082" s="10">
        <v>41740</v>
      </c>
      <c r="V1082" s="10">
        <v>41770</v>
      </c>
      <c r="W1082" s="28">
        <f t="shared" si="115"/>
        <v>20000</v>
      </c>
      <c r="X1082" s="28">
        <f t="shared" si="116"/>
        <v>1821</v>
      </c>
    </row>
    <row r="1083" spans="1:2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8320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8339</v>
      </c>
      <c r="O1083" s="5">
        <f t="shared" si="114"/>
        <v>1.7647058823529412E-2</v>
      </c>
      <c r="P1083" s="5">
        <f t="shared" si="120"/>
        <v>3</v>
      </c>
      <c r="Q1083" s="6" t="s">
        <v>8390</v>
      </c>
      <c r="R1083" t="s">
        <v>8391</v>
      </c>
      <c r="S1083" s="10">
        <f t="shared" si="117"/>
        <v>42002.926990740743</v>
      </c>
      <c r="T1083" s="10">
        <f t="shared" si="118"/>
        <v>42032.926990740743</v>
      </c>
      <c r="U1083" s="10">
        <v>42002</v>
      </c>
      <c r="V1083" s="10">
        <v>42032</v>
      </c>
      <c r="W1083" s="28">
        <f t="shared" si="115"/>
        <v>68000</v>
      </c>
      <c r="X1083" s="28">
        <f t="shared" si="116"/>
        <v>12</v>
      </c>
    </row>
    <row r="1084" spans="1:2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8320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8339</v>
      </c>
      <c r="O1084" s="5">
        <f t="shared" si="114"/>
        <v>0.55999999999999994</v>
      </c>
      <c r="P1084" s="5">
        <f t="shared" si="120"/>
        <v>18.666666666666668</v>
      </c>
      <c r="Q1084" s="6" t="s">
        <v>8390</v>
      </c>
      <c r="R1084" t="s">
        <v>8391</v>
      </c>
      <c r="S1084" s="10">
        <f t="shared" si="117"/>
        <v>41101.906111111108</v>
      </c>
      <c r="T1084" s="10">
        <f t="shared" si="118"/>
        <v>41131.906111111108</v>
      </c>
      <c r="U1084" s="10">
        <v>41101</v>
      </c>
      <c r="V1084" s="10">
        <v>41131</v>
      </c>
      <c r="W1084" s="28">
        <f t="shared" si="115"/>
        <v>10000</v>
      </c>
      <c r="X1084" s="28">
        <f t="shared" si="116"/>
        <v>56</v>
      </c>
    </row>
    <row r="1085" spans="1:2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8320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8339</v>
      </c>
      <c r="O1085" s="5">
        <f t="shared" si="114"/>
        <v>0.82000000000000006</v>
      </c>
      <c r="P1085" s="5">
        <f t="shared" si="120"/>
        <v>410</v>
      </c>
      <c r="Q1085" s="6" t="s">
        <v>8390</v>
      </c>
      <c r="R1085" t="s">
        <v>8391</v>
      </c>
      <c r="S1085" s="10">
        <f t="shared" si="117"/>
        <v>41793.659525462965</v>
      </c>
      <c r="T1085" s="10">
        <f t="shared" si="118"/>
        <v>41853.659525462965</v>
      </c>
      <c r="U1085" s="10">
        <v>41793</v>
      </c>
      <c r="V1085" s="10">
        <v>41853</v>
      </c>
      <c r="W1085" s="28">
        <f t="shared" si="115"/>
        <v>45825</v>
      </c>
      <c r="X1085" s="28">
        <f t="shared" si="116"/>
        <v>375.27300000000002</v>
      </c>
    </row>
    <row r="1086" spans="1:2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8320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8339</v>
      </c>
      <c r="O1086" s="5">
        <f t="shared" si="114"/>
        <v>0</v>
      </c>
      <c r="P1086" s="5">
        <v>0</v>
      </c>
      <c r="Q1086" s="6" t="s">
        <v>8390</v>
      </c>
      <c r="R1086" t="s">
        <v>8391</v>
      </c>
      <c r="S1086" s="10">
        <f t="shared" si="117"/>
        <v>41829.912083333329</v>
      </c>
      <c r="T1086" s="10">
        <f t="shared" si="118"/>
        <v>41859.912083333329</v>
      </c>
      <c r="U1086" s="10">
        <v>41829</v>
      </c>
      <c r="V1086" s="10">
        <v>41859</v>
      </c>
      <c r="W1086" s="28">
        <f t="shared" si="115"/>
        <v>550</v>
      </c>
      <c r="X1086" s="28">
        <f t="shared" si="116"/>
        <v>0</v>
      </c>
    </row>
    <row r="1087" spans="1:2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8320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8339</v>
      </c>
      <c r="O1087" s="5">
        <f t="shared" si="114"/>
        <v>3.42</v>
      </c>
      <c r="P1087" s="5">
        <f>E1087/L1087</f>
        <v>114</v>
      </c>
      <c r="Q1087" s="6" t="s">
        <v>8390</v>
      </c>
      <c r="R1087" t="s">
        <v>8391</v>
      </c>
      <c r="S1087" s="10">
        <f t="shared" si="117"/>
        <v>42413.671006944445</v>
      </c>
      <c r="T1087" s="10">
        <f t="shared" si="118"/>
        <v>42443.629340277781</v>
      </c>
      <c r="U1087" s="10">
        <v>42413</v>
      </c>
      <c r="V1087" s="10">
        <v>42443</v>
      </c>
      <c r="W1087" s="28">
        <f t="shared" si="115"/>
        <v>21546</v>
      </c>
      <c r="X1087" s="28">
        <f t="shared" si="116"/>
        <v>774.11699999999996</v>
      </c>
    </row>
    <row r="1088" spans="1:2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8320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8339</v>
      </c>
      <c r="O1088" s="5">
        <f t="shared" si="114"/>
        <v>8.3333333333333343E-2</v>
      </c>
      <c r="P1088" s="5">
        <f>E1088/L1088</f>
        <v>7.5</v>
      </c>
      <c r="Q1088" s="6" t="s">
        <v>8390</v>
      </c>
      <c r="R1088" t="s">
        <v>8391</v>
      </c>
      <c r="S1088" s="10">
        <f t="shared" si="117"/>
        <v>41845.866793981484</v>
      </c>
      <c r="T1088" s="10">
        <f t="shared" si="118"/>
        <v>41875.866793981484</v>
      </c>
      <c r="U1088" s="10">
        <v>41845</v>
      </c>
      <c r="V1088" s="10">
        <v>41875</v>
      </c>
      <c r="W1088" s="28">
        <f t="shared" si="115"/>
        <v>18000</v>
      </c>
      <c r="X1088" s="28">
        <f t="shared" si="116"/>
        <v>15</v>
      </c>
    </row>
    <row r="1089" spans="1:2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8320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8339</v>
      </c>
      <c r="O1089" s="5">
        <f t="shared" si="114"/>
        <v>0</v>
      </c>
      <c r="P1089" s="5">
        <v>0</v>
      </c>
      <c r="Q1089" s="6" t="s">
        <v>8390</v>
      </c>
      <c r="R1089" t="s">
        <v>8391</v>
      </c>
      <c r="S1089" s="10">
        <f t="shared" si="117"/>
        <v>41775.713969907403</v>
      </c>
      <c r="T1089" s="10">
        <f t="shared" si="118"/>
        <v>41805.713969907403</v>
      </c>
      <c r="U1089" s="10">
        <v>41775</v>
      </c>
      <c r="V1089" s="10">
        <v>41805</v>
      </c>
      <c r="W1089" s="28">
        <f t="shared" si="115"/>
        <v>1100</v>
      </c>
      <c r="X1089" s="28">
        <f t="shared" si="116"/>
        <v>0</v>
      </c>
    </row>
    <row r="1090" spans="1:2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8320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8339</v>
      </c>
      <c r="O1090" s="5">
        <f t="shared" ref="O1090:O1153" si="121">(E1090/D1090)*100</f>
        <v>14.182977777777777</v>
      </c>
      <c r="P1090" s="5">
        <f t="shared" ref="P1090:P1108" si="122">E1090/L1090</f>
        <v>43.41727891156463</v>
      </c>
      <c r="Q1090" s="6" t="s">
        <v>8390</v>
      </c>
      <c r="R1090" t="s">
        <v>8391</v>
      </c>
      <c r="S1090" s="10">
        <f t="shared" si="117"/>
        <v>41723.799386574072</v>
      </c>
      <c r="T1090" s="10">
        <f t="shared" si="118"/>
        <v>41753.799386574072</v>
      </c>
      <c r="U1090" s="10">
        <v>41723</v>
      </c>
      <c r="V1090" s="10">
        <v>41753</v>
      </c>
      <c r="W1090" s="28">
        <f t="shared" ref="W1090:W1153" si="123">(HLOOKUP(U1090,Exchange_Data,MATCH(H1090,Currency,0),FALSE))*D1090</f>
        <v>45000</v>
      </c>
      <c r="X1090" s="28">
        <f t="shared" ref="X1090:X1153" si="124">(HLOOKUP(V1090,Exchange_Data,MATCH(H1090,Currency,0),FALSE))*E1090</f>
        <v>6382.34</v>
      </c>
    </row>
    <row r="1091" spans="1:2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8320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8339</v>
      </c>
      <c r="O1091" s="5">
        <f t="shared" si="121"/>
        <v>7.8266666666666662</v>
      </c>
      <c r="P1091" s="5">
        <f t="shared" si="122"/>
        <v>23.959183673469386</v>
      </c>
      <c r="Q1091" s="6" t="s">
        <v>8390</v>
      </c>
      <c r="R1091" t="s">
        <v>8391</v>
      </c>
      <c r="S1091" s="10">
        <f t="shared" ref="S1091:S1154" si="125">(J1091/86400)+25569</f>
        <v>42151.189525462964</v>
      </c>
      <c r="T1091" s="10">
        <f t="shared" ref="T1091:T1154" si="126">(I1091/86400)+25569</f>
        <v>42181.189525462964</v>
      </c>
      <c r="U1091" s="10">
        <v>42151</v>
      </c>
      <c r="V1091" s="10">
        <v>42181</v>
      </c>
      <c r="W1091" s="28">
        <f t="shared" si="123"/>
        <v>16294.5</v>
      </c>
      <c r="X1091" s="28">
        <f t="shared" si="124"/>
        <v>1315.1148000000001</v>
      </c>
    </row>
    <row r="1092" spans="1:2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8320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8339</v>
      </c>
      <c r="O1092" s="5">
        <f t="shared" si="121"/>
        <v>3.8464497269020695E-2</v>
      </c>
      <c r="P1092" s="5">
        <f t="shared" si="122"/>
        <v>5</v>
      </c>
      <c r="Q1092" s="6" t="s">
        <v>8390</v>
      </c>
      <c r="R1092" t="s">
        <v>8391</v>
      </c>
      <c r="S1092" s="10">
        <f t="shared" si="125"/>
        <v>42123.185798611114</v>
      </c>
      <c r="T1092" s="10">
        <f t="shared" si="126"/>
        <v>42153.185798611114</v>
      </c>
      <c r="U1092" s="10">
        <v>42123</v>
      </c>
      <c r="V1092" s="10">
        <v>42153</v>
      </c>
      <c r="W1092" s="28">
        <f t="shared" si="123"/>
        <v>10391.400600000001</v>
      </c>
      <c r="X1092" s="28">
        <f t="shared" si="124"/>
        <v>3.8254999999999999</v>
      </c>
    </row>
    <row r="1093" spans="1:2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8320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8339</v>
      </c>
      <c r="O1093" s="5">
        <f t="shared" si="121"/>
        <v>12.5</v>
      </c>
      <c r="P1093" s="5">
        <f t="shared" si="122"/>
        <v>12.5</v>
      </c>
      <c r="Q1093" s="6" t="s">
        <v>8390</v>
      </c>
      <c r="R1093" t="s">
        <v>8391</v>
      </c>
      <c r="S1093" s="10">
        <f t="shared" si="125"/>
        <v>42440.820277777777</v>
      </c>
      <c r="T1093" s="10">
        <f t="shared" si="126"/>
        <v>42470.778611111113</v>
      </c>
      <c r="U1093" s="10">
        <v>42440</v>
      </c>
      <c r="V1093" s="10">
        <v>42470</v>
      </c>
      <c r="W1093" s="28">
        <f t="shared" si="123"/>
        <v>285.84000000000003</v>
      </c>
      <c r="X1093" s="28">
        <f t="shared" si="124"/>
        <v>35.1875</v>
      </c>
    </row>
    <row r="1094" spans="1:2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8320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8339</v>
      </c>
      <c r="O1094" s="5">
        <f t="shared" si="121"/>
        <v>1.05</v>
      </c>
      <c r="P1094" s="5">
        <f t="shared" si="122"/>
        <v>3</v>
      </c>
      <c r="Q1094" s="6" t="s">
        <v>8390</v>
      </c>
      <c r="R1094" t="s">
        <v>8391</v>
      </c>
      <c r="S1094" s="10">
        <f t="shared" si="125"/>
        <v>41250.025902777779</v>
      </c>
      <c r="T1094" s="10">
        <f t="shared" si="126"/>
        <v>41280.025902777779</v>
      </c>
      <c r="U1094" s="10">
        <v>41250</v>
      </c>
      <c r="V1094" s="10">
        <v>41280</v>
      </c>
      <c r="W1094" s="28">
        <f t="shared" si="123"/>
        <v>2000</v>
      </c>
      <c r="X1094" s="28">
        <f t="shared" si="124"/>
        <v>21</v>
      </c>
    </row>
    <row r="1095" spans="1:2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8320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8339</v>
      </c>
      <c r="O1095" s="5">
        <f t="shared" si="121"/>
        <v>14.083333333333334</v>
      </c>
      <c r="P1095" s="5">
        <f t="shared" si="122"/>
        <v>10.5625</v>
      </c>
      <c r="Q1095" s="6" t="s">
        <v>8390</v>
      </c>
      <c r="R1095" t="s">
        <v>8391</v>
      </c>
      <c r="S1095" s="10">
        <f t="shared" si="125"/>
        <v>42396.973807870367</v>
      </c>
      <c r="T1095" s="10">
        <f t="shared" si="126"/>
        <v>42411.973807870367</v>
      </c>
      <c r="U1095" s="10">
        <v>42396</v>
      </c>
      <c r="V1095" s="10">
        <v>42411</v>
      </c>
      <c r="W1095" s="28">
        <f t="shared" si="123"/>
        <v>213.06</v>
      </c>
      <c r="X1095" s="28">
        <f t="shared" si="124"/>
        <v>30.263675000000003</v>
      </c>
    </row>
    <row r="1096" spans="1:2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8320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8339</v>
      </c>
      <c r="O1096" s="5">
        <f t="shared" si="121"/>
        <v>18.300055555555556</v>
      </c>
      <c r="P1096" s="5">
        <f t="shared" si="122"/>
        <v>122.00037037037038</v>
      </c>
      <c r="Q1096" s="6" t="s">
        <v>8390</v>
      </c>
      <c r="R1096" t="s">
        <v>8391</v>
      </c>
      <c r="S1096" s="10">
        <f t="shared" si="125"/>
        <v>40795.71334490741</v>
      </c>
      <c r="T1096" s="10">
        <f t="shared" si="126"/>
        <v>40825.71334490741</v>
      </c>
      <c r="U1096" s="10">
        <v>40795</v>
      </c>
      <c r="V1096" s="10">
        <v>40825</v>
      </c>
      <c r="W1096" s="28">
        <f t="shared" si="123"/>
        <v>18000</v>
      </c>
      <c r="X1096" s="28">
        <f t="shared" si="124"/>
        <v>3294.01</v>
      </c>
    </row>
    <row r="1097" spans="1:2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8320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8339</v>
      </c>
      <c r="O1097" s="5">
        <f t="shared" si="121"/>
        <v>5.0347999999999997</v>
      </c>
      <c r="P1097" s="5">
        <f t="shared" si="122"/>
        <v>267.80851063829789</v>
      </c>
      <c r="Q1097" s="6" t="s">
        <v>8390</v>
      </c>
      <c r="R1097" t="s">
        <v>8391</v>
      </c>
      <c r="S1097" s="10">
        <f t="shared" si="125"/>
        <v>41486.537268518521</v>
      </c>
      <c r="T1097" s="10">
        <f t="shared" si="126"/>
        <v>41516.537268518521</v>
      </c>
      <c r="U1097" s="10">
        <v>41486</v>
      </c>
      <c r="V1097" s="10">
        <v>41516</v>
      </c>
      <c r="W1097" s="28">
        <f t="shared" si="123"/>
        <v>500000</v>
      </c>
      <c r="X1097" s="28">
        <f t="shared" si="124"/>
        <v>25174</v>
      </c>
    </row>
    <row r="1098" spans="1:2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8320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8339</v>
      </c>
      <c r="O1098" s="5">
        <f t="shared" si="121"/>
        <v>17.933333333333334</v>
      </c>
      <c r="P1098" s="5">
        <f t="shared" si="122"/>
        <v>74.206896551724142</v>
      </c>
      <c r="Q1098" s="6" t="s">
        <v>8390</v>
      </c>
      <c r="R1098" t="s">
        <v>8391</v>
      </c>
      <c r="S1098" s="10">
        <f t="shared" si="125"/>
        <v>41885.51798611111</v>
      </c>
      <c r="T1098" s="10">
        <f t="shared" si="126"/>
        <v>41916.145833333336</v>
      </c>
      <c r="U1098" s="10">
        <v>41885</v>
      </c>
      <c r="V1098" s="10">
        <v>41916</v>
      </c>
      <c r="W1098" s="28">
        <f t="shared" si="123"/>
        <v>12000</v>
      </c>
      <c r="X1098" s="28">
        <f t="shared" si="124"/>
        <v>2152</v>
      </c>
    </row>
    <row r="1099" spans="1:2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8320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8339</v>
      </c>
      <c r="O1099" s="5">
        <f t="shared" si="121"/>
        <v>4.7E-2</v>
      </c>
      <c r="P1099" s="5">
        <f t="shared" si="122"/>
        <v>6.7142857142857144</v>
      </c>
      <c r="Q1099" s="6" t="s">
        <v>8390</v>
      </c>
      <c r="R1099" t="s">
        <v>8391</v>
      </c>
      <c r="S1099" s="10">
        <f t="shared" si="125"/>
        <v>41660.792557870373</v>
      </c>
      <c r="T1099" s="10">
        <f t="shared" si="126"/>
        <v>41700.792557870373</v>
      </c>
      <c r="U1099" s="10">
        <v>41660</v>
      </c>
      <c r="V1099" s="10">
        <v>41700</v>
      </c>
      <c r="W1099" s="28">
        <f t="shared" si="123"/>
        <v>100000</v>
      </c>
      <c r="X1099" s="28">
        <f t="shared" si="124"/>
        <v>47</v>
      </c>
    </row>
    <row r="1100" spans="1:2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8320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8339</v>
      </c>
      <c r="O1100" s="5">
        <f t="shared" si="121"/>
        <v>7.2120000000000006</v>
      </c>
      <c r="P1100" s="5">
        <f t="shared" si="122"/>
        <v>81.954545454545453</v>
      </c>
      <c r="Q1100" s="6" t="s">
        <v>8390</v>
      </c>
      <c r="R1100" t="s">
        <v>8391</v>
      </c>
      <c r="S1100" s="10">
        <f t="shared" si="125"/>
        <v>41712.762673611112</v>
      </c>
      <c r="T1100" s="10">
        <f t="shared" si="126"/>
        <v>41742.762673611112</v>
      </c>
      <c r="U1100" s="10">
        <v>41712</v>
      </c>
      <c r="V1100" s="10">
        <v>41742</v>
      </c>
      <c r="W1100" s="28">
        <f t="shared" si="123"/>
        <v>25000</v>
      </c>
      <c r="X1100" s="28">
        <f t="shared" si="124"/>
        <v>1803</v>
      </c>
    </row>
    <row r="1101" spans="1:2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8320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8339</v>
      </c>
      <c r="O1101" s="5">
        <f t="shared" si="121"/>
        <v>0.5</v>
      </c>
      <c r="P1101" s="5">
        <f t="shared" si="122"/>
        <v>25</v>
      </c>
      <c r="Q1101" s="6" t="s">
        <v>8390</v>
      </c>
      <c r="R1101" t="s">
        <v>8391</v>
      </c>
      <c r="S1101" s="10">
        <f t="shared" si="125"/>
        <v>42107.836435185185</v>
      </c>
      <c r="T1101" s="10">
        <f t="shared" si="126"/>
        <v>42137.836435185185</v>
      </c>
      <c r="U1101" s="10">
        <v>42107</v>
      </c>
      <c r="V1101" s="10">
        <v>42137</v>
      </c>
      <c r="W1101" s="28">
        <f t="shared" si="123"/>
        <v>7312.5</v>
      </c>
      <c r="X1101" s="28">
        <f t="shared" si="124"/>
        <v>39.102499999999999</v>
      </c>
    </row>
    <row r="1102" spans="1:2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8320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8339</v>
      </c>
      <c r="O1102" s="5">
        <f t="shared" si="121"/>
        <v>2.5</v>
      </c>
      <c r="P1102" s="5">
        <f t="shared" si="122"/>
        <v>10</v>
      </c>
      <c r="Q1102" s="6" t="s">
        <v>8390</v>
      </c>
      <c r="R1102" t="s">
        <v>8391</v>
      </c>
      <c r="S1102" s="10">
        <f t="shared" si="125"/>
        <v>42384.110775462963</v>
      </c>
      <c r="T1102" s="10">
        <f t="shared" si="126"/>
        <v>42414.110775462963</v>
      </c>
      <c r="U1102" s="10">
        <v>42384</v>
      </c>
      <c r="V1102" s="10">
        <v>42414</v>
      </c>
      <c r="W1102" s="28">
        <f t="shared" si="123"/>
        <v>4365.5999999999995</v>
      </c>
      <c r="X1102" s="28">
        <f t="shared" si="124"/>
        <v>112.75</v>
      </c>
    </row>
    <row r="1103" spans="1:2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8320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8339</v>
      </c>
      <c r="O1103" s="5">
        <f t="shared" si="121"/>
        <v>4.1000000000000002E-2</v>
      </c>
      <c r="P1103" s="5">
        <f t="shared" si="122"/>
        <v>6.833333333333333</v>
      </c>
      <c r="Q1103" s="6" t="s">
        <v>8390</v>
      </c>
      <c r="R1103" t="s">
        <v>8391</v>
      </c>
      <c r="S1103" s="10">
        <f t="shared" si="125"/>
        <v>42538.77243055556</v>
      </c>
      <c r="T1103" s="10">
        <f t="shared" si="126"/>
        <v>42565.758333333331</v>
      </c>
      <c r="U1103" s="10">
        <v>42538</v>
      </c>
      <c r="V1103" s="10">
        <v>42565</v>
      </c>
      <c r="W1103" s="28">
        <f t="shared" si="123"/>
        <v>100000</v>
      </c>
      <c r="X1103" s="28">
        <f t="shared" si="124"/>
        <v>41</v>
      </c>
    </row>
    <row r="1104" spans="1:2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8320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8339</v>
      </c>
      <c r="O1104" s="5">
        <f t="shared" si="121"/>
        <v>5.3125</v>
      </c>
      <c r="P1104" s="5">
        <f t="shared" si="122"/>
        <v>17.708333333333332</v>
      </c>
      <c r="Q1104" s="6" t="s">
        <v>8390</v>
      </c>
      <c r="R1104" t="s">
        <v>8391</v>
      </c>
      <c r="S1104" s="10">
        <f t="shared" si="125"/>
        <v>41577.045428240745</v>
      </c>
      <c r="T1104" s="10">
        <f t="shared" si="126"/>
        <v>41617.249305555553</v>
      </c>
      <c r="U1104" s="10">
        <v>41577</v>
      </c>
      <c r="V1104" s="10">
        <v>41617</v>
      </c>
      <c r="W1104" s="28">
        <f t="shared" si="123"/>
        <v>8000</v>
      </c>
      <c r="X1104" s="28">
        <f t="shared" si="124"/>
        <v>425</v>
      </c>
    </row>
    <row r="1105" spans="1:2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8320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8339</v>
      </c>
      <c r="O1105" s="5">
        <f t="shared" si="121"/>
        <v>1.6199999999999999</v>
      </c>
      <c r="P1105" s="5">
        <f t="shared" si="122"/>
        <v>16.2</v>
      </c>
      <c r="Q1105" s="6" t="s">
        <v>8390</v>
      </c>
      <c r="R1105" t="s">
        <v>8391</v>
      </c>
      <c r="S1105" s="10">
        <f t="shared" si="125"/>
        <v>42479.22210648148</v>
      </c>
      <c r="T1105" s="10">
        <f t="shared" si="126"/>
        <v>42539.22210648148</v>
      </c>
      <c r="U1105" s="10">
        <v>42479</v>
      </c>
      <c r="V1105" s="10">
        <v>42539</v>
      </c>
      <c r="W1105" s="28">
        <f t="shared" si="123"/>
        <v>15000</v>
      </c>
      <c r="X1105" s="28">
        <f t="shared" si="124"/>
        <v>243</v>
      </c>
    </row>
    <row r="1106" spans="1:2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8320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8339</v>
      </c>
      <c r="O1106" s="5">
        <f t="shared" si="121"/>
        <v>4.9516666666666671</v>
      </c>
      <c r="P1106" s="5">
        <f t="shared" si="122"/>
        <v>80.297297297297291</v>
      </c>
      <c r="Q1106" s="6" t="s">
        <v>8390</v>
      </c>
      <c r="R1106" t="s">
        <v>8391</v>
      </c>
      <c r="S1106" s="10">
        <f t="shared" si="125"/>
        <v>41771.40996527778</v>
      </c>
      <c r="T1106" s="10">
        <f t="shared" si="126"/>
        <v>41801.40996527778</v>
      </c>
      <c r="U1106" s="10">
        <v>41771</v>
      </c>
      <c r="V1106" s="10">
        <v>41801</v>
      </c>
      <c r="W1106" s="28">
        <f t="shared" si="123"/>
        <v>101316</v>
      </c>
      <c r="X1106" s="28">
        <f t="shared" si="124"/>
        <v>4987.4177</v>
      </c>
    </row>
    <row r="1107" spans="1:2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8320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8339</v>
      </c>
      <c r="O1107" s="5">
        <f t="shared" si="121"/>
        <v>0.159</v>
      </c>
      <c r="P1107" s="5">
        <f t="shared" si="122"/>
        <v>71.55</v>
      </c>
      <c r="Q1107" s="6" t="s">
        <v>8390</v>
      </c>
      <c r="R1107" t="s">
        <v>8391</v>
      </c>
      <c r="S1107" s="10">
        <f t="shared" si="125"/>
        <v>41692.135729166665</v>
      </c>
      <c r="T1107" s="10">
        <f t="shared" si="126"/>
        <v>41722.0940625</v>
      </c>
      <c r="U1107" s="10">
        <v>41692</v>
      </c>
      <c r="V1107" s="10">
        <v>41722</v>
      </c>
      <c r="W1107" s="28">
        <f t="shared" si="123"/>
        <v>900000</v>
      </c>
      <c r="X1107" s="28">
        <f t="shared" si="124"/>
        <v>1431</v>
      </c>
    </row>
    <row r="1108" spans="1:2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8320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8339</v>
      </c>
      <c r="O1108" s="5">
        <f t="shared" si="121"/>
        <v>41.25</v>
      </c>
      <c r="P1108" s="5">
        <f t="shared" si="122"/>
        <v>23.571428571428573</v>
      </c>
      <c r="Q1108" s="6" t="s">
        <v>8390</v>
      </c>
      <c r="R1108" t="s">
        <v>8391</v>
      </c>
      <c r="S1108" s="10">
        <f t="shared" si="125"/>
        <v>40973.740451388891</v>
      </c>
      <c r="T1108" s="10">
        <f t="shared" si="126"/>
        <v>41003.698784722219</v>
      </c>
      <c r="U1108" s="10">
        <v>40973</v>
      </c>
      <c r="V1108" s="10">
        <v>41003</v>
      </c>
      <c r="W1108" s="28">
        <f t="shared" si="123"/>
        <v>400</v>
      </c>
      <c r="X1108" s="28">
        <f t="shared" si="124"/>
        <v>165</v>
      </c>
    </row>
    <row r="1109" spans="1:2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8320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8339</v>
      </c>
      <c r="O1109" s="5">
        <f t="shared" si="121"/>
        <v>0</v>
      </c>
      <c r="P1109" s="5">
        <v>0</v>
      </c>
      <c r="Q1109" s="6" t="s">
        <v>8390</v>
      </c>
      <c r="R1109" t="s">
        <v>8391</v>
      </c>
      <c r="S1109" s="10">
        <f t="shared" si="125"/>
        <v>41813.861388888887</v>
      </c>
      <c r="T1109" s="10">
        <f t="shared" si="126"/>
        <v>41843.861388888887</v>
      </c>
      <c r="U1109" s="10">
        <v>41813</v>
      </c>
      <c r="V1109" s="10">
        <v>41843</v>
      </c>
      <c r="W1109" s="28">
        <f t="shared" si="123"/>
        <v>10000</v>
      </c>
      <c r="X1109" s="28">
        <f t="shared" si="124"/>
        <v>0</v>
      </c>
    </row>
    <row r="1110" spans="1:2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8320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8339</v>
      </c>
      <c r="O1110" s="5">
        <f t="shared" si="121"/>
        <v>2.93</v>
      </c>
      <c r="P1110" s="5">
        <f t="shared" ref="P1110:P1121" si="127">E1110/L1110</f>
        <v>34.88095238095238</v>
      </c>
      <c r="Q1110" s="6" t="s">
        <v>8390</v>
      </c>
      <c r="R1110" t="s">
        <v>8391</v>
      </c>
      <c r="S1110" s="10">
        <f t="shared" si="125"/>
        <v>40952.636979166666</v>
      </c>
      <c r="T1110" s="10">
        <f t="shared" si="126"/>
        <v>41012.595312500001</v>
      </c>
      <c r="U1110" s="10">
        <v>40952</v>
      </c>
      <c r="V1110" s="10">
        <v>41012</v>
      </c>
      <c r="W1110" s="28">
        <f t="shared" si="123"/>
        <v>25000</v>
      </c>
      <c r="X1110" s="28">
        <f t="shared" si="124"/>
        <v>732.5</v>
      </c>
    </row>
    <row r="1111" spans="1:2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8320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8339</v>
      </c>
      <c r="O1111" s="5">
        <f t="shared" si="121"/>
        <v>0.44999999999999996</v>
      </c>
      <c r="P1111" s="5">
        <f t="shared" si="127"/>
        <v>15</v>
      </c>
      <c r="Q1111" s="6" t="s">
        <v>8390</v>
      </c>
      <c r="R1111" t="s">
        <v>8391</v>
      </c>
      <c r="S1111" s="10">
        <f t="shared" si="125"/>
        <v>42662.752199074079</v>
      </c>
      <c r="T1111" s="10">
        <f t="shared" si="126"/>
        <v>42692.793865740736</v>
      </c>
      <c r="U1111" s="10">
        <v>42662</v>
      </c>
      <c r="V1111" s="10">
        <v>42692</v>
      </c>
      <c r="W1111" s="28">
        <f t="shared" si="123"/>
        <v>10000</v>
      </c>
      <c r="X1111" s="28">
        <f t="shared" si="124"/>
        <v>45</v>
      </c>
    </row>
    <row r="1112" spans="1:2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8320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8339</v>
      </c>
      <c r="O1112" s="5">
        <f t="shared" si="121"/>
        <v>0.51</v>
      </c>
      <c r="P1112" s="5">
        <f t="shared" si="127"/>
        <v>23.181818181818183</v>
      </c>
      <c r="Q1112" s="6" t="s">
        <v>8390</v>
      </c>
      <c r="R1112" t="s">
        <v>8391</v>
      </c>
      <c r="S1112" s="10">
        <f t="shared" si="125"/>
        <v>41220.933124999996</v>
      </c>
      <c r="T1112" s="10">
        <f t="shared" si="126"/>
        <v>41250.933124999996</v>
      </c>
      <c r="U1112" s="10">
        <v>41220</v>
      </c>
      <c r="V1112" s="10">
        <v>41250</v>
      </c>
      <c r="W1112" s="28">
        <f t="shared" si="123"/>
        <v>50000</v>
      </c>
      <c r="X1112" s="28">
        <f t="shared" si="124"/>
        <v>255</v>
      </c>
    </row>
    <row r="1113" spans="1:2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8320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8339</v>
      </c>
      <c r="O1113" s="5">
        <f t="shared" si="121"/>
        <v>0.04</v>
      </c>
      <c r="P1113" s="5">
        <f t="shared" si="127"/>
        <v>1</v>
      </c>
      <c r="Q1113" s="6" t="s">
        <v>8390</v>
      </c>
      <c r="R1113" t="s">
        <v>8391</v>
      </c>
      <c r="S1113" s="10">
        <f t="shared" si="125"/>
        <v>42347.203587962962</v>
      </c>
      <c r="T1113" s="10">
        <f t="shared" si="126"/>
        <v>42377.203587962962</v>
      </c>
      <c r="U1113" s="10">
        <v>42347</v>
      </c>
      <c r="V1113" s="10">
        <v>42377</v>
      </c>
      <c r="W1113" s="28">
        <f t="shared" si="123"/>
        <v>2500</v>
      </c>
      <c r="X1113" s="28">
        <f t="shared" si="124"/>
        <v>1</v>
      </c>
    </row>
    <row r="1114" spans="1:2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8320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8339</v>
      </c>
      <c r="O1114" s="5">
        <f t="shared" si="121"/>
        <v>35.537409090909087</v>
      </c>
      <c r="P1114" s="5">
        <f t="shared" si="127"/>
        <v>100.23371794871794</v>
      </c>
      <c r="Q1114" s="6" t="s">
        <v>8390</v>
      </c>
      <c r="R1114" t="s">
        <v>8391</v>
      </c>
      <c r="S1114" s="10">
        <f t="shared" si="125"/>
        <v>41963.759386574078</v>
      </c>
      <c r="T1114" s="10">
        <f t="shared" si="126"/>
        <v>42023.354166666672</v>
      </c>
      <c r="U1114" s="10">
        <v>41963</v>
      </c>
      <c r="V1114" s="10">
        <v>42023</v>
      </c>
      <c r="W1114" s="28">
        <f t="shared" si="123"/>
        <v>88000</v>
      </c>
      <c r="X1114" s="28">
        <f t="shared" si="124"/>
        <v>31272.92</v>
      </c>
    </row>
    <row r="1115" spans="1:2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8320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8339</v>
      </c>
      <c r="O1115" s="5">
        <f t="shared" si="121"/>
        <v>0.5</v>
      </c>
      <c r="P1115" s="5">
        <f t="shared" si="127"/>
        <v>5</v>
      </c>
      <c r="Q1115" s="6" t="s">
        <v>8390</v>
      </c>
      <c r="R1115" t="s">
        <v>8391</v>
      </c>
      <c r="S1115" s="10">
        <f t="shared" si="125"/>
        <v>41835.977083333331</v>
      </c>
      <c r="T1115" s="10">
        <f t="shared" si="126"/>
        <v>41865.977083333331</v>
      </c>
      <c r="U1115" s="10">
        <v>41835</v>
      </c>
      <c r="V1115" s="10">
        <v>41865</v>
      </c>
      <c r="W1115" s="28">
        <f t="shared" si="123"/>
        <v>1716.3999999999999</v>
      </c>
      <c r="X1115" s="28">
        <f t="shared" si="124"/>
        <v>8.3414999999999999</v>
      </c>
    </row>
    <row r="1116" spans="1:2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8320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8339</v>
      </c>
      <c r="O1116" s="5">
        <f t="shared" si="121"/>
        <v>0.16666666666666669</v>
      </c>
      <c r="P1116" s="5">
        <f t="shared" si="127"/>
        <v>3.3333333333333335</v>
      </c>
      <c r="Q1116" s="6" t="s">
        <v>8390</v>
      </c>
      <c r="R1116" t="s">
        <v>8391</v>
      </c>
      <c r="S1116" s="10">
        <f t="shared" si="125"/>
        <v>41526.345914351856</v>
      </c>
      <c r="T1116" s="10">
        <f t="shared" si="126"/>
        <v>41556.345914351856</v>
      </c>
      <c r="U1116" s="10">
        <v>41526</v>
      </c>
      <c r="V1116" s="10">
        <v>41556</v>
      </c>
      <c r="W1116" s="28">
        <f t="shared" si="123"/>
        <v>9409.7999999999993</v>
      </c>
      <c r="X1116" s="28">
        <f t="shared" si="124"/>
        <v>15.968</v>
      </c>
    </row>
    <row r="1117" spans="1:2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8320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8339</v>
      </c>
      <c r="O1117" s="5">
        <f t="shared" si="121"/>
        <v>0.13250000000000001</v>
      </c>
      <c r="P1117" s="5">
        <f t="shared" si="127"/>
        <v>13.25</v>
      </c>
      <c r="Q1117" s="6" t="s">
        <v>8390</v>
      </c>
      <c r="R1117" t="s">
        <v>8391</v>
      </c>
      <c r="S1117" s="10">
        <f t="shared" si="125"/>
        <v>42429.695543981477</v>
      </c>
      <c r="T1117" s="10">
        <f t="shared" si="126"/>
        <v>42459.653877314813</v>
      </c>
      <c r="U1117" s="10">
        <v>42429</v>
      </c>
      <c r="V1117" s="10">
        <v>42459</v>
      </c>
      <c r="W1117" s="28">
        <f t="shared" si="123"/>
        <v>40000</v>
      </c>
      <c r="X1117" s="28">
        <f t="shared" si="124"/>
        <v>53</v>
      </c>
    </row>
    <row r="1118" spans="1:2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8320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8339</v>
      </c>
      <c r="O1118" s="5">
        <f t="shared" si="121"/>
        <v>3.5704000000000007E-2</v>
      </c>
      <c r="P1118" s="5">
        <f t="shared" si="127"/>
        <v>17.852</v>
      </c>
      <c r="Q1118" s="6" t="s">
        <v>8390</v>
      </c>
      <c r="R1118" t="s">
        <v>8391</v>
      </c>
      <c r="S1118" s="10">
        <f t="shared" si="125"/>
        <v>41009.847314814819</v>
      </c>
      <c r="T1118" s="10">
        <f t="shared" si="126"/>
        <v>41069.847314814819</v>
      </c>
      <c r="U1118" s="10">
        <v>41009</v>
      </c>
      <c r="V1118" s="10">
        <v>41069</v>
      </c>
      <c r="W1118" s="28">
        <f t="shared" si="123"/>
        <v>500000</v>
      </c>
      <c r="X1118" s="28">
        <f t="shared" si="124"/>
        <v>178.52</v>
      </c>
    </row>
    <row r="1119" spans="1:2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8320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8339</v>
      </c>
      <c r="O1119" s="5">
        <f t="shared" si="121"/>
        <v>8.3000000000000007</v>
      </c>
      <c r="P1119" s="5">
        <f t="shared" si="127"/>
        <v>10.375</v>
      </c>
      <c r="Q1119" s="6" t="s">
        <v>8390</v>
      </c>
      <c r="R1119" t="s">
        <v>8391</v>
      </c>
      <c r="S1119" s="10">
        <f t="shared" si="125"/>
        <v>42333.598530092597</v>
      </c>
      <c r="T1119" s="10">
        <f t="shared" si="126"/>
        <v>42363.598530092597</v>
      </c>
      <c r="U1119" s="10">
        <v>42333</v>
      </c>
      <c r="V1119" s="10">
        <v>42363</v>
      </c>
      <c r="W1119" s="28">
        <f t="shared" si="123"/>
        <v>1058.5999999999999</v>
      </c>
      <c r="X1119" s="28">
        <f t="shared" si="124"/>
        <v>90.860100000000003</v>
      </c>
    </row>
    <row r="1120" spans="1:2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8320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8339</v>
      </c>
      <c r="O1120" s="5">
        <f t="shared" si="121"/>
        <v>2.4222222222222221</v>
      </c>
      <c r="P1120" s="5">
        <f t="shared" si="127"/>
        <v>36.333333333333336</v>
      </c>
      <c r="Q1120" s="6" t="s">
        <v>8390</v>
      </c>
      <c r="R1120" t="s">
        <v>8391</v>
      </c>
      <c r="S1120" s="10">
        <f t="shared" si="125"/>
        <v>41704.16642361111</v>
      </c>
      <c r="T1120" s="10">
        <f t="shared" si="126"/>
        <v>41734.124756944446</v>
      </c>
      <c r="U1120" s="10">
        <v>41704</v>
      </c>
      <c r="V1120" s="10">
        <v>41734</v>
      </c>
      <c r="W1120" s="28">
        <f t="shared" si="123"/>
        <v>4077.9</v>
      </c>
      <c r="X1120" s="28">
        <f t="shared" si="124"/>
        <v>100.83590000000001</v>
      </c>
    </row>
    <row r="1121" spans="1:2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8320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8339</v>
      </c>
      <c r="O1121" s="5">
        <f t="shared" si="121"/>
        <v>0.23809523809523811</v>
      </c>
      <c r="P1121" s="5">
        <f t="shared" si="127"/>
        <v>5</v>
      </c>
      <c r="Q1121" s="6" t="s">
        <v>8390</v>
      </c>
      <c r="R1121" t="s">
        <v>8391</v>
      </c>
      <c r="S1121" s="10">
        <f t="shared" si="125"/>
        <v>41722.792407407411</v>
      </c>
      <c r="T1121" s="10">
        <f t="shared" si="126"/>
        <v>41735.792407407411</v>
      </c>
      <c r="U1121" s="10">
        <v>41722</v>
      </c>
      <c r="V1121" s="10">
        <v>41735</v>
      </c>
      <c r="W1121" s="28">
        <f t="shared" si="123"/>
        <v>2100</v>
      </c>
      <c r="X1121" s="28">
        <f t="shared" si="124"/>
        <v>5</v>
      </c>
    </row>
    <row r="1122" spans="1:2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8320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8339</v>
      </c>
      <c r="O1122" s="5">
        <f t="shared" si="121"/>
        <v>0</v>
      </c>
      <c r="P1122" s="5">
        <v>0</v>
      </c>
      <c r="Q1122" s="6" t="s">
        <v>8390</v>
      </c>
      <c r="R1122" t="s">
        <v>8391</v>
      </c>
      <c r="S1122" s="10">
        <f t="shared" si="125"/>
        <v>40799.872685185182</v>
      </c>
      <c r="T1122" s="10">
        <f t="shared" si="126"/>
        <v>40844.872685185182</v>
      </c>
      <c r="U1122" s="10">
        <v>40799</v>
      </c>
      <c r="V1122" s="10">
        <v>40844</v>
      </c>
      <c r="W1122" s="28">
        <f t="shared" si="123"/>
        <v>25000</v>
      </c>
      <c r="X1122" s="28">
        <f t="shared" si="124"/>
        <v>0</v>
      </c>
    </row>
    <row r="1123" spans="1:2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8320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8339</v>
      </c>
      <c r="O1123" s="5">
        <f t="shared" si="121"/>
        <v>1.1599999999999999E-2</v>
      </c>
      <c r="P1123" s="5">
        <f>E1123/L1123</f>
        <v>5.8</v>
      </c>
      <c r="Q1123" s="6" t="s">
        <v>8390</v>
      </c>
      <c r="R1123" t="s">
        <v>8391</v>
      </c>
      <c r="S1123" s="10">
        <f t="shared" si="125"/>
        <v>42412.934212962966</v>
      </c>
      <c r="T1123" s="10">
        <f t="shared" si="126"/>
        <v>42442.892546296294</v>
      </c>
      <c r="U1123" s="10">
        <v>42412</v>
      </c>
      <c r="V1123" s="10">
        <v>42442</v>
      </c>
      <c r="W1123" s="28">
        <f t="shared" si="123"/>
        <v>250000</v>
      </c>
      <c r="X1123" s="28">
        <f t="shared" si="124"/>
        <v>29</v>
      </c>
    </row>
    <row r="1124" spans="1:2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8320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8339</v>
      </c>
      <c r="O1124" s="5">
        <f t="shared" si="121"/>
        <v>0</v>
      </c>
      <c r="P1124" s="5">
        <v>0</v>
      </c>
      <c r="Q1124" s="6" t="s">
        <v>8390</v>
      </c>
      <c r="R1124" t="s">
        <v>8391</v>
      </c>
      <c r="S1124" s="10">
        <f t="shared" si="125"/>
        <v>41410.703993055555</v>
      </c>
      <c r="T1124" s="10">
        <f t="shared" si="126"/>
        <v>41424.703993055555</v>
      </c>
      <c r="U1124" s="10">
        <v>41410</v>
      </c>
      <c r="V1124" s="10">
        <v>41424</v>
      </c>
      <c r="W1124" s="28">
        <f t="shared" si="123"/>
        <v>4878.3999999999996</v>
      </c>
      <c r="X1124" s="28">
        <f t="shared" si="124"/>
        <v>0</v>
      </c>
    </row>
    <row r="1125" spans="1:2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8320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8339</v>
      </c>
      <c r="O1125" s="5">
        <f t="shared" si="121"/>
        <v>0.22</v>
      </c>
      <c r="P1125" s="5">
        <f>E1125/L1125</f>
        <v>3.6666666666666665</v>
      </c>
      <c r="Q1125" s="6" t="s">
        <v>8390</v>
      </c>
      <c r="R1125" t="s">
        <v>8391</v>
      </c>
      <c r="S1125" s="10">
        <f t="shared" si="125"/>
        <v>41718.5237037037</v>
      </c>
      <c r="T1125" s="10">
        <f t="shared" si="126"/>
        <v>41748.5237037037</v>
      </c>
      <c r="U1125" s="10">
        <v>41718</v>
      </c>
      <c r="V1125" s="10">
        <v>41748</v>
      </c>
      <c r="W1125" s="28">
        <f t="shared" si="123"/>
        <v>5000</v>
      </c>
      <c r="X1125" s="28">
        <f t="shared" si="124"/>
        <v>11</v>
      </c>
    </row>
    <row r="1126" spans="1:2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8320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8340</v>
      </c>
      <c r="O1126" s="5">
        <f t="shared" si="121"/>
        <v>0.47222222222222221</v>
      </c>
      <c r="P1126" s="5">
        <f>E1126/L1126</f>
        <v>60.714285714285715</v>
      </c>
      <c r="Q1126" s="6" t="s">
        <v>8390</v>
      </c>
      <c r="R1126" t="s">
        <v>8392</v>
      </c>
      <c r="S1126" s="10">
        <f t="shared" si="125"/>
        <v>42094.667256944449</v>
      </c>
      <c r="T1126" s="10">
        <f t="shared" si="126"/>
        <v>42124.667256944449</v>
      </c>
      <c r="U1126" s="10">
        <v>42094</v>
      </c>
      <c r="V1126" s="10">
        <v>42124</v>
      </c>
      <c r="W1126" s="28">
        <f t="shared" si="123"/>
        <v>90000</v>
      </c>
      <c r="X1126" s="28">
        <f t="shared" si="124"/>
        <v>425</v>
      </c>
    </row>
    <row r="1127" spans="1:2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8320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8340</v>
      </c>
      <c r="O1127" s="5">
        <f t="shared" si="121"/>
        <v>0</v>
      </c>
      <c r="P1127" s="5">
        <v>0</v>
      </c>
      <c r="Q1127" s="6" t="s">
        <v>8390</v>
      </c>
      <c r="R1127" t="s">
        <v>8392</v>
      </c>
      <c r="S1127" s="10">
        <f t="shared" si="125"/>
        <v>42212.624189814815</v>
      </c>
      <c r="T1127" s="10">
        <f t="shared" si="126"/>
        <v>42272.624189814815</v>
      </c>
      <c r="U1127" s="10">
        <v>42212</v>
      </c>
      <c r="V1127" s="10">
        <v>42272</v>
      </c>
      <c r="W1127" s="28">
        <f t="shared" si="123"/>
        <v>4654.8</v>
      </c>
      <c r="X1127" s="28">
        <f t="shared" si="124"/>
        <v>0</v>
      </c>
    </row>
    <row r="1128" spans="1:2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8320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8340</v>
      </c>
      <c r="O1128" s="5">
        <f t="shared" si="121"/>
        <v>0.5</v>
      </c>
      <c r="P1128" s="5">
        <f>E1128/L1128</f>
        <v>5</v>
      </c>
      <c r="Q1128" s="6" t="s">
        <v>8390</v>
      </c>
      <c r="R1128" t="s">
        <v>8392</v>
      </c>
      <c r="S1128" s="10">
        <f t="shared" si="125"/>
        <v>42535.327476851853</v>
      </c>
      <c r="T1128" s="10">
        <f t="shared" si="126"/>
        <v>42565.327476851853</v>
      </c>
      <c r="U1128" s="10">
        <v>42535</v>
      </c>
      <c r="V1128" s="10">
        <v>42565</v>
      </c>
      <c r="W1128" s="28">
        <f t="shared" si="123"/>
        <v>2000</v>
      </c>
      <c r="X1128" s="28">
        <f t="shared" si="124"/>
        <v>10</v>
      </c>
    </row>
    <row r="1129" spans="1:2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8320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8340</v>
      </c>
      <c r="O1129" s="5">
        <f t="shared" si="121"/>
        <v>1.6714285714285713</v>
      </c>
      <c r="P1129" s="5">
        <f>E1129/L1129</f>
        <v>25.434782608695652</v>
      </c>
      <c r="Q1129" s="6" t="s">
        <v>8390</v>
      </c>
      <c r="R1129" t="s">
        <v>8392</v>
      </c>
      <c r="S1129" s="10">
        <f t="shared" si="125"/>
        <v>41926.854166666664</v>
      </c>
      <c r="T1129" s="10">
        <f t="shared" si="126"/>
        <v>41957.895833333328</v>
      </c>
      <c r="U1129" s="10">
        <v>41926</v>
      </c>
      <c r="V1129" s="10">
        <v>41957</v>
      </c>
      <c r="W1129" s="28">
        <f t="shared" si="123"/>
        <v>35000</v>
      </c>
      <c r="X1129" s="28">
        <f t="shared" si="124"/>
        <v>585</v>
      </c>
    </row>
    <row r="1130" spans="1:2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8320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8340</v>
      </c>
      <c r="O1130" s="5">
        <f t="shared" si="121"/>
        <v>0.1</v>
      </c>
      <c r="P1130" s="5">
        <f>E1130/L1130</f>
        <v>1</v>
      </c>
      <c r="Q1130" s="6" t="s">
        <v>8390</v>
      </c>
      <c r="R1130" t="s">
        <v>8392</v>
      </c>
      <c r="S1130" s="10">
        <f t="shared" si="125"/>
        <v>41828.649502314816</v>
      </c>
      <c r="T1130" s="10">
        <f t="shared" si="126"/>
        <v>41858.649502314816</v>
      </c>
      <c r="U1130" s="10">
        <v>41828</v>
      </c>
      <c r="V1130" s="10">
        <v>41858</v>
      </c>
      <c r="W1130" s="28">
        <f t="shared" si="123"/>
        <v>1711.8</v>
      </c>
      <c r="X1130" s="28">
        <f t="shared" si="124"/>
        <v>1.6836</v>
      </c>
    </row>
    <row r="1131" spans="1:2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8320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8340</v>
      </c>
      <c r="O1131" s="5">
        <f t="shared" si="121"/>
        <v>0.105</v>
      </c>
      <c r="P1131" s="5">
        <f>E1131/L1131</f>
        <v>10.5</v>
      </c>
      <c r="Q1131" s="6" t="s">
        <v>8390</v>
      </c>
      <c r="R1131" t="s">
        <v>8392</v>
      </c>
      <c r="S1131" s="10">
        <f t="shared" si="125"/>
        <v>42496.264965277776</v>
      </c>
      <c r="T1131" s="10">
        <f t="shared" si="126"/>
        <v>42526.264965277776</v>
      </c>
      <c r="U1131" s="10">
        <v>42496</v>
      </c>
      <c r="V1131" s="10">
        <v>42526</v>
      </c>
      <c r="W1131" s="28">
        <f t="shared" si="123"/>
        <v>20000</v>
      </c>
      <c r="X1131" s="28">
        <f t="shared" si="124"/>
        <v>21</v>
      </c>
    </row>
    <row r="1132" spans="1:2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8320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8340</v>
      </c>
      <c r="O1132" s="5">
        <f t="shared" si="121"/>
        <v>0.22</v>
      </c>
      <c r="P1132" s="5">
        <f>E1132/L1132</f>
        <v>3.6666666666666665</v>
      </c>
      <c r="Q1132" s="6" t="s">
        <v>8390</v>
      </c>
      <c r="R1132" t="s">
        <v>8392</v>
      </c>
      <c r="S1132" s="10">
        <f t="shared" si="125"/>
        <v>41908.996527777781</v>
      </c>
      <c r="T1132" s="10">
        <f t="shared" si="126"/>
        <v>41969.038194444445</v>
      </c>
      <c r="U1132" s="10">
        <v>41908</v>
      </c>
      <c r="V1132" s="10">
        <v>41969</v>
      </c>
      <c r="W1132" s="28">
        <f t="shared" si="123"/>
        <v>5000</v>
      </c>
      <c r="X1132" s="28">
        <f t="shared" si="124"/>
        <v>11</v>
      </c>
    </row>
    <row r="1133" spans="1:2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8320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8340</v>
      </c>
      <c r="O1133" s="5">
        <f t="shared" si="121"/>
        <v>0</v>
      </c>
      <c r="P1133" s="5">
        <v>0</v>
      </c>
      <c r="Q1133" s="6" t="s">
        <v>8390</v>
      </c>
      <c r="R1133" t="s">
        <v>8392</v>
      </c>
      <c r="S1133" s="10">
        <f t="shared" si="125"/>
        <v>42332.908194444448</v>
      </c>
      <c r="T1133" s="10">
        <f t="shared" si="126"/>
        <v>42362.908194444448</v>
      </c>
      <c r="U1133" s="10">
        <v>42332</v>
      </c>
      <c r="V1133" s="10">
        <v>42362</v>
      </c>
      <c r="W1133" s="28">
        <f t="shared" si="123"/>
        <v>28860</v>
      </c>
      <c r="X1133" s="28">
        <f t="shared" si="124"/>
        <v>0</v>
      </c>
    </row>
    <row r="1134" spans="1:2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8320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8340</v>
      </c>
      <c r="O1134" s="5">
        <f t="shared" si="121"/>
        <v>14.38</v>
      </c>
      <c r="P1134" s="5">
        <f t="shared" ref="P1134:P1141" si="128">E1134/L1134</f>
        <v>110.61538461538461</v>
      </c>
      <c r="Q1134" s="6" t="s">
        <v>8390</v>
      </c>
      <c r="R1134" t="s">
        <v>8392</v>
      </c>
      <c r="S1134" s="10">
        <f t="shared" si="125"/>
        <v>42706.115405092598</v>
      </c>
      <c r="T1134" s="10">
        <f t="shared" si="126"/>
        <v>42736.115405092598</v>
      </c>
      <c r="U1134" s="10">
        <v>42706</v>
      </c>
      <c r="V1134" s="10">
        <v>42736</v>
      </c>
      <c r="W1134" s="28">
        <f t="shared" si="123"/>
        <v>7517</v>
      </c>
      <c r="X1134" s="28">
        <f t="shared" si="124"/>
        <v>1068.434</v>
      </c>
    </row>
    <row r="1135" spans="1:2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8320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8340</v>
      </c>
      <c r="O1135" s="5">
        <f t="shared" si="121"/>
        <v>0.66666666666666674</v>
      </c>
      <c r="P1135" s="5">
        <f t="shared" si="128"/>
        <v>20</v>
      </c>
      <c r="Q1135" s="6" t="s">
        <v>8390</v>
      </c>
      <c r="R1135" t="s">
        <v>8392</v>
      </c>
      <c r="S1135" s="10">
        <f t="shared" si="125"/>
        <v>41821.407187500001</v>
      </c>
      <c r="T1135" s="10">
        <f t="shared" si="126"/>
        <v>41851.407187500001</v>
      </c>
      <c r="U1135" s="10">
        <v>41821</v>
      </c>
      <c r="V1135" s="10">
        <v>41851</v>
      </c>
      <c r="W1135" s="28">
        <f t="shared" si="123"/>
        <v>5145.3</v>
      </c>
      <c r="X1135" s="28">
        <f t="shared" si="124"/>
        <v>33.752000000000002</v>
      </c>
    </row>
    <row r="1136" spans="1:2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8320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8340</v>
      </c>
      <c r="O1136" s="5">
        <f t="shared" si="121"/>
        <v>4.0000000000000001E-3</v>
      </c>
      <c r="P1136" s="5">
        <f t="shared" si="128"/>
        <v>1</v>
      </c>
      <c r="Q1136" s="6" t="s">
        <v>8390</v>
      </c>
      <c r="R1136" t="s">
        <v>8392</v>
      </c>
      <c r="S1136" s="10">
        <f t="shared" si="125"/>
        <v>41958.285046296296</v>
      </c>
      <c r="T1136" s="10">
        <f t="shared" si="126"/>
        <v>41972.189583333333</v>
      </c>
      <c r="U1136" s="10">
        <v>41958</v>
      </c>
      <c r="V1136" s="10">
        <v>41972</v>
      </c>
      <c r="W1136" s="28">
        <f t="shared" si="123"/>
        <v>21687.5</v>
      </c>
      <c r="X1136" s="28">
        <f t="shared" si="124"/>
        <v>0.85229999999999995</v>
      </c>
    </row>
    <row r="1137" spans="1:2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8320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8340</v>
      </c>
      <c r="O1137" s="5">
        <f t="shared" si="121"/>
        <v>5</v>
      </c>
      <c r="P1137" s="5">
        <f t="shared" si="128"/>
        <v>50</v>
      </c>
      <c r="Q1137" s="6" t="s">
        <v>8390</v>
      </c>
      <c r="R1137" t="s">
        <v>8392</v>
      </c>
      <c r="S1137" s="10">
        <f t="shared" si="125"/>
        <v>42558.98951388889</v>
      </c>
      <c r="T1137" s="10">
        <f t="shared" si="126"/>
        <v>42588.98951388889</v>
      </c>
      <c r="U1137" s="10">
        <v>42558</v>
      </c>
      <c r="V1137" s="10">
        <v>42588</v>
      </c>
      <c r="W1137" s="28">
        <f t="shared" si="123"/>
        <v>1108</v>
      </c>
      <c r="X1137" s="28">
        <f t="shared" si="124"/>
        <v>55.779999999999994</v>
      </c>
    </row>
    <row r="1138" spans="1:2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8320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8340</v>
      </c>
      <c r="O1138" s="5">
        <f t="shared" si="121"/>
        <v>6.4439140811455857</v>
      </c>
      <c r="P1138" s="5">
        <f t="shared" si="128"/>
        <v>45</v>
      </c>
      <c r="Q1138" s="6" t="s">
        <v>8390</v>
      </c>
      <c r="R1138" t="s">
        <v>8392</v>
      </c>
      <c r="S1138" s="10">
        <f t="shared" si="125"/>
        <v>42327.671631944446</v>
      </c>
      <c r="T1138" s="10">
        <f t="shared" si="126"/>
        <v>42357.671631944446</v>
      </c>
      <c r="U1138" s="10">
        <v>42327</v>
      </c>
      <c r="V1138" s="10">
        <v>42357</v>
      </c>
      <c r="W1138" s="28">
        <f t="shared" si="123"/>
        <v>4477.8530000000001</v>
      </c>
      <c r="X1138" s="28">
        <f t="shared" si="124"/>
        <v>292.57199999999995</v>
      </c>
    </row>
    <row r="1139" spans="1:2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8320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8340</v>
      </c>
      <c r="O1139" s="5">
        <f t="shared" si="121"/>
        <v>39.5</v>
      </c>
      <c r="P1139" s="5">
        <f t="shared" si="128"/>
        <v>253.2051282051282</v>
      </c>
      <c r="Q1139" s="6" t="s">
        <v>8390</v>
      </c>
      <c r="R1139" t="s">
        <v>8392</v>
      </c>
      <c r="S1139" s="10">
        <f t="shared" si="125"/>
        <v>42453.819687499999</v>
      </c>
      <c r="T1139" s="10">
        <f t="shared" si="126"/>
        <v>42483.819687499999</v>
      </c>
      <c r="U1139" s="10">
        <v>42453</v>
      </c>
      <c r="V1139" s="10">
        <v>42483</v>
      </c>
      <c r="W1139" s="28">
        <f t="shared" si="123"/>
        <v>25000</v>
      </c>
      <c r="X1139" s="28">
        <f t="shared" si="124"/>
        <v>9875</v>
      </c>
    </row>
    <row r="1140" spans="1:2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8320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8340</v>
      </c>
      <c r="O1140" s="5">
        <f t="shared" si="121"/>
        <v>0.35714285714285715</v>
      </c>
      <c r="P1140" s="5">
        <f t="shared" si="128"/>
        <v>31.25</v>
      </c>
      <c r="Q1140" s="6" t="s">
        <v>8390</v>
      </c>
      <c r="R1140" t="s">
        <v>8392</v>
      </c>
      <c r="S1140" s="10">
        <f t="shared" si="125"/>
        <v>42736.9066087963</v>
      </c>
      <c r="T1140" s="10">
        <f t="shared" si="126"/>
        <v>42756.9066087963</v>
      </c>
      <c r="U1140" s="10">
        <v>42736</v>
      </c>
      <c r="V1140" s="10">
        <v>42756</v>
      </c>
      <c r="W1140" s="28">
        <f t="shared" si="123"/>
        <v>35000</v>
      </c>
      <c r="X1140" s="28">
        <f t="shared" si="124"/>
        <v>125</v>
      </c>
    </row>
    <row r="1141" spans="1:2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8320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8340</v>
      </c>
      <c r="O1141" s="5">
        <f t="shared" si="121"/>
        <v>6.25E-2</v>
      </c>
      <c r="P1141" s="5">
        <f t="shared" si="128"/>
        <v>5</v>
      </c>
      <c r="Q1141" s="6" t="s">
        <v>8390</v>
      </c>
      <c r="R1141" t="s">
        <v>8392</v>
      </c>
      <c r="S1141" s="10">
        <f t="shared" si="125"/>
        <v>41975.34752314815</v>
      </c>
      <c r="T1141" s="10">
        <f t="shared" si="126"/>
        <v>42005.34752314815</v>
      </c>
      <c r="U1141" s="10">
        <v>41975</v>
      </c>
      <c r="V1141" s="10">
        <v>42005</v>
      </c>
      <c r="W1141" s="28">
        <f t="shared" si="123"/>
        <v>8000</v>
      </c>
      <c r="X1141" s="28">
        <f t="shared" si="124"/>
        <v>5</v>
      </c>
    </row>
    <row r="1142" spans="1:2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8320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8340</v>
      </c>
      <c r="O1142" s="5">
        <f t="shared" si="121"/>
        <v>0</v>
      </c>
      <c r="P1142" s="5">
        <v>0</v>
      </c>
      <c r="Q1142" s="6" t="s">
        <v>8390</v>
      </c>
      <c r="R1142" t="s">
        <v>8392</v>
      </c>
      <c r="S1142" s="10">
        <f t="shared" si="125"/>
        <v>42192.462048611109</v>
      </c>
      <c r="T1142" s="10">
        <f t="shared" si="126"/>
        <v>42222.462048611109</v>
      </c>
      <c r="U1142" s="10">
        <v>42192</v>
      </c>
      <c r="V1142" s="10">
        <v>42222</v>
      </c>
      <c r="W1142" s="28">
        <f t="shared" si="123"/>
        <v>7723</v>
      </c>
      <c r="X1142" s="28">
        <f t="shared" si="124"/>
        <v>0</v>
      </c>
    </row>
    <row r="1143" spans="1:2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8320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8340</v>
      </c>
      <c r="O1143" s="5">
        <f t="shared" si="121"/>
        <v>0</v>
      </c>
      <c r="P1143" s="5">
        <v>0</v>
      </c>
      <c r="Q1143" s="6" t="s">
        <v>8390</v>
      </c>
      <c r="R1143" t="s">
        <v>8392</v>
      </c>
      <c r="S1143" s="10">
        <f t="shared" si="125"/>
        <v>42164.699652777781</v>
      </c>
      <c r="T1143" s="10">
        <f t="shared" si="126"/>
        <v>42194.699652777781</v>
      </c>
      <c r="U1143" s="10">
        <v>42164</v>
      </c>
      <c r="V1143" s="10">
        <v>42194</v>
      </c>
      <c r="W1143" s="28">
        <f t="shared" si="123"/>
        <v>562.45000000000005</v>
      </c>
      <c r="X1143" s="28">
        <f t="shared" si="124"/>
        <v>0</v>
      </c>
    </row>
    <row r="1144" spans="1:2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8320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8340</v>
      </c>
      <c r="O1144" s="5">
        <f t="shared" si="121"/>
        <v>0</v>
      </c>
      <c r="P1144" s="5">
        <v>0</v>
      </c>
      <c r="Q1144" s="6" t="s">
        <v>8390</v>
      </c>
      <c r="R1144" t="s">
        <v>8392</v>
      </c>
      <c r="S1144" s="10">
        <f t="shared" si="125"/>
        <v>42022.006099537037</v>
      </c>
      <c r="T1144" s="10">
        <f t="shared" si="126"/>
        <v>42052.006099537037</v>
      </c>
      <c r="U1144" s="10">
        <v>42022</v>
      </c>
      <c r="V1144" s="10">
        <v>42052</v>
      </c>
      <c r="W1144" s="28">
        <f t="shared" si="123"/>
        <v>4000</v>
      </c>
      <c r="X1144" s="28">
        <f t="shared" si="124"/>
        <v>0</v>
      </c>
    </row>
    <row r="1145" spans="1:2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8320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8340</v>
      </c>
      <c r="O1145" s="5">
        <f t="shared" si="121"/>
        <v>0.41333333333333333</v>
      </c>
      <c r="P1145" s="5">
        <f>E1145/L1145</f>
        <v>23.25</v>
      </c>
      <c r="Q1145" s="6" t="s">
        <v>8390</v>
      </c>
      <c r="R1145" t="s">
        <v>8392</v>
      </c>
      <c r="S1145" s="10">
        <f t="shared" si="125"/>
        <v>42325.19358796296</v>
      </c>
      <c r="T1145" s="10">
        <f t="shared" si="126"/>
        <v>42355.19358796296</v>
      </c>
      <c r="U1145" s="10">
        <v>42325</v>
      </c>
      <c r="V1145" s="10">
        <v>42355</v>
      </c>
      <c r="W1145" s="28">
        <f t="shared" si="123"/>
        <v>45000</v>
      </c>
      <c r="X1145" s="28">
        <f t="shared" si="124"/>
        <v>186</v>
      </c>
    </row>
    <row r="1146" spans="1:2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8320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8341</v>
      </c>
      <c r="O1146" s="5">
        <f t="shared" si="121"/>
        <v>0</v>
      </c>
      <c r="P1146" s="5">
        <v>0</v>
      </c>
      <c r="Q1146" s="6" t="s">
        <v>8393</v>
      </c>
      <c r="R1146" t="s">
        <v>8394</v>
      </c>
      <c r="S1146" s="10">
        <f t="shared" si="125"/>
        <v>42093.181944444441</v>
      </c>
      <c r="T1146" s="10">
        <f t="shared" si="126"/>
        <v>42123.181944444441</v>
      </c>
      <c r="U1146" s="10">
        <v>42093</v>
      </c>
      <c r="V1146" s="10">
        <v>42123</v>
      </c>
      <c r="W1146" s="28">
        <f t="shared" si="123"/>
        <v>9300</v>
      </c>
      <c r="X1146" s="28">
        <f t="shared" si="124"/>
        <v>0</v>
      </c>
    </row>
    <row r="1147" spans="1:2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8320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8341</v>
      </c>
      <c r="O1147" s="5">
        <f t="shared" si="121"/>
        <v>0.125</v>
      </c>
      <c r="P1147" s="5">
        <f>E1147/L1147</f>
        <v>100</v>
      </c>
      <c r="Q1147" s="6" t="s">
        <v>8393</v>
      </c>
      <c r="R1147" t="s">
        <v>8394</v>
      </c>
      <c r="S1147" s="10">
        <f t="shared" si="125"/>
        <v>41854.74759259259</v>
      </c>
      <c r="T1147" s="10">
        <f t="shared" si="126"/>
        <v>41914.74759259259</v>
      </c>
      <c r="U1147" s="10">
        <v>41854</v>
      </c>
      <c r="V1147" s="10">
        <v>41914</v>
      </c>
      <c r="W1147" s="28">
        <f t="shared" si="123"/>
        <v>80000</v>
      </c>
      <c r="X1147" s="28">
        <f t="shared" si="124"/>
        <v>100</v>
      </c>
    </row>
    <row r="1148" spans="1:2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8320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8341</v>
      </c>
      <c r="O1148" s="5">
        <f t="shared" si="121"/>
        <v>8.8333333333333339</v>
      </c>
      <c r="P1148" s="5">
        <f>E1148/L1148</f>
        <v>44.166666666666664</v>
      </c>
      <c r="Q1148" s="6" t="s">
        <v>8393</v>
      </c>
      <c r="R1148" t="s">
        <v>8394</v>
      </c>
      <c r="S1148" s="10">
        <f t="shared" si="125"/>
        <v>41723.9533912037</v>
      </c>
      <c r="T1148" s="10">
        <f t="shared" si="126"/>
        <v>41761.9533912037</v>
      </c>
      <c r="U1148" s="10">
        <v>41723</v>
      </c>
      <c r="V1148" s="10">
        <v>41761</v>
      </c>
      <c r="W1148" s="28">
        <f t="shared" si="123"/>
        <v>6000</v>
      </c>
      <c r="X1148" s="28">
        <f t="shared" si="124"/>
        <v>530</v>
      </c>
    </row>
    <row r="1149" spans="1:2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8320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8341</v>
      </c>
      <c r="O1149" s="5">
        <f t="shared" si="121"/>
        <v>0</v>
      </c>
      <c r="P1149" s="5">
        <v>0</v>
      </c>
      <c r="Q1149" s="6" t="s">
        <v>8393</v>
      </c>
      <c r="R1149" t="s">
        <v>8394</v>
      </c>
      <c r="S1149" s="10">
        <f t="shared" si="125"/>
        <v>41871.972025462965</v>
      </c>
      <c r="T1149" s="10">
        <f t="shared" si="126"/>
        <v>41931.972025462965</v>
      </c>
      <c r="U1149" s="10">
        <v>41871</v>
      </c>
      <c r="V1149" s="10">
        <v>41931</v>
      </c>
      <c r="W1149" s="28">
        <f t="shared" si="123"/>
        <v>22827.5</v>
      </c>
      <c r="X1149" s="28">
        <f t="shared" si="124"/>
        <v>0</v>
      </c>
    </row>
    <row r="1150" spans="1:2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8320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8341</v>
      </c>
      <c r="O1150" s="5">
        <f t="shared" si="121"/>
        <v>0.48666666666666669</v>
      </c>
      <c r="P1150" s="5">
        <f>E1150/L1150</f>
        <v>24.333333333333332</v>
      </c>
      <c r="Q1150" s="6" t="s">
        <v>8393</v>
      </c>
      <c r="R1150" t="s">
        <v>8394</v>
      </c>
      <c r="S1150" s="10">
        <f t="shared" si="125"/>
        <v>42675.171076388884</v>
      </c>
      <c r="T1150" s="10">
        <f t="shared" si="126"/>
        <v>42705.212743055556</v>
      </c>
      <c r="U1150" s="10">
        <v>42675</v>
      </c>
      <c r="V1150" s="10">
        <v>42705</v>
      </c>
      <c r="W1150" s="28">
        <f t="shared" si="123"/>
        <v>15000</v>
      </c>
      <c r="X1150" s="28">
        <f t="shared" si="124"/>
        <v>73</v>
      </c>
    </row>
    <row r="1151" spans="1:2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8320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8341</v>
      </c>
      <c r="O1151" s="5">
        <f t="shared" si="121"/>
        <v>0.15</v>
      </c>
      <c r="P1151" s="5">
        <f>E1151/L1151</f>
        <v>37.5</v>
      </c>
      <c r="Q1151" s="6" t="s">
        <v>8393</v>
      </c>
      <c r="R1151" t="s">
        <v>8394</v>
      </c>
      <c r="S1151" s="10">
        <f t="shared" si="125"/>
        <v>42507.71025462963</v>
      </c>
      <c r="T1151" s="10">
        <f t="shared" si="126"/>
        <v>42537.71025462963</v>
      </c>
      <c r="U1151" s="10">
        <v>42507</v>
      </c>
      <c r="V1151" s="10">
        <v>42537</v>
      </c>
      <c r="W1151" s="28">
        <f t="shared" si="123"/>
        <v>50000</v>
      </c>
      <c r="X1151" s="28">
        <f t="shared" si="124"/>
        <v>75</v>
      </c>
    </row>
    <row r="1152" spans="1:2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8320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8341</v>
      </c>
      <c r="O1152" s="5">
        <f t="shared" si="121"/>
        <v>10.08</v>
      </c>
      <c r="P1152" s="5">
        <f>E1152/L1152</f>
        <v>42</v>
      </c>
      <c r="Q1152" s="6" t="s">
        <v>8393</v>
      </c>
      <c r="R1152" t="s">
        <v>8394</v>
      </c>
      <c r="S1152" s="10">
        <f t="shared" si="125"/>
        <v>42317.954571759255</v>
      </c>
      <c r="T1152" s="10">
        <f t="shared" si="126"/>
        <v>42377.954571759255</v>
      </c>
      <c r="U1152" s="10">
        <v>42317</v>
      </c>
      <c r="V1152" s="10">
        <v>42377</v>
      </c>
      <c r="W1152" s="28">
        <f t="shared" si="123"/>
        <v>2500</v>
      </c>
      <c r="X1152" s="28">
        <f t="shared" si="124"/>
        <v>252</v>
      </c>
    </row>
    <row r="1153" spans="1:2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8320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8341</v>
      </c>
      <c r="O1153" s="5">
        <f t="shared" si="121"/>
        <v>0</v>
      </c>
      <c r="P1153" s="5">
        <v>0</v>
      </c>
      <c r="Q1153" s="6" t="s">
        <v>8393</v>
      </c>
      <c r="R1153" t="s">
        <v>8394</v>
      </c>
      <c r="S1153" s="10">
        <f t="shared" si="125"/>
        <v>42224.102581018524</v>
      </c>
      <c r="T1153" s="10">
        <f t="shared" si="126"/>
        <v>42254.102581018524</v>
      </c>
      <c r="U1153" s="10">
        <v>42224</v>
      </c>
      <c r="V1153" s="10">
        <v>42254</v>
      </c>
      <c r="W1153" s="28">
        <f t="shared" si="123"/>
        <v>25000</v>
      </c>
      <c r="X1153" s="28">
        <f t="shared" si="124"/>
        <v>0</v>
      </c>
    </row>
    <row r="1154" spans="1:2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8320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8341</v>
      </c>
      <c r="O1154" s="5">
        <f t="shared" ref="O1154:O1217" si="129">(E1154/D1154)*100</f>
        <v>5.6937500000000005</v>
      </c>
      <c r="P1154" s="5">
        <f>E1154/L1154</f>
        <v>60.733333333333334</v>
      </c>
      <c r="Q1154" s="6" t="s">
        <v>8393</v>
      </c>
      <c r="R1154" t="s">
        <v>8394</v>
      </c>
      <c r="S1154" s="10">
        <f t="shared" si="125"/>
        <v>42109.709629629629</v>
      </c>
      <c r="T1154" s="10">
        <f t="shared" si="126"/>
        <v>42139.709629629629</v>
      </c>
      <c r="U1154" s="10">
        <v>42109</v>
      </c>
      <c r="V1154" s="10">
        <v>42139</v>
      </c>
      <c r="W1154" s="28">
        <f t="shared" ref="W1154:W1217" si="130">(HLOOKUP(U1154,Exchange_Data,MATCH(H1154,Currency,0),FALSE))*D1154</f>
        <v>16000</v>
      </c>
      <c r="X1154" s="28">
        <f t="shared" ref="X1154:X1217" si="131">(HLOOKUP(V1154,Exchange_Data,MATCH(H1154,Currency,0),FALSE))*E1154</f>
        <v>911</v>
      </c>
    </row>
    <row r="1155" spans="1:2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8320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8341</v>
      </c>
      <c r="O1155" s="5">
        <f t="shared" si="129"/>
        <v>0.625</v>
      </c>
      <c r="P1155" s="5">
        <f>E1155/L1155</f>
        <v>50</v>
      </c>
      <c r="Q1155" s="6" t="s">
        <v>8393</v>
      </c>
      <c r="R1155" t="s">
        <v>8394</v>
      </c>
      <c r="S1155" s="10">
        <f t="shared" ref="S1155:S1218" si="132">(J1155/86400)+25569</f>
        <v>42143.714178240742</v>
      </c>
      <c r="T1155" s="10">
        <f t="shared" ref="T1155:T1218" si="133">(I1155/86400)+25569</f>
        <v>42173.714178240742</v>
      </c>
      <c r="U1155" s="10">
        <v>42143</v>
      </c>
      <c r="V1155" s="10">
        <v>42173</v>
      </c>
      <c r="W1155" s="28">
        <f t="shared" si="130"/>
        <v>8000</v>
      </c>
      <c r="X1155" s="28">
        <f t="shared" si="131"/>
        <v>50</v>
      </c>
    </row>
    <row r="1156" spans="1:2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8320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8341</v>
      </c>
      <c r="O1156" s="5">
        <f t="shared" si="129"/>
        <v>6.5</v>
      </c>
      <c r="P1156" s="5">
        <f>E1156/L1156</f>
        <v>108.33333333333333</v>
      </c>
      <c r="Q1156" s="6" t="s">
        <v>8393</v>
      </c>
      <c r="R1156" t="s">
        <v>8394</v>
      </c>
      <c r="S1156" s="10">
        <f t="shared" si="132"/>
        <v>42223.108865740738</v>
      </c>
      <c r="T1156" s="10">
        <f t="shared" si="133"/>
        <v>42253.108865740738</v>
      </c>
      <c r="U1156" s="10">
        <v>42223</v>
      </c>
      <c r="V1156" s="10">
        <v>42253</v>
      </c>
      <c r="W1156" s="28">
        <f t="shared" si="130"/>
        <v>5000</v>
      </c>
      <c r="X1156" s="28">
        <f t="shared" si="131"/>
        <v>325</v>
      </c>
    </row>
    <row r="1157" spans="1:2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8320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8341</v>
      </c>
      <c r="O1157" s="5">
        <f t="shared" si="129"/>
        <v>0.752</v>
      </c>
      <c r="P1157" s="5">
        <f>E1157/L1157</f>
        <v>23.5</v>
      </c>
      <c r="Q1157" s="6" t="s">
        <v>8393</v>
      </c>
      <c r="R1157" t="s">
        <v>8394</v>
      </c>
      <c r="S1157" s="10">
        <f t="shared" si="132"/>
        <v>41835.763981481483</v>
      </c>
      <c r="T1157" s="10">
        <f t="shared" si="133"/>
        <v>41865.763981481483</v>
      </c>
      <c r="U1157" s="10">
        <v>41835</v>
      </c>
      <c r="V1157" s="10">
        <v>41865</v>
      </c>
      <c r="W1157" s="28">
        <f t="shared" si="130"/>
        <v>25000</v>
      </c>
      <c r="X1157" s="28">
        <f t="shared" si="131"/>
        <v>188</v>
      </c>
    </row>
    <row r="1158" spans="1:2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8320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8341</v>
      </c>
      <c r="O1158" s="5">
        <f t="shared" si="129"/>
        <v>0</v>
      </c>
      <c r="P1158" s="5">
        <v>0</v>
      </c>
      <c r="Q1158" s="6" t="s">
        <v>8393</v>
      </c>
      <c r="R1158" t="s">
        <v>8394</v>
      </c>
      <c r="S1158" s="10">
        <f t="shared" si="132"/>
        <v>42029.07131944444</v>
      </c>
      <c r="T1158" s="10">
        <f t="shared" si="133"/>
        <v>42059.07131944444</v>
      </c>
      <c r="U1158" s="10">
        <v>42029</v>
      </c>
      <c r="V1158" s="10">
        <v>42059</v>
      </c>
      <c r="W1158" s="28">
        <f t="shared" si="130"/>
        <v>6500</v>
      </c>
      <c r="X1158" s="28">
        <f t="shared" si="131"/>
        <v>0</v>
      </c>
    </row>
    <row r="1159" spans="1:2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8320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8341</v>
      </c>
      <c r="O1159" s="5">
        <f t="shared" si="129"/>
        <v>1.51</v>
      </c>
      <c r="P1159" s="5">
        <f>E1159/L1159</f>
        <v>50.333333333333336</v>
      </c>
      <c r="Q1159" s="6" t="s">
        <v>8393</v>
      </c>
      <c r="R1159" t="s">
        <v>8394</v>
      </c>
      <c r="S1159" s="10">
        <f t="shared" si="132"/>
        <v>41918.628240740742</v>
      </c>
      <c r="T1159" s="10">
        <f t="shared" si="133"/>
        <v>41978.669907407406</v>
      </c>
      <c r="U1159" s="10">
        <v>41918</v>
      </c>
      <c r="V1159" s="10">
        <v>41978</v>
      </c>
      <c r="W1159" s="28">
        <f t="shared" si="130"/>
        <v>10000</v>
      </c>
      <c r="X1159" s="28">
        <f t="shared" si="131"/>
        <v>151</v>
      </c>
    </row>
    <row r="1160" spans="1:2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8320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8341</v>
      </c>
      <c r="O1160" s="5">
        <f t="shared" si="129"/>
        <v>0.46666666666666673</v>
      </c>
      <c r="P1160" s="5">
        <f>E1160/L1160</f>
        <v>11.666666666666666</v>
      </c>
      <c r="Q1160" s="6" t="s">
        <v>8393</v>
      </c>
      <c r="R1160" t="s">
        <v>8394</v>
      </c>
      <c r="S1160" s="10">
        <f t="shared" si="132"/>
        <v>41952.09175925926</v>
      </c>
      <c r="T1160" s="10">
        <f t="shared" si="133"/>
        <v>41982.09175925926</v>
      </c>
      <c r="U1160" s="10">
        <v>41952</v>
      </c>
      <c r="V1160" s="10">
        <v>41982</v>
      </c>
      <c r="W1160" s="28">
        <f t="shared" si="130"/>
        <v>7500</v>
      </c>
      <c r="X1160" s="28">
        <f t="shared" si="131"/>
        <v>35</v>
      </c>
    </row>
    <row r="1161" spans="1:2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8320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8341</v>
      </c>
      <c r="O1161" s="5">
        <f t="shared" si="129"/>
        <v>0</v>
      </c>
      <c r="P1161" s="5">
        <v>0</v>
      </c>
      <c r="Q1161" s="6" t="s">
        <v>8393</v>
      </c>
      <c r="R1161" t="s">
        <v>8394</v>
      </c>
      <c r="S1161" s="10">
        <f t="shared" si="132"/>
        <v>42154.726446759261</v>
      </c>
      <c r="T1161" s="10">
        <f t="shared" si="133"/>
        <v>42185.65625</v>
      </c>
      <c r="U1161" s="10">
        <v>42154</v>
      </c>
      <c r="V1161" s="10">
        <v>42185</v>
      </c>
      <c r="W1161" s="28">
        <f t="shared" si="130"/>
        <v>6750</v>
      </c>
      <c r="X1161" s="28">
        <f t="shared" si="131"/>
        <v>0</v>
      </c>
    </row>
    <row r="1162" spans="1:2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8320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8341</v>
      </c>
      <c r="O1162" s="5">
        <f t="shared" si="129"/>
        <v>3.85</v>
      </c>
      <c r="P1162" s="5">
        <f>E1162/L1162</f>
        <v>60.789473684210527</v>
      </c>
      <c r="Q1162" s="6" t="s">
        <v>8393</v>
      </c>
      <c r="R1162" t="s">
        <v>8394</v>
      </c>
      <c r="S1162" s="10">
        <f t="shared" si="132"/>
        <v>42061.154930555553</v>
      </c>
      <c r="T1162" s="10">
        <f t="shared" si="133"/>
        <v>42091.113263888888</v>
      </c>
      <c r="U1162" s="10">
        <v>42061</v>
      </c>
      <c r="V1162" s="10">
        <v>42091</v>
      </c>
      <c r="W1162" s="28">
        <f t="shared" si="130"/>
        <v>30000</v>
      </c>
      <c r="X1162" s="28">
        <f t="shared" si="131"/>
        <v>1155</v>
      </c>
    </row>
    <row r="1163" spans="1:2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8320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8341</v>
      </c>
      <c r="O1163" s="5">
        <f t="shared" si="129"/>
        <v>0</v>
      </c>
      <c r="P1163" s="5">
        <v>0</v>
      </c>
      <c r="Q1163" s="6" t="s">
        <v>8393</v>
      </c>
      <c r="R1163" t="s">
        <v>8394</v>
      </c>
      <c r="S1163" s="10">
        <f t="shared" si="132"/>
        <v>42122.629502314812</v>
      </c>
      <c r="T1163" s="10">
        <f t="shared" si="133"/>
        <v>42143.629502314812</v>
      </c>
      <c r="U1163" s="10">
        <v>42122</v>
      </c>
      <c r="V1163" s="10">
        <v>42143</v>
      </c>
      <c r="W1163" s="28">
        <f t="shared" si="130"/>
        <v>18000</v>
      </c>
      <c r="X1163" s="28">
        <f t="shared" si="131"/>
        <v>0</v>
      </c>
    </row>
    <row r="1164" spans="1:2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8320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8341</v>
      </c>
      <c r="O1164" s="5">
        <f t="shared" si="129"/>
        <v>5.8333333333333341E-2</v>
      </c>
      <c r="P1164" s="5">
        <f>E1164/L1164</f>
        <v>17.5</v>
      </c>
      <c r="Q1164" s="6" t="s">
        <v>8393</v>
      </c>
      <c r="R1164" t="s">
        <v>8394</v>
      </c>
      <c r="S1164" s="10">
        <f t="shared" si="132"/>
        <v>41876.683611111112</v>
      </c>
      <c r="T1164" s="10">
        <f t="shared" si="133"/>
        <v>41907.683611111112</v>
      </c>
      <c r="U1164" s="10">
        <v>41876</v>
      </c>
      <c r="V1164" s="10">
        <v>41907</v>
      </c>
      <c r="W1164" s="28">
        <f t="shared" si="130"/>
        <v>60000</v>
      </c>
      <c r="X1164" s="28">
        <f t="shared" si="131"/>
        <v>35</v>
      </c>
    </row>
    <row r="1165" spans="1:2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8320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8341</v>
      </c>
      <c r="O1165" s="5">
        <f t="shared" si="129"/>
        <v>0</v>
      </c>
      <c r="P1165" s="5">
        <v>0</v>
      </c>
      <c r="Q1165" s="6" t="s">
        <v>8393</v>
      </c>
      <c r="R1165" t="s">
        <v>8394</v>
      </c>
      <c r="S1165" s="10">
        <f t="shared" si="132"/>
        <v>41830.723611111112</v>
      </c>
      <c r="T1165" s="10">
        <f t="shared" si="133"/>
        <v>41860.723611111112</v>
      </c>
      <c r="U1165" s="10">
        <v>41830</v>
      </c>
      <c r="V1165" s="10">
        <v>41860</v>
      </c>
      <c r="W1165" s="28">
        <f t="shared" si="130"/>
        <v>5200</v>
      </c>
      <c r="X1165" s="28">
        <f t="shared" si="131"/>
        <v>0</v>
      </c>
    </row>
    <row r="1166" spans="1:2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8320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8341</v>
      </c>
      <c r="O1166" s="5">
        <f t="shared" si="129"/>
        <v>0</v>
      </c>
      <c r="P1166" s="5">
        <v>0</v>
      </c>
      <c r="Q1166" s="6" t="s">
        <v>8393</v>
      </c>
      <c r="R1166" t="s">
        <v>8394</v>
      </c>
      <c r="S1166" s="10">
        <f t="shared" si="132"/>
        <v>42509.724328703705</v>
      </c>
      <c r="T1166" s="10">
        <f t="shared" si="133"/>
        <v>42539.724328703705</v>
      </c>
      <c r="U1166" s="10">
        <v>42509</v>
      </c>
      <c r="V1166" s="10">
        <v>42539</v>
      </c>
      <c r="W1166" s="28">
        <f t="shared" si="130"/>
        <v>10000</v>
      </c>
      <c r="X1166" s="28">
        <f t="shared" si="131"/>
        <v>0</v>
      </c>
    </row>
    <row r="1167" spans="1:2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8320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8341</v>
      </c>
      <c r="O1167" s="5">
        <f t="shared" si="129"/>
        <v>20.705000000000002</v>
      </c>
      <c r="P1167" s="5">
        <f t="shared" ref="P1167:P1173" si="134">E1167/L1167</f>
        <v>82.82</v>
      </c>
      <c r="Q1167" s="6" t="s">
        <v>8393</v>
      </c>
      <c r="R1167" t="s">
        <v>8394</v>
      </c>
      <c r="S1167" s="10">
        <f t="shared" si="132"/>
        <v>41792.214467592596</v>
      </c>
      <c r="T1167" s="10">
        <f t="shared" si="133"/>
        <v>41826.214467592596</v>
      </c>
      <c r="U1167" s="10">
        <v>41792</v>
      </c>
      <c r="V1167" s="10">
        <v>41826</v>
      </c>
      <c r="W1167" s="28">
        <f t="shared" si="130"/>
        <v>10000</v>
      </c>
      <c r="X1167" s="28">
        <f t="shared" si="131"/>
        <v>2070.5</v>
      </c>
    </row>
    <row r="1168" spans="1:2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8320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8341</v>
      </c>
      <c r="O1168" s="5">
        <f t="shared" si="129"/>
        <v>19.139999999999997</v>
      </c>
      <c r="P1168" s="5">
        <f t="shared" si="134"/>
        <v>358.875</v>
      </c>
      <c r="Q1168" s="6" t="s">
        <v>8393</v>
      </c>
      <c r="R1168" t="s">
        <v>8394</v>
      </c>
      <c r="S1168" s="10">
        <f t="shared" si="132"/>
        <v>42150.485439814816</v>
      </c>
      <c r="T1168" s="10">
        <f t="shared" si="133"/>
        <v>42181.166666666672</v>
      </c>
      <c r="U1168" s="10">
        <v>42150</v>
      </c>
      <c r="V1168" s="10">
        <v>42181</v>
      </c>
      <c r="W1168" s="28">
        <f t="shared" si="130"/>
        <v>15000</v>
      </c>
      <c r="X1168" s="28">
        <f t="shared" si="131"/>
        <v>2871</v>
      </c>
    </row>
    <row r="1169" spans="1:2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8320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8341</v>
      </c>
      <c r="O1169" s="5">
        <f t="shared" si="129"/>
        <v>1.6316666666666666</v>
      </c>
      <c r="P1169" s="5">
        <f t="shared" si="134"/>
        <v>61.1875</v>
      </c>
      <c r="Q1169" s="6" t="s">
        <v>8393</v>
      </c>
      <c r="R1169" t="s">
        <v>8394</v>
      </c>
      <c r="S1169" s="10">
        <f t="shared" si="132"/>
        <v>41863.734895833331</v>
      </c>
      <c r="T1169" s="10">
        <f t="shared" si="133"/>
        <v>41894.734895833331</v>
      </c>
      <c r="U1169" s="10">
        <v>41863</v>
      </c>
      <c r="V1169" s="10">
        <v>41894</v>
      </c>
      <c r="W1169" s="28">
        <f t="shared" si="130"/>
        <v>60000</v>
      </c>
      <c r="X1169" s="28">
        <f t="shared" si="131"/>
        <v>979</v>
      </c>
    </row>
    <row r="1170" spans="1:2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8320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8341</v>
      </c>
      <c r="O1170" s="5">
        <f t="shared" si="129"/>
        <v>5.6666666666666661</v>
      </c>
      <c r="P1170" s="5">
        <f t="shared" si="134"/>
        <v>340</v>
      </c>
      <c r="Q1170" s="6" t="s">
        <v>8393</v>
      </c>
      <c r="R1170" t="s">
        <v>8394</v>
      </c>
      <c r="S1170" s="10">
        <f t="shared" si="132"/>
        <v>42605.053993055553</v>
      </c>
      <c r="T1170" s="10">
        <f t="shared" si="133"/>
        <v>42635.053993055553</v>
      </c>
      <c r="U1170" s="10">
        <v>42605</v>
      </c>
      <c r="V1170" s="10">
        <v>42635</v>
      </c>
      <c r="W1170" s="28">
        <f t="shared" si="130"/>
        <v>18000</v>
      </c>
      <c r="X1170" s="28">
        <f t="shared" si="131"/>
        <v>1020</v>
      </c>
    </row>
    <row r="1171" spans="1:2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8320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8341</v>
      </c>
      <c r="O1171" s="5">
        <f t="shared" si="129"/>
        <v>0.16999999999999998</v>
      </c>
      <c r="P1171" s="5">
        <f t="shared" si="134"/>
        <v>5.666666666666667</v>
      </c>
      <c r="Q1171" s="6" t="s">
        <v>8393</v>
      </c>
      <c r="R1171" t="s">
        <v>8394</v>
      </c>
      <c r="S1171" s="10">
        <f t="shared" si="132"/>
        <v>42027.353738425925</v>
      </c>
      <c r="T1171" s="10">
        <f t="shared" si="133"/>
        <v>42057.353738425925</v>
      </c>
      <c r="U1171" s="10">
        <v>42027</v>
      </c>
      <c r="V1171" s="10">
        <v>42057</v>
      </c>
      <c r="W1171" s="28">
        <f t="shared" si="130"/>
        <v>10000</v>
      </c>
      <c r="X1171" s="28">
        <f t="shared" si="131"/>
        <v>17</v>
      </c>
    </row>
    <row r="1172" spans="1:2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8320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8341</v>
      </c>
      <c r="O1172" s="5">
        <f t="shared" si="129"/>
        <v>0.4</v>
      </c>
      <c r="P1172" s="5">
        <f t="shared" si="134"/>
        <v>50</v>
      </c>
      <c r="Q1172" s="6" t="s">
        <v>8393</v>
      </c>
      <c r="R1172" t="s">
        <v>8394</v>
      </c>
      <c r="S1172" s="10">
        <f t="shared" si="132"/>
        <v>42124.893182870372</v>
      </c>
      <c r="T1172" s="10">
        <f t="shared" si="133"/>
        <v>42154.893182870372</v>
      </c>
      <c r="U1172" s="10">
        <v>42124</v>
      </c>
      <c r="V1172" s="10">
        <v>42154</v>
      </c>
      <c r="W1172" s="28">
        <f t="shared" si="130"/>
        <v>38582.5</v>
      </c>
      <c r="X1172" s="28">
        <f t="shared" si="131"/>
        <v>152.57</v>
      </c>
    </row>
    <row r="1173" spans="1:2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8320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8341</v>
      </c>
      <c r="O1173" s="5">
        <f t="shared" si="129"/>
        <v>0.1</v>
      </c>
      <c r="P1173" s="5">
        <f t="shared" si="134"/>
        <v>25</v>
      </c>
      <c r="Q1173" s="6" t="s">
        <v>8393</v>
      </c>
      <c r="R1173" t="s">
        <v>8394</v>
      </c>
      <c r="S1173" s="10">
        <f t="shared" si="132"/>
        <v>41938.804710648146</v>
      </c>
      <c r="T1173" s="10">
        <f t="shared" si="133"/>
        <v>41956.846377314811</v>
      </c>
      <c r="U1173" s="10">
        <v>41938</v>
      </c>
      <c r="V1173" s="10">
        <v>41956</v>
      </c>
      <c r="W1173" s="28">
        <f t="shared" si="130"/>
        <v>25000</v>
      </c>
      <c r="X1173" s="28">
        <f t="shared" si="131"/>
        <v>25</v>
      </c>
    </row>
    <row r="1174" spans="1:2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8320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8341</v>
      </c>
      <c r="O1174" s="5">
        <f t="shared" si="129"/>
        <v>0</v>
      </c>
      <c r="P1174" s="5">
        <v>0</v>
      </c>
      <c r="Q1174" s="6" t="s">
        <v>8393</v>
      </c>
      <c r="R1174" t="s">
        <v>8394</v>
      </c>
      <c r="S1174" s="10">
        <f t="shared" si="132"/>
        <v>41841.682314814811</v>
      </c>
      <c r="T1174" s="10">
        <f t="shared" si="133"/>
        <v>41871.682314814811</v>
      </c>
      <c r="U1174" s="10">
        <v>41841</v>
      </c>
      <c r="V1174" s="10">
        <v>41871</v>
      </c>
      <c r="W1174" s="28">
        <f t="shared" si="130"/>
        <v>9000</v>
      </c>
      <c r="X1174" s="28">
        <f t="shared" si="131"/>
        <v>0</v>
      </c>
    </row>
    <row r="1175" spans="1:2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8320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8341</v>
      </c>
      <c r="O1175" s="5">
        <f t="shared" si="129"/>
        <v>2.4E-2</v>
      </c>
      <c r="P1175" s="5">
        <f>E1175/L1175</f>
        <v>30</v>
      </c>
      <c r="Q1175" s="6" t="s">
        <v>8393</v>
      </c>
      <c r="R1175" t="s">
        <v>8394</v>
      </c>
      <c r="S1175" s="10">
        <f t="shared" si="132"/>
        <v>42184.185844907406</v>
      </c>
      <c r="T1175" s="10">
        <f t="shared" si="133"/>
        <v>42219.185844907406</v>
      </c>
      <c r="U1175" s="10">
        <v>42184</v>
      </c>
      <c r="V1175" s="10">
        <v>42219</v>
      </c>
      <c r="W1175" s="28">
        <f t="shared" si="130"/>
        <v>125000</v>
      </c>
      <c r="X1175" s="28">
        <f t="shared" si="131"/>
        <v>30</v>
      </c>
    </row>
    <row r="1176" spans="1:2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8320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8341</v>
      </c>
      <c r="O1176" s="5">
        <f t="shared" si="129"/>
        <v>5.9066666666666672</v>
      </c>
      <c r="P1176" s="5">
        <f>E1176/L1176</f>
        <v>46.631578947368418</v>
      </c>
      <c r="Q1176" s="6" t="s">
        <v>8393</v>
      </c>
      <c r="R1176" t="s">
        <v>8394</v>
      </c>
      <c r="S1176" s="10">
        <f t="shared" si="132"/>
        <v>42468.84174768519</v>
      </c>
      <c r="T1176" s="10">
        <f t="shared" si="133"/>
        <v>42498.84174768519</v>
      </c>
      <c r="U1176" s="10">
        <v>42468</v>
      </c>
      <c r="V1176" s="10">
        <v>42498</v>
      </c>
      <c r="W1176" s="28">
        <f t="shared" si="130"/>
        <v>15000</v>
      </c>
      <c r="X1176" s="28">
        <f t="shared" si="131"/>
        <v>886</v>
      </c>
    </row>
    <row r="1177" spans="1:2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8320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8341</v>
      </c>
      <c r="O1177" s="5">
        <f t="shared" si="129"/>
        <v>2.9250000000000003</v>
      </c>
      <c r="P1177" s="5">
        <f>E1177/L1177</f>
        <v>65</v>
      </c>
      <c r="Q1177" s="6" t="s">
        <v>8393</v>
      </c>
      <c r="R1177" t="s">
        <v>8394</v>
      </c>
      <c r="S1177" s="10">
        <f t="shared" si="132"/>
        <v>42170.728460648148</v>
      </c>
      <c r="T1177" s="10">
        <f t="shared" si="133"/>
        <v>42200.728460648148</v>
      </c>
      <c r="U1177" s="10">
        <v>42170</v>
      </c>
      <c r="V1177" s="10">
        <v>42200</v>
      </c>
      <c r="W1177" s="28">
        <f t="shared" si="130"/>
        <v>20000</v>
      </c>
      <c r="X1177" s="28">
        <f t="shared" si="131"/>
        <v>585</v>
      </c>
    </row>
    <row r="1178" spans="1:2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8320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8341</v>
      </c>
      <c r="O1178" s="5">
        <f t="shared" si="129"/>
        <v>5.7142857142857143E-3</v>
      </c>
      <c r="P1178" s="5">
        <f>E1178/L1178</f>
        <v>10</v>
      </c>
      <c r="Q1178" s="6" t="s">
        <v>8393</v>
      </c>
      <c r="R1178" t="s">
        <v>8394</v>
      </c>
      <c r="S1178" s="10">
        <f t="shared" si="132"/>
        <v>42746.019652777773</v>
      </c>
      <c r="T1178" s="10">
        <f t="shared" si="133"/>
        <v>42800.541666666672</v>
      </c>
      <c r="U1178" s="10">
        <v>42746</v>
      </c>
      <c r="V1178" s="10">
        <v>42800</v>
      </c>
      <c r="W1178" s="28">
        <f t="shared" si="130"/>
        <v>129062.50000000001</v>
      </c>
      <c r="X1178" s="28">
        <f t="shared" si="131"/>
        <v>7.6</v>
      </c>
    </row>
    <row r="1179" spans="1:2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8320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8341</v>
      </c>
      <c r="O1179" s="5">
        <f t="shared" si="129"/>
        <v>0</v>
      </c>
      <c r="P1179" s="5">
        <v>0</v>
      </c>
      <c r="Q1179" s="6" t="s">
        <v>8393</v>
      </c>
      <c r="R1179" t="s">
        <v>8394</v>
      </c>
      <c r="S1179" s="10">
        <f t="shared" si="132"/>
        <v>41897.660833333335</v>
      </c>
      <c r="T1179" s="10">
        <f t="shared" si="133"/>
        <v>41927.660833333335</v>
      </c>
      <c r="U1179" s="10">
        <v>41897</v>
      </c>
      <c r="V1179" s="10">
        <v>41927</v>
      </c>
      <c r="W1179" s="28">
        <f t="shared" si="130"/>
        <v>9744.6</v>
      </c>
      <c r="X1179" s="28">
        <f t="shared" si="131"/>
        <v>0</v>
      </c>
    </row>
    <row r="1180" spans="1:2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8320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8341</v>
      </c>
      <c r="O1180" s="5">
        <f t="shared" si="129"/>
        <v>6.6666666666666671E-3</v>
      </c>
      <c r="P1180" s="5">
        <f t="shared" ref="P1180:P1211" si="135">E1180/L1180</f>
        <v>5</v>
      </c>
      <c r="Q1180" s="6" t="s">
        <v>8393</v>
      </c>
      <c r="R1180" t="s">
        <v>8394</v>
      </c>
      <c r="S1180" s="10">
        <f t="shared" si="132"/>
        <v>41837.905694444446</v>
      </c>
      <c r="T1180" s="10">
        <f t="shared" si="133"/>
        <v>41867.905694444446</v>
      </c>
      <c r="U1180" s="10">
        <v>41837</v>
      </c>
      <c r="V1180" s="10">
        <v>41867</v>
      </c>
      <c r="W1180" s="28">
        <f t="shared" si="130"/>
        <v>75000</v>
      </c>
      <c r="X1180" s="28">
        <f t="shared" si="131"/>
        <v>5</v>
      </c>
    </row>
    <row r="1181" spans="1:2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8320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8341</v>
      </c>
      <c r="O1181" s="5">
        <f t="shared" si="129"/>
        <v>5.3333333333333339</v>
      </c>
      <c r="P1181" s="5">
        <f t="shared" si="135"/>
        <v>640</v>
      </c>
      <c r="Q1181" s="6" t="s">
        <v>8393</v>
      </c>
      <c r="R1181" t="s">
        <v>8394</v>
      </c>
      <c r="S1181" s="10">
        <f t="shared" si="132"/>
        <v>42275.720219907409</v>
      </c>
      <c r="T1181" s="10">
        <f t="shared" si="133"/>
        <v>42305.720219907409</v>
      </c>
      <c r="U1181" s="10">
        <v>42275</v>
      </c>
      <c r="V1181" s="10">
        <v>42305</v>
      </c>
      <c r="W1181" s="28">
        <f t="shared" si="130"/>
        <v>44916</v>
      </c>
      <c r="X1181" s="28">
        <f t="shared" si="131"/>
        <v>2422.4</v>
      </c>
    </row>
    <row r="1182" spans="1:2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8320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8341</v>
      </c>
      <c r="O1182" s="5">
        <f t="shared" si="129"/>
        <v>11.75</v>
      </c>
      <c r="P1182" s="5">
        <f t="shared" si="135"/>
        <v>69.117647058823536</v>
      </c>
      <c r="Q1182" s="6" t="s">
        <v>8393</v>
      </c>
      <c r="R1182" t="s">
        <v>8394</v>
      </c>
      <c r="S1182" s="10">
        <f t="shared" si="132"/>
        <v>41781.806875000002</v>
      </c>
      <c r="T1182" s="10">
        <f t="shared" si="133"/>
        <v>41818.806875000002</v>
      </c>
      <c r="U1182" s="10">
        <v>41781</v>
      </c>
      <c r="V1182" s="10">
        <v>41818</v>
      </c>
      <c r="W1182" s="28">
        <f t="shared" si="130"/>
        <v>50000</v>
      </c>
      <c r="X1182" s="28">
        <f t="shared" si="131"/>
        <v>5875</v>
      </c>
    </row>
    <row r="1183" spans="1:2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8320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8341</v>
      </c>
      <c r="O1183" s="5">
        <f t="shared" si="129"/>
        <v>8.0000000000000002E-3</v>
      </c>
      <c r="P1183" s="5">
        <f t="shared" si="135"/>
        <v>1.3333333333333333</v>
      </c>
      <c r="Q1183" s="6" t="s">
        <v>8393</v>
      </c>
      <c r="R1183" t="s">
        <v>8394</v>
      </c>
      <c r="S1183" s="10">
        <f t="shared" si="132"/>
        <v>42034.339363425926</v>
      </c>
      <c r="T1183" s="10">
        <f t="shared" si="133"/>
        <v>42064.339363425926</v>
      </c>
      <c r="U1183" s="10">
        <v>42034</v>
      </c>
      <c r="V1183" s="10">
        <v>42064</v>
      </c>
      <c r="W1183" s="28">
        <f t="shared" si="130"/>
        <v>50000</v>
      </c>
      <c r="X1183" s="28">
        <f t="shared" si="131"/>
        <v>4</v>
      </c>
    </row>
    <row r="1184" spans="1:2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8320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8341</v>
      </c>
      <c r="O1184" s="5">
        <f t="shared" si="129"/>
        <v>4.2</v>
      </c>
      <c r="P1184" s="5">
        <f t="shared" si="135"/>
        <v>10.5</v>
      </c>
      <c r="Q1184" s="6" t="s">
        <v>8393</v>
      </c>
      <c r="R1184" t="s">
        <v>8394</v>
      </c>
      <c r="S1184" s="10">
        <f t="shared" si="132"/>
        <v>42728.827407407407</v>
      </c>
      <c r="T1184" s="10">
        <f t="shared" si="133"/>
        <v>42747.695833333331</v>
      </c>
      <c r="U1184" s="10">
        <v>42728</v>
      </c>
      <c r="V1184" s="10">
        <v>42747</v>
      </c>
      <c r="W1184" s="28">
        <f t="shared" si="130"/>
        <v>1000</v>
      </c>
      <c r="X1184" s="28">
        <f t="shared" si="131"/>
        <v>42</v>
      </c>
    </row>
    <row r="1185" spans="1:2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8320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8341</v>
      </c>
      <c r="O1185" s="5">
        <f t="shared" si="129"/>
        <v>4</v>
      </c>
      <c r="P1185" s="5">
        <f t="shared" si="135"/>
        <v>33.333333333333336</v>
      </c>
      <c r="Q1185" s="6" t="s">
        <v>8393</v>
      </c>
      <c r="R1185" t="s">
        <v>8394</v>
      </c>
      <c r="S1185" s="10">
        <f t="shared" si="132"/>
        <v>42656.86137731481</v>
      </c>
      <c r="T1185" s="10">
        <f t="shared" si="133"/>
        <v>42676.165972222225</v>
      </c>
      <c r="U1185" s="10">
        <v>42656</v>
      </c>
      <c r="V1185" s="10">
        <v>42676</v>
      </c>
      <c r="W1185" s="28">
        <f t="shared" si="130"/>
        <v>2500</v>
      </c>
      <c r="X1185" s="28">
        <f t="shared" si="131"/>
        <v>100</v>
      </c>
    </row>
    <row r="1186" spans="1:2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8318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8342</v>
      </c>
      <c r="O1186" s="5">
        <f t="shared" si="129"/>
        <v>104.93636363636362</v>
      </c>
      <c r="P1186" s="5">
        <f t="shared" si="135"/>
        <v>61.562666666666665</v>
      </c>
      <c r="Q1186" s="6" t="s">
        <v>8395</v>
      </c>
      <c r="R1186" t="s">
        <v>8396</v>
      </c>
      <c r="S1186" s="10">
        <f t="shared" si="132"/>
        <v>42741.599664351852</v>
      </c>
      <c r="T1186" s="10">
        <f t="shared" si="133"/>
        <v>42772.599664351852</v>
      </c>
      <c r="U1186" s="10">
        <v>42741</v>
      </c>
      <c r="V1186" s="10">
        <v>42772</v>
      </c>
      <c r="W1186" s="28">
        <f t="shared" si="130"/>
        <v>27198.6</v>
      </c>
      <c r="X1186" s="28">
        <f t="shared" si="131"/>
        <v>28772.0818</v>
      </c>
    </row>
    <row r="1187" spans="1:2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8318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8342</v>
      </c>
      <c r="O1187" s="5">
        <f t="shared" si="129"/>
        <v>105.44</v>
      </c>
      <c r="P1187" s="5">
        <f t="shared" si="135"/>
        <v>118.73873873873873</v>
      </c>
      <c r="Q1187" s="6" t="s">
        <v>8395</v>
      </c>
      <c r="R1187" t="s">
        <v>8396</v>
      </c>
      <c r="S1187" s="10">
        <f t="shared" si="132"/>
        <v>42130.865150462967</v>
      </c>
      <c r="T1187" s="10">
        <f t="shared" si="133"/>
        <v>42163.166666666672</v>
      </c>
      <c r="U1187" s="10">
        <v>42130</v>
      </c>
      <c r="V1187" s="10">
        <v>42163</v>
      </c>
      <c r="W1187" s="28">
        <f t="shared" si="130"/>
        <v>12500</v>
      </c>
      <c r="X1187" s="28">
        <f t="shared" si="131"/>
        <v>13180</v>
      </c>
    </row>
    <row r="1188" spans="1:2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8318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8342</v>
      </c>
      <c r="O1188" s="5">
        <f t="shared" si="129"/>
        <v>106.73333333333332</v>
      </c>
      <c r="P1188" s="5">
        <f t="shared" si="135"/>
        <v>65.081300813008127</v>
      </c>
      <c r="Q1188" s="6" t="s">
        <v>8395</v>
      </c>
      <c r="R1188" t="s">
        <v>8396</v>
      </c>
      <c r="S1188" s="10">
        <f t="shared" si="132"/>
        <v>42123.86336805555</v>
      </c>
      <c r="T1188" s="10">
        <f t="shared" si="133"/>
        <v>42156.945833333331</v>
      </c>
      <c r="U1188" s="10">
        <v>42123</v>
      </c>
      <c r="V1188" s="10">
        <v>42156</v>
      </c>
      <c r="W1188" s="28">
        <f t="shared" si="130"/>
        <v>11523</v>
      </c>
      <c r="X1188" s="28">
        <f t="shared" si="131"/>
        <v>12180.408000000001</v>
      </c>
    </row>
    <row r="1189" spans="1:2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8318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8342</v>
      </c>
      <c r="O1189" s="5">
        <f t="shared" si="129"/>
        <v>104.12571428571428</v>
      </c>
      <c r="P1189" s="5">
        <f t="shared" si="135"/>
        <v>130.15714285714284</v>
      </c>
      <c r="Q1189" s="6" t="s">
        <v>8395</v>
      </c>
      <c r="R1189" t="s">
        <v>8396</v>
      </c>
      <c r="S1189" s="10">
        <f t="shared" si="132"/>
        <v>42109.894942129627</v>
      </c>
      <c r="T1189" s="10">
        <f t="shared" si="133"/>
        <v>42141.75</v>
      </c>
      <c r="U1189" s="10">
        <v>42109</v>
      </c>
      <c r="V1189" s="10">
        <v>42141</v>
      </c>
      <c r="W1189" s="28">
        <f t="shared" si="130"/>
        <v>8750</v>
      </c>
      <c r="X1189" s="28">
        <f t="shared" si="131"/>
        <v>9111</v>
      </c>
    </row>
    <row r="1190" spans="1:2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8318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8342</v>
      </c>
      <c r="O1190" s="5">
        <f t="shared" si="129"/>
        <v>160.54999999999998</v>
      </c>
      <c r="P1190" s="5">
        <f t="shared" si="135"/>
        <v>37.776470588235291</v>
      </c>
      <c r="Q1190" s="6" t="s">
        <v>8395</v>
      </c>
      <c r="R1190" t="s">
        <v>8396</v>
      </c>
      <c r="S1190" s="10">
        <f t="shared" si="132"/>
        <v>42711.700694444444</v>
      </c>
      <c r="T1190" s="10">
        <f t="shared" si="133"/>
        <v>42732.700694444444</v>
      </c>
      <c r="U1190" s="10">
        <v>42711</v>
      </c>
      <c r="V1190" s="10">
        <v>42732</v>
      </c>
      <c r="W1190" s="28">
        <f t="shared" si="130"/>
        <v>1506.8</v>
      </c>
      <c r="X1190" s="28">
        <f t="shared" si="131"/>
        <v>2365.5437000000002</v>
      </c>
    </row>
    <row r="1191" spans="1:2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8318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8342</v>
      </c>
      <c r="O1191" s="5">
        <f t="shared" si="129"/>
        <v>107.77777777777777</v>
      </c>
      <c r="P1191" s="5">
        <f t="shared" si="135"/>
        <v>112.79069767441861</v>
      </c>
      <c r="Q1191" s="6" t="s">
        <v>8395</v>
      </c>
      <c r="R1191" t="s">
        <v>8396</v>
      </c>
      <c r="S1191" s="10">
        <f t="shared" si="132"/>
        <v>42529.979108796295</v>
      </c>
      <c r="T1191" s="10">
        <f t="shared" si="133"/>
        <v>42550.979108796295</v>
      </c>
      <c r="U1191" s="10">
        <v>42529</v>
      </c>
      <c r="V1191" s="10">
        <v>42550</v>
      </c>
      <c r="W1191" s="28">
        <f t="shared" si="130"/>
        <v>9000</v>
      </c>
      <c r="X1191" s="28">
        <f t="shared" si="131"/>
        <v>9700</v>
      </c>
    </row>
    <row r="1192" spans="1:2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8318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8342</v>
      </c>
      <c r="O1192" s="5">
        <f t="shared" si="129"/>
        <v>135</v>
      </c>
      <c r="P1192" s="5">
        <f t="shared" si="135"/>
        <v>51.92307692307692</v>
      </c>
      <c r="Q1192" s="6" t="s">
        <v>8395</v>
      </c>
      <c r="R1192" t="s">
        <v>8396</v>
      </c>
      <c r="S1192" s="10">
        <f t="shared" si="132"/>
        <v>41852.665798611109</v>
      </c>
      <c r="T1192" s="10">
        <f t="shared" si="133"/>
        <v>41882.665798611109</v>
      </c>
      <c r="U1192" s="10">
        <v>41852</v>
      </c>
      <c r="V1192" s="10">
        <v>41882</v>
      </c>
      <c r="W1192" s="28">
        <f t="shared" si="130"/>
        <v>500</v>
      </c>
      <c r="X1192" s="28">
        <f t="shared" si="131"/>
        <v>675</v>
      </c>
    </row>
    <row r="1193" spans="1:2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8318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8342</v>
      </c>
      <c r="O1193" s="5">
        <f t="shared" si="129"/>
        <v>109.07407407407408</v>
      </c>
      <c r="P1193" s="5">
        <f t="shared" si="135"/>
        <v>89.242424242424249</v>
      </c>
      <c r="Q1193" s="6" t="s">
        <v>8395</v>
      </c>
      <c r="R1193" t="s">
        <v>8396</v>
      </c>
      <c r="S1193" s="10">
        <f t="shared" si="132"/>
        <v>42419.603703703702</v>
      </c>
      <c r="T1193" s="10">
        <f t="shared" si="133"/>
        <v>42449.562037037038</v>
      </c>
      <c r="U1193" s="10">
        <v>42419</v>
      </c>
      <c r="V1193" s="10">
        <v>42449</v>
      </c>
      <c r="W1193" s="28">
        <f t="shared" si="130"/>
        <v>2700</v>
      </c>
      <c r="X1193" s="28">
        <f t="shared" si="131"/>
        <v>2945</v>
      </c>
    </row>
    <row r="1194" spans="1:2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8318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8342</v>
      </c>
      <c r="O1194" s="5">
        <f t="shared" si="129"/>
        <v>290</v>
      </c>
      <c r="P1194" s="5">
        <f t="shared" si="135"/>
        <v>19.333333333333332</v>
      </c>
      <c r="Q1194" s="6" t="s">
        <v>8395</v>
      </c>
      <c r="R1194" t="s">
        <v>8396</v>
      </c>
      <c r="S1194" s="10">
        <f t="shared" si="132"/>
        <v>42747.506689814814</v>
      </c>
      <c r="T1194" s="10">
        <f t="shared" si="133"/>
        <v>42777.506689814814</v>
      </c>
      <c r="U1194" s="10">
        <v>42747</v>
      </c>
      <c r="V1194" s="10">
        <v>42777</v>
      </c>
      <c r="W1194" s="28">
        <f t="shared" si="130"/>
        <v>122.97</v>
      </c>
      <c r="X1194" s="28">
        <f t="shared" si="131"/>
        <v>361.39799999999997</v>
      </c>
    </row>
    <row r="1195" spans="1:2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8318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8342</v>
      </c>
      <c r="O1195" s="5">
        <f t="shared" si="129"/>
        <v>103.95714285714286</v>
      </c>
      <c r="P1195" s="5">
        <f t="shared" si="135"/>
        <v>79.967032967032964</v>
      </c>
      <c r="Q1195" s="6" t="s">
        <v>8395</v>
      </c>
      <c r="R1195" t="s">
        <v>8396</v>
      </c>
      <c r="S1195" s="10">
        <f t="shared" si="132"/>
        <v>42409.776076388887</v>
      </c>
      <c r="T1195" s="10">
        <f t="shared" si="133"/>
        <v>42469.734409722223</v>
      </c>
      <c r="U1195" s="10">
        <v>42409</v>
      </c>
      <c r="V1195" s="10">
        <v>42469</v>
      </c>
      <c r="W1195" s="28">
        <f t="shared" si="130"/>
        <v>21000</v>
      </c>
      <c r="X1195" s="28">
        <f t="shared" si="131"/>
        <v>21831</v>
      </c>
    </row>
    <row r="1196" spans="1:2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8318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8342</v>
      </c>
      <c r="O1196" s="5">
        <f t="shared" si="129"/>
        <v>322.24</v>
      </c>
      <c r="P1196" s="5">
        <f t="shared" si="135"/>
        <v>56.414565826330531</v>
      </c>
      <c r="Q1196" s="6" t="s">
        <v>8395</v>
      </c>
      <c r="R1196" t="s">
        <v>8396</v>
      </c>
      <c r="S1196" s="10">
        <f t="shared" si="132"/>
        <v>42072.488182870366</v>
      </c>
      <c r="T1196" s="10">
        <f t="shared" si="133"/>
        <v>42102.488182870366</v>
      </c>
      <c r="U1196" s="10">
        <v>42072</v>
      </c>
      <c r="V1196" s="10">
        <v>42102</v>
      </c>
      <c r="W1196" s="28">
        <f t="shared" si="130"/>
        <v>13575.000000000002</v>
      </c>
      <c r="X1196" s="28">
        <f t="shared" si="131"/>
        <v>43752.135999999999</v>
      </c>
    </row>
    <row r="1197" spans="1:2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8318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8342</v>
      </c>
      <c r="O1197" s="5">
        <f t="shared" si="129"/>
        <v>135</v>
      </c>
      <c r="P1197" s="5">
        <f t="shared" si="135"/>
        <v>79.411764705882348</v>
      </c>
      <c r="Q1197" s="6" t="s">
        <v>8395</v>
      </c>
      <c r="R1197" t="s">
        <v>8396</v>
      </c>
      <c r="S1197" s="10">
        <f t="shared" si="132"/>
        <v>42298.34783564815</v>
      </c>
      <c r="T1197" s="10">
        <f t="shared" si="133"/>
        <v>42358.375</v>
      </c>
      <c r="U1197" s="10">
        <v>42298</v>
      </c>
      <c r="V1197" s="10">
        <v>42358</v>
      </c>
      <c r="W1197" s="28">
        <f t="shared" si="130"/>
        <v>11354</v>
      </c>
      <c r="X1197" s="28">
        <f t="shared" si="131"/>
        <v>14628.599999999999</v>
      </c>
    </row>
    <row r="1198" spans="1:2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8318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8342</v>
      </c>
      <c r="O1198" s="5">
        <f t="shared" si="129"/>
        <v>269.91034482758624</v>
      </c>
      <c r="P1198" s="5">
        <f t="shared" si="135"/>
        <v>76.439453125</v>
      </c>
      <c r="Q1198" s="6" t="s">
        <v>8395</v>
      </c>
      <c r="R1198" t="s">
        <v>8396</v>
      </c>
      <c r="S1198" s="10">
        <f t="shared" si="132"/>
        <v>42326.818738425922</v>
      </c>
      <c r="T1198" s="10">
        <f t="shared" si="133"/>
        <v>42356.818738425922</v>
      </c>
      <c r="U1198" s="10">
        <v>42326</v>
      </c>
      <c r="V1198" s="10">
        <v>42356</v>
      </c>
      <c r="W1198" s="28">
        <f t="shared" si="130"/>
        <v>22066.100000000002</v>
      </c>
      <c r="X1198" s="28">
        <f t="shared" si="131"/>
        <v>58361.094400000002</v>
      </c>
    </row>
    <row r="1199" spans="1:2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8318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8342</v>
      </c>
      <c r="O1199" s="5">
        <f t="shared" si="129"/>
        <v>253.29333333333332</v>
      </c>
      <c r="P1199" s="5">
        <f t="shared" si="135"/>
        <v>121</v>
      </c>
      <c r="Q1199" s="6" t="s">
        <v>8395</v>
      </c>
      <c r="R1199" t="s">
        <v>8396</v>
      </c>
      <c r="S1199" s="10">
        <f t="shared" si="132"/>
        <v>42503.66474537037</v>
      </c>
      <c r="T1199" s="10">
        <f t="shared" si="133"/>
        <v>42534.249305555553</v>
      </c>
      <c r="U1199" s="10">
        <v>42503</v>
      </c>
      <c r="V1199" s="10">
        <v>42534</v>
      </c>
      <c r="W1199" s="28">
        <f t="shared" si="130"/>
        <v>15000</v>
      </c>
      <c r="X1199" s="28">
        <f t="shared" si="131"/>
        <v>37994</v>
      </c>
    </row>
    <row r="1200" spans="1:2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8318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8342</v>
      </c>
      <c r="O1200" s="5">
        <f t="shared" si="129"/>
        <v>260.59999999999997</v>
      </c>
      <c r="P1200" s="5">
        <f t="shared" si="135"/>
        <v>54.616766467065865</v>
      </c>
      <c r="Q1200" s="6" t="s">
        <v>8395</v>
      </c>
      <c r="R1200" t="s">
        <v>8396</v>
      </c>
      <c r="S1200" s="10">
        <f t="shared" si="132"/>
        <v>42333.619050925925</v>
      </c>
      <c r="T1200" s="10">
        <f t="shared" si="133"/>
        <v>42369.125</v>
      </c>
      <c r="U1200" s="10">
        <v>42333</v>
      </c>
      <c r="V1200" s="10">
        <v>42369</v>
      </c>
      <c r="W1200" s="28">
        <f t="shared" si="130"/>
        <v>3500</v>
      </c>
      <c r="X1200" s="28">
        <f t="shared" si="131"/>
        <v>9121</v>
      </c>
    </row>
    <row r="1201" spans="1:2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8318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8342</v>
      </c>
      <c r="O1201" s="5">
        <f t="shared" si="129"/>
        <v>101.31677953348381</v>
      </c>
      <c r="P1201" s="5">
        <f t="shared" si="135"/>
        <v>299.22222222222223</v>
      </c>
      <c r="Q1201" s="6" t="s">
        <v>8395</v>
      </c>
      <c r="R1201" t="s">
        <v>8396</v>
      </c>
      <c r="S1201" s="10">
        <f t="shared" si="132"/>
        <v>42161.770833333328</v>
      </c>
      <c r="T1201" s="10">
        <f t="shared" si="133"/>
        <v>42193.770833333328</v>
      </c>
      <c r="U1201" s="10">
        <v>42161</v>
      </c>
      <c r="V1201" s="10">
        <v>42193</v>
      </c>
      <c r="W1201" s="28">
        <f t="shared" si="130"/>
        <v>4074.9797999999996</v>
      </c>
      <c r="X1201" s="28">
        <f t="shared" si="131"/>
        <v>4138.8716999999997</v>
      </c>
    </row>
    <row r="1202" spans="1:2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8318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8342</v>
      </c>
      <c r="O1202" s="5">
        <f t="shared" si="129"/>
        <v>125.60416666666667</v>
      </c>
      <c r="P1202" s="5">
        <f t="shared" si="135"/>
        <v>58.533980582524272</v>
      </c>
      <c r="Q1202" s="6" t="s">
        <v>8395</v>
      </c>
      <c r="R1202" t="s">
        <v>8396</v>
      </c>
      <c r="S1202" s="10">
        <f t="shared" si="132"/>
        <v>42089.477500000001</v>
      </c>
      <c r="T1202" s="10">
        <f t="shared" si="133"/>
        <v>42110.477500000001</v>
      </c>
      <c r="U1202" s="10">
        <v>42089</v>
      </c>
      <c r="V1202" s="10">
        <v>42110</v>
      </c>
      <c r="W1202" s="28">
        <f t="shared" si="130"/>
        <v>4800</v>
      </c>
      <c r="X1202" s="28">
        <f t="shared" si="131"/>
        <v>6029</v>
      </c>
    </row>
    <row r="1203" spans="1:2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8318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8342</v>
      </c>
      <c r="O1203" s="5">
        <f t="shared" si="129"/>
        <v>102.43783333333334</v>
      </c>
      <c r="P1203" s="5">
        <f t="shared" si="135"/>
        <v>55.371801801801809</v>
      </c>
      <c r="Q1203" s="6" t="s">
        <v>8395</v>
      </c>
      <c r="R1203" t="s">
        <v>8396</v>
      </c>
      <c r="S1203" s="10">
        <f t="shared" si="132"/>
        <v>42536.60701388889</v>
      </c>
      <c r="T1203" s="10">
        <f t="shared" si="133"/>
        <v>42566.60701388889</v>
      </c>
      <c r="U1203" s="10">
        <v>42536</v>
      </c>
      <c r="V1203" s="10">
        <v>42566</v>
      </c>
      <c r="W1203" s="28">
        <f t="shared" si="130"/>
        <v>8512.2000000000007</v>
      </c>
      <c r="X1203" s="28">
        <f t="shared" si="131"/>
        <v>8213.260601</v>
      </c>
    </row>
    <row r="1204" spans="1:2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8318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8342</v>
      </c>
      <c r="O1204" s="5">
        <f t="shared" si="129"/>
        <v>199.244</v>
      </c>
      <c r="P1204" s="5">
        <f t="shared" si="135"/>
        <v>183.80442804428046</v>
      </c>
      <c r="Q1204" s="6" t="s">
        <v>8395</v>
      </c>
      <c r="R1204" t="s">
        <v>8396</v>
      </c>
      <c r="S1204" s="10">
        <f t="shared" si="132"/>
        <v>42152.288819444446</v>
      </c>
      <c r="T1204" s="10">
        <f t="shared" si="133"/>
        <v>42182.288819444446</v>
      </c>
      <c r="U1204" s="10">
        <v>42152</v>
      </c>
      <c r="V1204" s="10">
        <v>42182</v>
      </c>
      <c r="W1204" s="28">
        <f t="shared" si="130"/>
        <v>19092.5</v>
      </c>
      <c r="X1204" s="28">
        <f t="shared" si="131"/>
        <v>38135.301599999999</v>
      </c>
    </row>
    <row r="1205" spans="1:2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8318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8342</v>
      </c>
      <c r="O1205" s="5">
        <f t="shared" si="129"/>
        <v>102.45398773006136</v>
      </c>
      <c r="P1205" s="5">
        <f t="shared" si="135"/>
        <v>165.34653465346534</v>
      </c>
      <c r="Q1205" s="6" t="s">
        <v>8395</v>
      </c>
      <c r="R1205" t="s">
        <v>8396</v>
      </c>
      <c r="S1205" s="10">
        <f t="shared" si="132"/>
        <v>42125.614895833336</v>
      </c>
      <c r="T1205" s="10">
        <f t="shared" si="133"/>
        <v>42155.614895833336</v>
      </c>
      <c r="U1205" s="10">
        <v>42125</v>
      </c>
      <c r="V1205" s="10">
        <v>42155</v>
      </c>
      <c r="W1205" s="28">
        <f t="shared" si="130"/>
        <v>16300</v>
      </c>
      <c r="X1205" s="28">
        <f t="shared" si="131"/>
        <v>16700</v>
      </c>
    </row>
    <row r="1206" spans="1:2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8318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8342</v>
      </c>
      <c r="O1206" s="5">
        <f t="shared" si="129"/>
        <v>102.94615384615385</v>
      </c>
      <c r="P1206" s="5">
        <f t="shared" si="135"/>
        <v>234.78947368421052</v>
      </c>
      <c r="Q1206" s="6" t="s">
        <v>8395</v>
      </c>
      <c r="R1206" t="s">
        <v>8396</v>
      </c>
      <c r="S1206" s="10">
        <f t="shared" si="132"/>
        <v>42297.748067129629</v>
      </c>
      <c r="T1206" s="10">
        <f t="shared" si="133"/>
        <v>42342.208333333328</v>
      </c>
      <c r="U1206" s="10">
        <v>42297</v>
      </c>
      <c r="V1206" s="10">
        <v>42342</v>
      </c>
      <c r="W1206" s="28">
        <f t="shared" si="130"/>
        <v>13000</v>
      </c>
      <c r="X1206" s="28">
        <f t="shared" si="131"/>
        <v>13383</v>
      </c>
    </row>
    <row r="1207" spans="1:2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8318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8342</v>
      </c>
      <c r="O1207" s="5">
        <f t="shared" si="129"/>
        <v>100.86153846153847</v>
      </c>
      <c r="P1207" s="5">
        <f t="shared" si="135"/>
        <v>211.48387096774192</v>
      </c>
      <c r="Q1207" s="6" t="s">
        <v>8395</v>
      </c>
      <c r="R1207" t="s">
        <v>8396</v>
      </c>
      <c r="S1207" s="10">
        <f t="shared" si="132"/>
        <v>42138.506377314814</v>
      </c>
      <c r="T1207" s="10">
        <f t="shared" si="133"/>
        <v>42168.506377314814</v>
      </c>
      <c r="U1207" s="10">
        <v>42138</v>
      </c>
      <c r="V1207" s="10">
        <v>42168</v>
      </c>
      <c r="W1207" s="28">
        <f t="shared" si="130"/>
        <v>14844.699999999999</v>
      </c>
      <c r="X1207" s="28">
        <f t="shared" si="131"/>
        <v>14711.664000000001</v>
      </c>
    </row>
    <row r="1208" spans="1:2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8318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8342</v>
      </c>
      <c r="O1208" s="5">
        <f t="shared" si="129"/>
        <v>114.99999999999999</v>
      </c>
      <c r="P1208" s="5">
        <f t="shared" si="135"/>
        <v>32.34375</v>
      </c>
      <c r="Q1208" s="6" t="s">
        <v>8395</v>
      </c>
      <c r="R1208" t="s">
        <v>8396</v>
      </c>
      <c r="S1208" s="10">
        <f t="shared" si="132"/>
        <v>42772.776076388887</v>
      </c>
      <c r="T1208" s="10">
        <f t="shared" si="133"/>
        <v>42805.561805555553</v>
      </c>
      <c r="U1208" s="10">
        <v>42772</v>
      </c>
      <c r="V1208" s="10">
        <v>42805</v>
      </c>
      <c r="W1208" s="28">
        <f t="shared" si="130"/>
        <v>964.07999999999993</v>
      </c>
      <c r="X1208" s="28">
        <f t="shared" si="131"/>
        <v>1097.721</v>
      </c>
    </row>
    <row r="1209" spans="1:2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8318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8342</v>
      </c>
      <c r="O1209" s="5">
        <f t="shared" si="129"/>
        <v>104.16766467065868</v>
      </c>
      <c r="P1209" s="5">
        <f t="shared" si="135"/>
        <v>123.37588652482269</v>
      </c>
      <c r="Q1209" s="6" t="s">
        <v>8395</v>
      </c>
      <c r="R1209" t="s">
        <v>8396</v>
      </c>
      <c r="S1209" s="10">
        <f t="shared" si="132"/>
        <v>42430.430243055554</v>
      </c>
      <c r="T1209" s="10">
        <f t="shared" si="133"/>
        <v>42460.416666666672</v>
      </c>
      <c r="U1209" s="10">
        <v>42430</v>
      </c>
      <c r="V1209" s="10">
        <v>42460</v>
      </c>
      <c r="W1209" s="28">
        <f t="shared" si="130"/>
        <v>18156.239999999998</v>
      </c>
      <c r="X1209" s="28">
        <f t="shared" si="131"/>
        <v>19805.346000000001</v>
      </c>
    </row>
    <row r="1210" spans="1:2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8318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8342</v>
      </c>
      <c r="O1210" s="5">
        <f t="shared" si="129"/>
        <v>155.29999999999998</v>
      </c>
      <c r="P1210" s="5">
        <f t="shared" si="135"/>
        <v>207.06666666666666</v>
      </c>
      <c r="Q1210" s="6" t="s">
        <v>8395</v>
      </c>
      <c r="R1210" t="s">
        <v>8396</v>
      </c>
      <c r="S1210" s="10">
        <f t="shared" si="132"/>
        <v>42423.709074074075</v>
      </c>
      <c r="T1210" s="10">
        <f t="shared" si="133"/>
        <v>42453.667407407411</v>
      </c>
      <c r="U1210" s="10">
        <v>42423</v>
      </c>
      <c r="V1210" s="10">
        <v>42453</v>
      </c>
      <c r="W1210" s="28">
        <f t="shared" si="130"/>
        <v>10000</v>
      </c>
      <c r="X1210" s="28">
        <f t="shared" si="131"/>
        <v>15530</v>
      </c>
    </row>
    <row r="1211" spans="1:2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8318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8342</v>
      </c>
      <c r="O1211" s="5">
        <f t="shared" si="129"/>
        <v>106</v>
      </c>
      <c r="P1211" s="5">
        <f t="shared" si="135"/>
        <v>138.2608695652174</v>
      </c>
      <c r="Q1211" s="6" t="s">
        <v>8395</v>
      </c>
      <c r="R1211" t="s">
        <v>8396</v>
      </c>
      <c r="S1211" s="10">
        <f t="shared" si="132"/>
        <v>42761.846122685187</v>
      </c>
      <c r="T1211" s="10">
        <f t="shared" si="133"/>
        <v>42791.846122685187</v>
      </c>
      <c r="U1211" s="10">
        <v>42761</v>
      </c>
      <c r="V1211" s="10">
        <v>42791</v>
      </c>
      <c r="W1211" s="28">
        <f t="shared" si="130"/>
        <v>6000</v>
      </c>
      <c r="X1211" s="28">
        <f t="shared" si="131"/>
        <v>6360</v>
      </c>
    </row>
    <row r="1212" spans="1:2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8318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8342</v>
      </c>
      <c r="O1212" s="5">
        <f t="shared" si="129"/>
        <v>254.31499999999997</v>
      </c>
      <c r="P1212" s="5">
        <f t="shared" ref="P1212:P1228" si="136">E1212/L1212</f>
        <v>493.81553398058253</v>
      </c>
      <c r="Q1212" s="6" t="s">
        <v>8395</v>
      </c>
      <c r="R1212" t="s">
        <v>8396</v>
      </c>
      <c r="S1212" s="10">
        <f t="shared" si="132"/>
        <v>42132.941805555558</v>
      </c>
      <c r="T1212" s="10">
        <f t="shared" si="133"/>
        <v>42155.875</v>
      </c>
      <c r="U1212" s="10">
        <v>42132</v>
      </c>
      <c r="V1212" s="10">
        <v>42155</v>
      </c>
      <c r="W1212" s="28">
        <f t="shared" si="130"/>
        <v>2414</v>
      </c>
      <c r="X1212" s="28">
        <f t="shared" si="131"/>
        <v>5981.4888000000001</v>
      </c>
    </row>
    <row r="1213" spans="1:2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8318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8342</v>
      </c>
      <c r="O1213" s="5">
        <f t="shared" si="129"/>
        <v>101.1</v>
      </c>
      <c r="P1213" s="5">
        <f t="shared" si="136"/>
        <v>168.5</v>
      </c>
      <c r="Q1213" s="6" t="s">
        <v>8395</v>
      </c>
      <c r="R1213" t="s">
        <v>8396</v>
      </c>
      <c r="S1213" s="10">
        <f t="shared" si="132"/>
        <v>42515.866446759261</v>
      </c>
      <c r="T1213" s="10">
        <f t="shared" si="133"/>
        <v>42530.866446759261</v>
      </c>
      <c r="U1213" s="10">
        <v>42515</v>
      </c>
      <c r="V1213" s="10">
        <v>42530</v>
      </c>
      <c r="W1213" s="28">
        <f t="shared" si="130"/>
        <v>763</v>
      </c>
      <c r="X1213" s="28">
        <f t="shared" si="131"/>
        <v>793.12950000000001</v>
      </c>
    </row>
    <row r="1214" spans="1:2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8318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8342</v>
      </c>
      <c r="O1214" s="5">
        <f t="shared" si="129"/>
        <v>129.04</v>
      </c>
      <c r="P1214" s="5">
        <f t="shared" si="136"/>
        <v>38.867469879518069</v>
      </c>
      <c r="Q1214" s="6" t="s">
        <v>8395</v>
      </c>
      <c r="R1214" t="s">
        <v>8396</v>
      </c>
      <c r="S1214" s="10">
        <f t="shared" si="132"/>
        <v>42318.950173611112</v>
      </c>
      <c r="T1214" s="10">
        <f t="shared" si="133"/>
        <v>42335.041666666672</v>
      </c>
      <c r="U1214" s="10">
        <v>42318</v>
      </c>
      <c r="V1214" s="10">
        <v>42335</v>
      </c>
      <c r="W1214" s="28">
        <f t="shared" si="130"/>
        <v>2500</v>
      </c>
      <c r="X1214" s="28">
        <f t="shared" si="131"/>
        <v>3226</v>
      </c>
    </row>
    <row r="1215" spans="1:2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8318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8342</v>
      </c>
      <c r="O1215" s="5">
        <f t="shared" si="129"/>
        <v>102.23076923076924</v>
      </c>
      <c r="P1215" s="5">
        <f t="shared" si="136"/>
        <v>61.527777777777779</v>
      </c>
      <c r="Q1215" s="6" t="s">
        <v>8395</v>
      </c>
      <c r="R1215" t="s">
        <v>8396</v>
      </c>
      <c r="S1215" s="10">
        <f t="shared" si="132"/>
        <v>42731.755787037036</v>
      </c>
      <c r="T1215" s="10">
        <f t="shared" si="133"/>
        <v>42766.755787037036</v>
      </c>
      <c r="U1215" s="10">
        <v>42731</v>
      </c>
      <c r="V1215" s="10">
        <v>42766</v>
      </c>
      <c r="W1215" s="28">
        <f t="shared" si="130"/>
        <v>7959.2499999999991</v>
      </c>
      <c r="X1215" s="28">
        <f t="shared" si="131"/>
        <v>8300.2695000000003</v>
      </c>
    </row>
    <row r="1216" spans="1:2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8318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8342</v>
      </c>
      <c r="O1216" s="5">
        <f t="shared" si="129"/>
        <v>131.80000000000001</v>
      </c>
      <c r="P1216" s="5">
        <f t="shared" si="136"/>
        <v>105.44</v>
      </c>
      <c r="Q1216" s="6" t="s">
        <v>8395</v>
      </c>
      <c r="R1216" t="s">
        <v>8396</v>
      </c>
      <c r="S1216" s="10">
        <f t="shared" si="132"/>
        <v>42104.840335648143</v>
      </c>
      <c r="T1216" s="10">
        <f t="shared" si="133"/>
        <v>42164.840335648143</v>
      </c>
      <c r="U1216" s="10">
        <v>42104</v>
      </c>
      <c r="V1216" s="10">
        <v>42164</v>
      </c>
      <c r="W1216" s="28">
        <f t="shared" si="130"/>
        <v>2000</v>
      </c>
      <c r="X1216" s="28">
        <f t="shared" si="131"/>
        <v>2636</v>
      </c>
    </row>
    <row r="1217" spans="1:2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8318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8342</v>
      </c>
      <c r="O1217" s="5">
        <f t="shared" si="129"/>
        <v>786.0802000000001</v>
      </c>
      <c r="P1217" s="5">
        <f t="shared" si="136"/>
        <v>71.592003642987251</v>
      </c>
      <c r="Q1217" s="6" t="s">
        <v>8395</v>
      </c>
      <c r="R1217" t="s">
        <v>8396</v>
      </c>
      <c r="S1217" s="10">
        <f t="shared" si="132"/>
        <v>41759.923101851848</v>
      </c>
      <c r="T1217" s="10">
        <f t="shared" si="133"/>
        <v>41789.923101851848</v>
      </c>
      <c r="U1217" s="10">
        <v>41759</v>
      </c>
      <c r="V1217" s="10">
        <v>41789</v>
      </c>
      <c r="W1217" s="28">
        <f t="shared" si="130"/>
        <v>5000</v>
      </c>
      <c r="X1217" s="28">
        <f t="shared" si="131"/>
        <v>39304.01</v>
      </c>
    </row>
    <row r="1218" spans="1:2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8318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8342</v>
      </c>
      <c r="O1218" s="5">
        <f t="shared" ref="O1218:O1281" si="137">(E1218/D1218)*100</f>
        <v>145.70000000000002</v>
      </c>
      <c r="P1218" s="5">
        <f t="shared" si="136"/>
        <v>91.882882882882882</v>
      </c>
      <c r="Q1218" s="6" t="s">
        <v>8395</v>
      </c>
      <c r="R1218" t="s">
        <v>8396</v>
      </c>
      <c r="S1218" s="10">
        <f t="shared" si="132"/>
        <v>42247.616400462968</v>
      </c>
      <c r="T1218" s="10">
        <f t="shared" si="133"/>
        <v>42279.960416666669</v>
      </c>
      <c r="U1218" s="10">
        <v>42247</v>
      </c>
      <c r="V1218" s="10">
        <v>42279</v>
      </c>
      <c r="W1218" s="28">
        <f t="shared" ref="W1218:W1281" si="138">(HLOOKUP(U1218,Exchange_Data,MATCH(H1218,Currency,0),FALSE))*D1218</f>
        <v>14000</v>
      </c>
      <c r="X1218" s="28">
        <f t="shared" ref="X1218:X1281" si="139">(HLOOKUP(V1218,Exchange_Data,MATCH(H1218,Currency,0),FALSE))*E1218</f>
        <v>20398</v>
      </c>
    </row>
    <row r="1219" spans="1:2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8318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8342</v>
      </c>
      <c r="O1219" s="5">
        <f t="shared" si="137"/>
        <v>102.60000000000001</v>
      </c>
      <c r="P1219" s="5">
        <f t="shared" si="136"/>
        <v>148.57377049180329</v>
      </c>
      <c r="Q1219" s="6" t="s">
        <v>8395</v>
      </c>
      <c r="R1219" t="s">
        <v>8396</v>
      </c>
      <c r="S1219" s="10">
        <f t="shared" ref="S1219:S1282" si="140">(J1219/86400)+25569</f>
        <v>42535.809490740736</v>
      </c>
      <c r="T1219" s="10">
        <f t="shared" ref="T1219:T1282" si="141">(I1219/86400)+25569</f>
        <v>42565.809490740736</v>
      </c>
      <c r="U1219" s="10">
        <v>42535</v>
      </c>
      <c r="V1219" s="10">
        <v>42565</v>
      </c>
      <c r="W1219" s="28">
        <f t="shared" si="138"/>
        <v>26500</v>
      </c>
      <c r="X1219" s="28">
        <f t="shared" si="139"/>
        <v>27189</v>
      </c>
    </row>
    <row r="1220" spans="1:2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8318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8342</v>
      </c>
      <c r="O1220" s="5">
        <f t="shared" si="137"/>
        <v>172.27777777777777</v>
      </c>
      <c r="P1220" s="5">
        <f t="shared" si="136"/>
        <v>174.2134831460674</v>
      </c>
      <c r="Q1220" s="6" t="s">
        <v>8395</v>
      </c>
      <c r="R1220" t="s">
        <v>8396</v>
      </c>
      <c r="S1220" s="10">
        <f t="shared" si="140"/>
        <v>42278.662037037036</v>
      </c>
      <c r="T1220" s="10">
        <f t="shared" si="141"/>
        <v>42309.125</v>
      </c>
      <c r="U1220" s="10">
        <v>42278</v>
      </c>
      <c r="V1220" s="10">
        <v>42309</v>
      </c>
      <c r="W1220" s="28">
        <f t="shared" si="138"/>
        <v>9000</v>
      </c>
      <c r="X1220" s="28">
        <f t="shared" si="139"/>
        <v>15505</v>
      </c>
    </row>
    <row r="1221" spans="1:2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8318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8342</v>
      </c>
      <c r="O1221" s="5">
        <f t="shared" si="137"/>
        <v>159.16819571865443</v>
      </c>
      <c r="P1221" s="5">
        <f t="shared" si="136"/>
        <v>102.86166007905139</v>
      </c>
      <c r="Q1221" s="6" t="s">
        <v>8395</v>
      </c>
      <c r="R1221" t="s">
        <v>8396</v>
      </c>
      <c r="S1221" s="10">
        <f t="shared" si="140"/>
        <v>42633.461956018524</v>
      </c>
      <c r="T1221" s="10">
        <f t="shared" si="141"/>
        <v>42663.461956018524</v>
      </c>
      <c r="U1221" s="10">
        <v>42633</v>
      </c>
      <c r="V1221" s="10">
        <v>42663</v>
      </c>
      <c r="W1221" s="28">
        <f t="shared" si="138"/>
        <v>16350</v>
      </c>
      <c r="X1221" s="28">
        <f t="shared" si="139"/>
        <v>26024</v>
      </c>
    </row>
    <row r="1222" spans="1:2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8318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8342</v>
      </c>
      <c r="O1222" s="5">
        <f t="shared" si="137"/>
        <v>103.76666666666668</v>
      </c>
      <c r="P1222" s="5">
        <f t="shared" si="136"/>
        <v>111.17857142857143</v>
      </c>
      <c r="Q1222" s="6" t="s">
        <v>8395</v>
      </c>
      <c r="R1222" t="s">
        <v>8396</v>
      </c>
      <c r="S1222" s="10">
        <f t="shared" si="140"/>
        <v>42211.628611111111</v>
      </c>
      <c r="T1222" s="10">
        <f t="shared" si="141"/>
        <v>42241.628611111111</v>
      </c>
      <c r="U1222" s="10">
        <v>42211</v>
      </c>
      <c r="V1222" s="10">
        <v>42241</v>
      </c>
      <c r="W1222" s="28">
        <f t="shared" si="138"/>
        <v>16408.5</v>
      </c>
      <c r="X1222" s="28">
        <f t="shared" si="139"/>
        <v>17909.089</v>
      </c>
    </row>
    <row r="1223" spans="1:2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8318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8342</v>
      </c>
      <c r="O1223" s="5">
        <f t="shared" si="137"/>
        <v>111.40954545454547</v>
      </c>
      <c r="P1223" s="5">
        <f t="shared" si="136"/>
        <v>23.796213592233013</v>
      </c>
      <c r="Q1223" s="6" t="s">
        <v>8395</v>
      </c>
      <c r="R1223" t="s">
        <v>8396</v>
      </c>
      <c r="S1223" s="10">
        <f t="shared" si="140"/>
        <v>42680.47555555556</v>
      </c>
      <c r="T1223" s="10">
        <f t="shared" si="141"/>
        <v>42708</v>
      </c>
      <c r="U1223" s="10">
        <v>42680</v>
      </c>
      <c r="V1223" s="10">
        <v>42708</v>
      </c>
      <c r="W1223" s="28">
        <f t="shared" si="138"/>
        <v>2748.0200000000004</v>
      </c>
      <c r="X1223" s="28">
        <f t="shared" si="139"/>
        <v>3094.1550240000001</v>
      </c>
    </row>
    <row r="1224" spans="1:2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8318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8342</v>
      </c>
      <c r="O1224" s="5">
        <f t="shared" si="137"/>
        <v>280.375</v>
      </c>
      <c r="P1224" s="5">
        <f t="shared" si="136"/>
        <v>81.268115942028984</v>
      </c>
      <c r="Q1224" s="6" t="s">
        <v>8395</v>
      </c>
      <c r="R1224" t="s">
        <v>8396</v>
      </c>
      <c r="S1224" s="10">
        <f t="shared" si="140"/>
        <v>42430.720451388886</v>
      </c>
      <c r="T1224" s="10">
        <f t="shared" si="141"/>
        <v>42461.166666666672</v>
      </c>
      <c r="U1224" s="10">
        <v>42430</v>
      </c>
      <c r="V1224" s="10">
        <v>42461</v>
      </c>
      <c r="W1224" s="28">
        <f t="shared" si="138"/>
        <v>2958.4</v>
      </c>
      <c r="X1224" s="28">
        <f t="shared" si="139"/>
        <v>8608.634</v>
      </c>
    </row>
    <row r="1225" spans="1:2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8318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8342</v>
      </c>
      <c r="O1225" s="5">
        <f t="shared" si="137"/>
        <v>112.10606060606061</v>
      </c>
      <c r="P1225" s="5">
        <f t="shared" si="136"/>
        <v>116.21465968586388</v>
      </c>
      <c r="Q1225" s="6" t="s">
        <v>8395</v>
      </c>
      <c r="R1225" t="s">
        <v>8396</v>
      </c>
      <c r="S1225" s="10">
        <f t="shared" si="140"/>
        <v>42654.177187499998</v>
      </c>
      <c r="T1225" s="10">
        <f t="shared" si="141"/>
        <v>42684.218854166669</v>
      </c>
      <c r="U1225" s="10">
        <v>42654</v>
      </c>
      <c r="V1225" s="10">
        <v>42684</v>
      </c>
      <c r="W1225" s="28">
        <f t="shared" si="138"/>
        <v>19800</v>
      </c>
      <c r="X1225" s="28">
        <f t="shared" si="139"/>
        <v>22197</v>
      </c>
    </row>
    <row r="1226" spans="1:2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8343</v>
      </c>
      <c r="O1226" s="5">
        <f t="shared" si="137"/>
        <v>7.0666666666666673</v>
      </c>
      <c r="P1226" s="5">
        <f t="shared" si="136"/>
        <v>58.888888888888886</v>
      </c>
      <c r="Q1226" s="6" t="s">
        <v>8382</v>
      </c>
      <c r="R1226" t="s">
        <v>8397</v>
      </c>
      <c r="S1226" s="10">
        <f t="shared" si="140"/>
        <v>41736.549791666665</v>
      </c>
      <c r="T1226" s="10">
        <f t="shared" si="141"/>
        <v>41796.549791666665</v>
      </c>
      <c r="U1226" s="10">
        <v>41736</v>
      </c>
      <c r="V1226" s="10">
        <v>41796</v>
      </c>
      <c r="W1226" s="28">
        <f t="shared" si="138"/>
        <v>15000</v>
      </c>
      <c r="X1226" s="28">
        <f t="shared" si="139"/>
        <v>1060</v>
      </c>
    </row>
    <row r="1227" spans="1:2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8343</v>
      </c>
      <c r="O1227" s="5">
        <f t="shared" si="137"/>
        <v>4.3999999999999995</v>
      </c>
      <c r="P1227" s="5">
        <f t="shared" si="136"/>
        <v>44</v>
      </c>
      <c r="Q1227" s="6" t="s">
        <v>8382</v>
      </c>
      <c r="R1227" t="s">
        <v>8397</v>
      </c>
      <c r="S1227" s="10">
        <f t="shared" si="140"/>
        <v>41509.905995370369</v>
      </c>
      <c r="T1227" s="10">
        <f t="shared" si="141"/>
        <v>41569.905995370369</v>
      </c>
      <c r="U1227" s="10">
        <v>41509</v>
      </c>
      <c r="V1227" s="10">
        <v>41569</v>
      </c>
      <c r="W1227" s="28">
        <f t="shared" si="138"/>
        <v>3000</v>
      </c>
      <c r="X1227" s="28">
        <f t="shared" si="139"/>
        <v>132</v>
      </c>
    </row>
    <row r="1228" spans="1:2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8319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8343</v>
      </c>
      <c r="O1228" s="5">
        <f t="shared" si="137"/>
        <v>3.8739999999999997</v>
      </c>
      <c r="P1228" s="5">
        <f t="shared" si="136"/>
        <v>48.424999999999997</v>
      </c>
      <c r="Q1228" s="6" t="s">
        <v>8382</v>
      </c>
      <c r="R1228" t="s">
        <v>8397</v>
      </c>
      <c r="S1228" s="10">
        <f t="shared" si="140"/>
        <v>41715.874780092592</v>
      </c>
      <c r="T1228" s="10">
        <f t="shared" si="141"/>
        <v>41750.041666666664</v>
      </c>
      <c r="U1228" s="10">
        <v>41715</v>
      </c>
      <c r="V1228" s="10">
        <v>41750</v>
      </c>
      <c r="W1228" s="28">
        <f t="shared" si="138"/>
        <v>50000</v>
      </c>
      <c r="X1228" s="28">
        <f t="shared" si="139"/>
        <v>1937</v>
      </c>
    </row>
    <row r="1229" spans="1:2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8343</v>
      </c>
      <c r="O1229" s="5">
        <f t="shared" si="137"/>
        <v>0</v>
      </c>
      <c r="P1229" s="5">
        <v>0</v>
      </c>
      <c r="Q1229" s="6" t="s">
        <v>8382</v>
      </c>
      <c r="R1229" t="s">
        <v>8397</v>
      </c>
      <c r="S1229" s="10">
        <f t="shared" si="140"/>
        <v>41827.919166666667</v>
      </c>
      <c r="T1229" s="10">
        <f t="shared" si="141"/>
        <v>41858.291666666664</v>
      </c>
      <c r="U1229" s="10">
        <v>41827</v>
      </c>
      <c r="V1229" s="10">
        <v>41858</v>
      </c>
      <c r="W1229" s="28">
        <f t="shared" si="138"/>
        <v>2000</v>
      </c>
      <c r="X1229" s="28">
        <f t="shared" si="139"/>
        <v>0</v>
      </c>
    </row>
    <row r="1230" spans="1:2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8343</v>
      </c>
      <c r="O1230" s="5">
        <f t="shared" si="137"/>
        <v>29.299999999999997</v>
      </c>
      <c r="P1230" s="5">
        <f>E1230/L1230</f>
        <v>61.041666666666664</v>
      </c>
      <c r="Q1230" s="6" t="s">
        <v>8382</v>
      </c>
      <c r="R1230" t="s">
        <v>8397</v>
      </c>
      <c r="S1230" s="10">
        <f t="shared" si="140"/>
        <v>40754.729259259257</v>
      </c>
      <c r="T1230" s="10">
        <f t="shared" si="141"/>
        <v>40814.729259259257</v>
      </c>
      <c r="U1230" s="10">
        <v>40754</v>
      </c>
      <c r="V1230" s="10">
        <v>40814</v>
      </c>
      <c r="W1230" s="28">
        <f t="shared" si="138"/>
        <v>5000</v>
      </c>
      <c r="X1230" s="28">
        <f t="shared" si="139"/>
        <v>1465</v>
      </c>
    </row>
    <row r="1231" spans="1:2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8343</v>
      </c>
      <c r="O1231" s="5">
        <f t="shared" si="137"/>
        <v>0.90909090909090906</v>
      </c>
      <c r="P1231" s="5">
        <f>E1231/L1231</f>
        <v>25</v>
      </c>
      <c r="Q1231" s="6" t="s">
        <v>8382</v>
      </c>
      <c r="R1231" t="s">
        <v>8397</v>
      </c>
      <c r="S1231" s="10">
        <f t="shared" si="140"/>
        <v>40985.459803240738</v>
      </c>
      <c r="T1231" s="10">
        <f t="shared" si="141"/>
        <v>41015.666666666664</v>
      </c>
      <c r="U1231" s="10">
        <v>40985</v>
      </c>
      <c r="V1231" s="10">
        <v>41015</v>
      </c>
      <c r="W1231" s="28">
        <f t="shared" si="138"/>
        <v>2750</v>
      </c>
      <c r="X1231" s="28">
        <f t="shared" si="139"/>
        <v>25</v>
      </c>
    </row>
    <row r="1232" spans="1:2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8343</v>
      </c>
      <c r="O1232" s="5">
        <f t="shared" si="137"/>
        <v>0</v>
      </c>
      <c r="P1232" s="5">
        <v>0</v>
      </c>
      <c r="Q1232" s="6" t="s">
        <v>8382</v>
      </c>
      <c r="R1232" t="s">
        <v>8397</v>
      </c>
      <c r="S1232" s="10">
        <f t="shared" si="140"/>
        <v>40568.972569444442</v>
      </c>
      <c r="T1232" s="10">
        <f t="shared" si="141"/>
        <v>40598.972569444442</v>
      </c>
      <c r="U1232" s="10">
        <v>40568</v>
      </c>
      <c r="V1232" s="10">
        <v>40598</v>
      </c>
      <c r="W1232" s="28">
        <f t="shared" si="138"/>
        <v>500000</v>
      </c>
      <c r="X1232" s="28">
        <f t="shared" si="139"/>
        <v>0</v>
      </c>
    </row>
    <row r="1233" spans="1:2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8343</v>
      </c>
      <c r="O1233" s="5">
        <f t="shared" si="137"/>
        <v>0</v>
      </c>
      <c r="P1233" s="5">
        <v>0</v>
      </c>
      <c r="Q1233" s="6" t="s">
        <v>8382</v>
      </c>
      <c r="R1233" t="s">
        <v>8397</v>
      </c>
      <c r="S1233" s="10">
        <f t="shared" si="140"/>
        <v>42193.941759259258</v>
      </c>
      <c r="T1233" s="10">
        <f t="shared" si="141"/>
        <v>42244.041666666672</v>
      </c>
      <c r="U1233" s="10">
        <v>42193</v>
      </c>
      <c r="V1233" s="10">
        <v>42244</v>
      </c>
      <c r="W1233" s="28">
        <f t="shared" si="138"/>
        <v>5000</v>
      </c>
      <c r="X1233" s="28">
        <f t="shared" si="139"/>
        <v>0</v>
      </c>
    </row>
    <row r="1234" spans="1:2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8319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8343</v>
      </c>
      <c r="O1234" s="5">
        <f t="shared" si="137"/>
        <v>0.8</v>
      </c>
      <c r="P1234" s="5">
        <f>E1234/L1234</f>
        <v>40</v>
      </c>
      <c r="Q1234" s="6" t="s">
        <v>8382</v>
      </c>
      <c r="R1234" t="s">
        <v>8397</v>
      </c>
      <c r="S1234" s="10">
        <f t="shared" si="140"/>
        <v>41506.848032407404</v>
      </c>
      <c r="T1234" s="10">
        <f t="shared" si="141"/>
        <v>41553.848032407404</v>
      </c>
      <c r="U1234" s="10">
        <v>41506</v>
      </c>
      <c r="V1234" s="10">
        <v>41553</v>
      </c>
      <c r="W1234" s="28">
        <f t="shared" si="138"/>
        <v>5000</v>
      </c>
      <c r="X1234" s="28">
        <f t="shared" si="139"/>
        <v>40</v>
      </c>
    </row>
    <row r="1235" spans="1:2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8343</v>
      </c>
      <c r="O1235" s="5">
        <f t="shared" si="137"/>
        <v>11.600000000000001</v>
      </c>
      <c r="P1235" s="5">
        <f>E1235/L1235</f>
        <v>19.333333333333332</v>
      </c>
      <c r="Q1235" s="6" t="s">
        <v>8382</v>
      </c>
      <c r="R1235" t="s">
        <v>8397</v>
      </c>
      <c r="S1235" s="10">
        <f t="shared" si="140"/>
        <v>40939.948773148149</v>
      </c>
      <c r="T1235" s="10">
        <f t="shared" si="141"/>
        <v>40960.948773148149</v>
      </c>
      <c r="U1235" s="10">
        <v>40939</v>
      </c>
      <c r="V1235" s="10">
        <v>40960</v>
      </c>
      <c r="W1235" s="28">
        <f t="shared" si="138"/>
        <v>1000</v>
      </c>
      <c r="X1235" s="28">
        <f t="shared" si="139"/>
        <v>116</v>
      </c>
    </row>
    <row r="1236" spans="1:2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8319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8343</v>
      </c>
      <c r="O1236" s="5">
        <f t="shared" si="137"/>
        <v>0</v>
      </c>
      <c r="P1236" s="5">
        <v>0</v>
      </c>
      <c r="Q1236" s="6" t="s">
        <v>8382</v>
      </c>
      <c r="R1236" t="s">
        <v>8397</v>
      </c>
      <c r="S1236" s="10">
        <f t="shared" si="140"/>
        <v>42007.788680555561</v>
      </c>
      <c r="T1236" s="10">
        <f t="shared" si="141"/>
        <v>42037.788680555561</v>
      </c>
      <c r="U1236" s="10">
        <v>42007</v>
      </c>
      <c r="V1236" s="10">
        <v>42037</v>
      </c>
      <c r="W1236" s="28">
        <f t="shared" si="138"/>
        <v>77200</v>
      </c>
      <c r="X1236" s="28">
        <f t="shared" si="139"/>
        <v>0</v>
      </c>
    </row>
    <row r="1237" spans="1:2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8343</v>
      </c>
      <c r="O1237" s="5">
        <f t="shared" si="137"/>
        <v>2.7873639500929119</v>
      </c>
      <c r="P1237" s="5">
        <f>E1237/L1237</f>
        <v>35</v>
      </c>
      <c r="Q1237" s="6" t="s">
        <v>8382</v>
      </c>
      <c r="R1237" t="s">
        <v>8397</v>
      </c>
      <c r="S1237" s="10">
        <f t="shared" si="140"/>
        <v>41583.135405092595</v>
      </c>
      <c r="T1237" s="10">
        <f t="shared" si="141"/>
        <v>41623.135405092595</v>
      </c>
      <c r="U1237" s="10">
        <v>41583</v>
      </c>
      <c r="V1237" s="10">
        <v>41623</v>
      </c>
      <c r="W1237" s="28">
        <f t="shared" si="138"/>
        <v>7534</v>
      </c>
      <c r="X1237" s="28">
        <f t="shared" si="139"/>
        <v>210</v>
      </c>
    </row>
    <row r="1238" spans="1:2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8343</v>
      </c>
      <c r="O1238" s="5">
        <f t="shared" si="137"/>
        <v>0</v>
      </c>
      <c r="P1238" s="5">
        <v>0</v>
      </c>
      <c r="Q1238" s="6" t="s">
        <v>8382</v>
      </c>
      <c r="R1238" t="s">
        <v>8397</v>
      </c>
      <c r="S1238" s="10">
        <f t="shared" si="140"/>
        <v>41110.680138888885</v>
      </c>
      <c r="T1238" s="10">
        <f t="shared" si="141"/>
        <v>41118.666666666664</v>
      </c>
      <c r="U1238" s="10">
        <v>41110</v>
      </c>
      <c r="V1238" s="10">
        <v>41118</v>
      </c>
      <c r="W1238" s="28">
        <f t="shared" si="138"/>
        <v>2500</v>
      </c>
      <c r="X1238" s="28">
        <f t="shared" si="139"/>
        <v>0</v>
      </c>
    </row>
    <row r="1239" spans="1:2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8343</v>
      </c>
      <c r="O1239" s="5">
        <f t="shared" si="137"/>
        <v>0</v>
      </c>
      <c r="P1239" s="5">
        <v>0</v>
      </c>
      <c r="Q1239" s="6" t="s">
        <v>8382</v>
      </c>
      <c r="R1239" t="s">
        <v>8397</v>
      </c>
      <c r="S1239" s="10">
        <f t="shared" si="140"/>
        <v>41125.283159722225</v>
      </c>
      <c r="T1239" s="10">
        <f t="shared" si="141"/>
        <v>41145.283159722225</v>
      </c>
      <c r="U1239" s="10">
        <v>41125</v>
      </c>
      <c r="V1239" s="10">
        <v>41145</v>
      </c>
      <c r="W1239" s="28">
        <f t="shared" si="138"/>
        <v>25000</v>
      </c>
      <c r="X1239" s="28">
        <f t="shared" si="139"/>
        <v>0</v>
      </c>
    </row>
    <row r="1240" spans="1:2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8343</v>
      </c>
      <c r="O1240" s="5">
        <f t="shared" si="137"/>
        <v>17.8</v>
      </c>
      <c r="P1240" s="5">
        <f>E1240/L1240</f>
        <v>59.333333333333336</v>
      </c>
      <c r="Q1240" s="6" t="s">
        <v>8382</v>
      </c>
      <c r="R1240" t="s">
        <v>8397</v>
      </c>
      <c r="S1240" s="10">
        <f t="shared" si="140"/>
        <v>40731.61037037037</v>
      </c>
      <c r="T1240" s="10">
        <f t="shared" si="141"/>
        <v>40761.61037037037</v>
      </c>
      <c r="U1240" s="10">
        <v>40731</v>
      </c>
      <c r="V1240" s="10">
        <v>40761</v>
      </c>
      <c r="W1240" s="28">
        <f t="shared" si="138"/>
        <v>1000</v>
      </c>
      <c r="X1240" s="28">
        <f t="shared" si="139"/>
        <v>178</v>
      </c>
    </row>
    <row r="1241" spans="1:2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8343</v>
      </c>
      <c r="O1241" s="5">
        <f t="shared" si="137"/>
        <v>0</v>
      </c>
      <c r="P1241" s="5">
        <v>0</v>
      </c>
      <c r="Q1241" s="6" t="s">
        <v>8382</v>
      </c>
      <c r="R1241" t="s">
        <v>8397</v>
      </c>
      <c r="S1241" s="10">
        <f t="shared" si="140"/>
        <v>40883.962581018517</v>
      </c>
      <c r="T1241" s="10">
        <f t="shared" si="141"/>
        <v>40913.962581018517</v>
      </c>
      <c r="U1241" s="10">
        <v>40883</v>
      </c>
      <c r="V1241" s="10">
        <v>40913</v>
      </c>
      <c r="W1241" s="28">
        <f t="shared" si="138"/>
        <v>2500</v>
      </c>
      <c r="X1241" s="28">
        <f t="shared" si="139"/>
        <v>0</v>
      </c>
    </row>
    <row r="1242" spans="1:2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8343</v>
      </c>
      <c r="O1242" s="5">
        <f t="shared" si="137"/>
        <v>3.0124999999999997</v>
      </c>
      <c r="P1242" s="5">
        <f t="shared" ref="P1242:P1273" si="142">E1242/L1242</f>
        <v>30.125</v>
      </c>
      <c r="Q1242" s="6" t="s">
        <v>8382</v>
      </c>
      <c r="R1242" t="s">
        <v>8397</v>
      </c>
      <c r="S1242" s="10">
        <f t="shared" si="140"/>
        <v>41409.040011574078</v>
      </c>
      <c r="T1242" s="10">
        <f t="shared" si="141"/>
        <v>41467.910416666666</v>
      </c>
      <c r="U1242" s="10">
        <v>41409</v>
      </c>
      <c r="V1242" s="10">
        <v>41467</v>
      </c>
      <c r="W1242" s="28">
        <f t="shared" si="138"/>
        <v>8000</v>
      </c>
      <c r="X1242" s="28">
        <f t="shared" si="139"/>
        <v>241</v>
      </c>
    </row>
    <row r="1243" spans="1:2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8343</v>
      </c>
      <c r="O1243" s="5">
        <f t="shared" si="137"/>
        <v>50.739999999999995</v>
      </c>
      <c r="P1243" s="5">
        <f t="shared" si="142"/>
        <v>74.617647058823536</v>
      </c>
      <c r="Q1243" s="6" t="s">
        <v>8382</v>
      </c>
      <c r="R1243" t="s">
        <v>8397</v>
      </c>
      <c r="S1243" s="10">
        <f t="shared" si="140"/>
        <v>41923.837731481479</v>
      </c>
      <c r="T1243" s="10">
        <f t="shared" si="141"/>
        <v>41946.249305555553</v>
      </c>
      <c r="U1243" s="10">
        <v>41923</v>
      </c>
      <c r="V1243" s="10">
        <v>41946</v>
      </c>
      <c r="W1243" s="28">
        <f t="shared" si="138"/>
        <v>5000</v>
      </c>
      <c r="X1243" s="28">
        <f t="shared" si="139"/>
        <v>2537</v>
      </c>
    </row>
    <row r="1244" spans="1:2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8319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8343</v>
      </c>
      <c r="O1244" s="5">
        <f t="shared" si="137"/>
        <v>0.54884742041712409</v>
      </c>
      <c r="P1244" s="5">
        <f t="shared" si="142"/>
        <v>5</v>
      </c>
      <c r="Q1244" s="6" t="s">
        <v>8382</v>
      </c>
      <c r="R1244" t="s">
        <v>8397</v>
      </c>
      <c r="S1244" s="10">
        <f t="shared" si="140"/>
        <v>40782.165532407409</v>
      </c>
      <c r="T1244" s="10">
        <f t="shared" si="141"/>
        <v>40797.554166666669</v>
      </c>
      <c r="U1244" s="10">
        <v>40782</v>
      </c>
      <c r="V1244" s="10">
        <v>40797</v>
      </c>
      <c r="W1244" s="28">
        <f t="shared" si="138"/>
        <v>911</v>
      </c>
      <c r="X1244" s="28">
        <f t="shared" si="139"/>
        <v>5</v>
      </c>
    </row>
    <row r="1245" spans="1:2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8343</v>
      </c>
      <c r="O1245" s="5">
        <f t="shared" si="137"/>
        <v>14.091666666666667</v>
      </c>
      <c r="P1245" s="5">
        <f t="shared" si="142"/>
        <v>44.5</v>
      </c>
      <c r="Q1245" s="6" t="s">
        <v>8382</v>
      </c>
      <c r="R1245" t="s">
        <v>8397</v>
      </c>
      <c r="S1245" s="10">
        <f t="shared" si="140"/>
        <v>40671.879293981481</v>
      </c>
      <c r="T1245" s="10">
        <f t="shared" si="141"/>
        <v>40732.875</v>
      </c>
      <c r="U1245" s="10">
        <v>40671</v>
      </c>
      <c r="V1245" s="10">
        <v>40732</v>
      </c>
      <c r="W1245" s="28">
        <f t="shared" si="138"/>
        <v>12000</v>
      </c>
      <c r="X1245" s="28">
        <f t="shared" si="139"/>
        <v>1691</v>
      </c>
    </row>
    <row r="1246" spans="1:2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8318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8333</v>
      </c>
      <c r="O1246" s="5">
        <f t="shared" si="137"/>
        <v>103.8</v>
      </c>
      <c r="P1246" s="5">
        <f t="shared" si="142"/>
        <v>46.133333333333333</v>
      </c>
      <c r="Q1246" s="6" t="s">
        <v>8382</v>
      </c>
      <c r="R1246" t="s">
        <v>8383</v>
      </c>
      <c r="S1246" s="10">
        <f t="shared" si="140"/>
        <v>41355.825497685189</v>
      </c>
      <c r="T1246" s="10">
        <f t="shared" si="141"/>
        <v>41386.875</v>
      </c>
      <c r="U1246" s="10">
        <v>41355</v>
      </c>
      <c r="V1246" s="10">
        <v>41386</v>
      </c>
      <c r="W1246" s="28">
        <f t="shared" si="138"/>
        <v>2000</v>
      </c>
      <c r="X1246" s="28">
        <f t="shared" si="139"/>
        <v>2076</v>
      </c>
    </row>
    <row r="1247" spans="1:2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8318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8333</v>
      </c>
      <c r="O1247" s="5">
        <f t="shared" si="137"/>
        <v>120.24999999999999</v>
      </c>
      <c r="P1247" s="5">
        <f t="shared" si="142"/>
        <v>141.47058823529412</v>
      </c>
      <c r="Q1247" s="6" t="s">
        <v>8382</v>
      </c>
      <c r="R1247" t="s">
        <v>8383</v>
      </c>
      <c r="S1247" s="10">
        <f t="shared" si="140"/>
        <v>41774.59993055556</v>
      </c>
      <c r="T1247" s="10">
        <f t="shared" si="141"/>
        <v>41804.59993055556</v>
      </c>
      <c r="U1247" s="10">
        <v>41774</v>
      </c>
      <c r="V1247" s="10">
        <v>41804</v>
      </c>
      <c r="W1247" s="28">
        <f t="shared" si="138"/>
        <v>2000</v>
      </c>
      <c r="X1247" s="28">
        <f t="shared" si="139"/>
        <v>2405</v>
      </c>
    </row>
    <row r="1248" spans="1:2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8318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8333</v>
      </c>
      <c r="O1248" s="5">
        <f t="shared" si="137"/>
        <v>117</v>
      </c>
      <c r="P1248" s="5">
        <f t="shared" si="142"/>
        <v>75.483870967741936</v>
      </c>
      <c r="Q1248" s="6" t="s">
        <v>8382</v>
      </c>
      <c r="R1248" t="s">
        <v>8383</v>
      </c>
      <c r="S1248" s="10">
        <f t="shared" si="140"/>
        <v>40838.043391203704</v>
      </c>
      <c r="T1248" s="10">
        <f t="shared" si="141"/>
        <v>40883.085057870368</v>
      </c>
      <c r="U1248" s="10">
        <v>40838</v>
      </c>
      <c r="V1248" s="10">
        <v>40883</v>
      </c>
      <c r="W1248" s="28">
        <f t="shared" si="138"/>
        <v>2000</v>
      </c>
      <c r="X1248" s="28">
        <f t="shared" si="139"/>
        <v>2340</v>
      </c>
    </row>
    <row r="1249" spans="1:2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8318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8333</v>
      </c>
      <c r="O1249" s="5">
        <f t="shared" si="137"/>
        <v>122.14285714285715</v>
      </c>
      <c r="P1249" s="5">
        <f t="shared" si="142"/>
        <v>85.5</v>
      </c>
      <c r="Q1249" s="6" t="s">
        <v>8382</v>
      </c>
      <c r="R1249" t="s">
        <v>8383</v>
      </c>
      <c r="S1249" s="10">
        <f t="shared" si="140"/>
        <v>41370.292303240742</v>
      </c>
      <c r="T1249" s="10">
        <f t="shared" si="141"/>
        <v>41400.292303240742</v>
      </c>
      <c r="U1249" s="10">
        <v>41370</v>
      </c>
      <c r="V1249" s="10">
        <v>41400</v>
      </c>
      <c r="W1249" s="28">
        <f t="shared" si="138"/>
        <v>3500</v>
      </c>
      <c r="X1249" s="28">
        <f t="shared" si="139"/>
        <v>4275</v>
      </c>
    </row>
    <row r="1250" spans="1:2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8318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8333</v>
      </c>
      <c r="O1250" s="5">
        <f t="shared" si="137"/>
        <v>151.63999999999999</v>
      </c>
      <c r="P1250" s="5">
        <f t="shared" si="142"/>
        <v>64.254237288135599</v>
      </c>
      <c r="Q1250" s="6" t="s">
        <v>8382</v>
      </c>
      <c r="R1250" t="s">
        <v>8383</v>
      </c>
      <c r="S1250" s="10">
        <f t="shared" si="140"/>
        <v>41767.656863425924</v>
      </c>
      <c r="T1250" s="10">
        <f t="shared" si="141"/>
        <v>41803.290972222225</v>
      </c>
      <c r="U1250" s="10">
        <v>41767</v>
      </c>
      <c r="V1250" s="10">
        <v>41803</v>
      </c>
      <c r="W1250" s="28">
        <f t="shared" si="138"/>
        <v>2500</v>
      </c>
      <c r="X1250" s="28">
        <f t="shared" si="139"/>
        <v>3791</v>
      </c>
    </row>
    <row r="1251" spans="1:2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8318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8333</v>
      </c>
      <c r="O1251" s="5">
        <f t="shared" si="137"/>
        <v>104.44</v>
      </c>
      <c r="P1251" s="5">
        <f t="shared" si="142"/>
        <v>64.46913580246914</v>
      </c>
      <c r="Q1251" s="6" t="s">
        <v>8382</v>
      </c>
      <c r="R1251" t="s">
        <v>8383</v>
      </c>
      <c r="S1251" s="10">
        <f t="shared" si="140"/>
        <v>41067.740868055553</v>
      </c>
      <c r="T1251" s="10">
        <f t="shared" si="141"/>
        <v>41097.740868055553</v>
      </c>
      <c r="U1251" s="10">
        <v>41067</v>
      </c>
      <c r="V1251" s="10">
        <v>41097</v>
      </c>
      <c r="W1251" s="28">
        <f t="shared" si="138"/>
        <v>5000</v>
      </c>
      <c r="X1251" s="28">
        <f t="shared" si="139"/>
        <v>5222</v>
      </c>
    </row>
    <row r="1252" spans="1:2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8318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8333</v>
      </c>
      <c r="O1252" s="5">
        <f t="shared" si="137"/>
        <v>200.15333333333331</v>
      </c>
      <c r="P1252" s="5">
        <f t="shared" si="142"/>
        <v>118.2007874015748</v>
      </c>
      <c r="Q1252" s="6" t="s">
        <v>8382</v>
      </c>
      <c r="R1252" t="s">
        <v>8383</v>
      </c>
      <c r="S1252" s="10">
        <f t="shared" si="140"/>
        <v>41843.64271990741</v>
      </c>
      <c r="T1252" s="10">
        <f t="shared" si="141"/>
        <v>41888.64271990741</v>
      </c>
      <c r="U1252" s="10">
        <v>41843</v>
      </c>
      <c r="V1252" s="10">
        <v>41888</v>
      </c>
      <c r="W1252" s="28">
        <f t="shared" si="138"/>
        <v>30000</v>
      </c>
      <c r="X1252" s="28">
        <f t="shared" si="139"/>
        <v>60046</v>
      </c>
    </row>
    <row r="1253" spans="1:2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8318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8333</v>
      </c>
      <c r="O1253" s="5">
        <f t="shared" si="137"/>
        <v>101.8</v>
      </c>
      <c r="P1253" s="5">
        <f t="shared" si="142"/>
        <v>82.540540540540547</v>
      </c>
      <c r="Q1253" s="6" t="s">
        <v>8382</v>
      </c>
      <c r="R1253" t="s">
        <v>8383</v>
      </c>
      <c r="S1253" s="10">
        <f t="shared" si="140"/>
        <v>40751.814432870371</v>
      </c>
      <c r="T1253" s="10">
        <f t="shared" si="141"/>
        <v>40811.814432870371</v>
      </c>
      <c r="U1253" s="10">
        <v>40751</v>
      </c>
      <c r="V1253" s="10">
        <v>40811</v>
      </c>
      <c r="W1253" s="28">
        <f t="shared" si="138"/>
        <v>6000</v>
      </c>
      <c r="X1253" s="28">
        <f t="shared" si="139"/>
        <v>6108</v>
      </c>
    </row>
    <row r="1254" spans="1:2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8318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8333</v>
      </c>
      <c r="O1254" s="5">
        <f t="shared" si="137"/>
        <v>137.65714285714284</v>
      </c>
      <c r="P1254" s="5">
        <f t="shared" si="142"/>
        <v>34.170212765957444</v>
      </c>
      <c r="Q1254" s="6" t="s">
        <v>8382</v>
      </c>
      <c r="R1254" t="s">
        <v>8383</v>
      </c>
      <c r="S1254" s="10">
        <f t="shared" si="140"/>
        <v>41543.988067129627</v>
      </c>
      <c r="T1254" s="10">
        <f t="shared" si="141"/>
        <v>41571.988067129627</v>
      </c>
      <c r="U1254" s="10">
        <v>41543</v>
      </c>
      <c r="V1254" s="10">
        <v>41571</v>
      </c>
      <c r="W1254" s="28">
        <f t="shared" si="138"/>
        <v>3500</v>
      </c>
      <c r="X1254" s="28">
        <f t="shared" si="139"/>
        <v>4818</v>
      </c>
    </row>
    <row r="1255" spans="1:2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8318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8333</v>
      </c>
      <c r="O1255" s="5">
        <f t="shared" si="137"/>
        <v>303833.2</v>
      </c>
      <c r="P1255" s="5">
        <f t="shared" si="142"/>
        <v>42.73322081575246</v>
      </c>
      <c r="Q1255" s="6" t="s">
        <v>8382</v>
      </c>
      <c r="R1255" t="s">
        <v>8383</v>
      </c>
      <c r="S1255" s="10">
        <f t="shared" si="140"/>
        <v>41855.783645833333</v>
      </c>
      <c r="T1255" s="10">
        <f t="shared" si="141"/>
        <v>41885.783645833333</v>
      </c>
      <c r="U1255" s="10">
        <v>41855</v>
      </c>
      <c r="V1255" s="10">
        <v>41885</v>
      </c>
      <c r="W1255" s="28">
        <f t="shared" si="138"/>
        <v>10</v>
      </c>
      <c r="X1255" s="28">
        <f t="shared" si="139"/>
        <v>30383.32</v>
      </c>
    </row>
    <row r="1256" spans="1:2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8318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8333</v>
      </c>
      <c r="O1256" s="5">
        <f t="shared" si="137"/>
        <v>198.85074626865671</v>
      </c>
      <c r="P1256" s="5">
        <f t="shared" si="142"/>
        <v>94.489361702127653</v>
      </c>
      <c r="Q1256" s="6" t="s">
        <v>8382</v>
      </c>
      <c r="R1256" t="s">
        <v>8383</v>
      </c>
      <c r="S1256" s="10">
        <f t="shared" si="140"/>
        <v>40487.621365740742</v>
      </c>
      <c r="T1256" s="10">
        <f t="shared" si="141"/>
        <v>40544.207638888889</v>
      </c>
      <c r="U1256" s="10">
        <v>40487</v>
      </c>
      <c r="V1256" s="10">
        <v>40544</v>
      </c>
      <c r="W1256" s="28">
        <f t="shared" si="138"/>
        <v>6700</v>
      </c>
      <c r="X1256" s="28">
        <f t="shared" si="139"/>
        <v>13323</v>
      </c>
    </row>
    <row r="1257" spans="1:2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8318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8333</v>
      </c>
      <c r="O1257" s="5">
        <f t="shared" si="137"/>
        <v>202.36666666666667</v>
      </c>
      <c r="P1257" s="5">
        <f t="shared" si="142"/>
        <v>55.697247706422019</v>
      </c>
      <c r="Q1257" s="6" t="s">
        <v>8382</v>
      </c>
      <c r="R1257" t="s">
        <v>8383</v>
      </c>
      <c r="S1257" s="10">
        <f t="shared" si="140"/>
        <v>41579.845509259263</v>
      </c>
      <c r="T1257" s="10">
        <f t="shared" si="141"/>
        <v>41609.887175925927</v>
      </c>
      <c r="U1257" s="10">
        <v>41579</v>
      </c>
      <c r="V1257" s="10">
        <v>41609</v>
      </c>
      <c r="W1257" s="28">
        <f t="shared" si="138"/>
        <v>3000</v>
      </c>
      <c r="X1257" s="28">
        <f t="shared" si="139"/>
        <v>6071</v>
      </c>
    </row>
    <row r="1258" spans="1:2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8318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8333</v>
      </c>
      <c r="O1258" s="5">
        <f t="shared" si="137"/>
        <v>117.96376666666666</v>
      </c>
      <c r="P1258" s="5">
        <f t="shared" si="142"/>
        <v>98.030831024930734</v>
      </c>
      <c r="Q1258" s="6" t="s">
        <v>8382</v>
      </c>
      <c r="R1258" t="s">
        <v>8383</v>
      </c>
      <c r="S1258" s="10">
        <f t="shared" si="140"/>
        <v>40921.919340277775</v>
      </c>
      <c r="T1258" s="10">
        <f t="shared" si="141"/>
        <v>40951.919340277775</v>
      </c>
      <c r="U1258" s="10">
        <v>40921</v>
      </c>
      <c r="V1258" s="10">
        <v>40951</v>
      </c>
      <c r="W1258" s="28">
        <f t="shared" si="138"/>
        <v>30000</v>
      </c>
      <c r="X1258" s="28">
        <f t="shared" si="139"/>
        <v>35389.129999999997</v>
      </c>
    </row>
    <row r="1259" spans="1:2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8318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8333</v>
      </c>
      <c r="O1259" s="5">
        <f t="shared" si="137"/>
        <v>294.72727272727275</v>
      </c>
      <c r="P1259" s="5">
        <f t="shared" si="142"/>
        <v>92.102272727272734</v>
      </c>
      <c r="Q1259" s="6" t="s">
        <v>8382</v>
      </c>
      <c r="R1259" t="s">
        <v>8383</v>
      </c>
      <c r="S1259" s="10">
        <f t="shared" si="140"/>
        <v>40587.085532407407</v>
      </c>
      <c r="T1259" s="10">
        <f t="shared" si="141"/>
        <v>40636.043865740743</v>
      </c>
      <c r="U1259" s="10">
        <v>40587</v>
      </c>
      <c r="V1259" s="10">
        <v>40636</v>
      </c>
      <c r="W1259" s="28">
        <f t="shared" si="138"/>
        <v>5500</v>
      </c>
      <c r="X1259" s="28">
        <f t="shared" si="139"/>
        <v>16210</v>
      </c>
    </row>
    <row r="1260" spans="1:2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8318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8333</v>
      </c>
      <c r="O1260" s="5">
        <f t="shared" si="137"/>
        <v>213.14633333333336</v>
      </c>
      <c r="P1260" s="5">
        <f t="shared" si="142"/>
        <v>38.175462686567165</v>
      </c>
      <c r="Q1260" s="6" t="s">
        <v>8382</v>
      </c>
      <c r="R1260" t="s">
        <v>8383</v>
      </c>
      <c r="S1260" s="10">
        <f t="shared" si="140"/>
        <v>41487.611250000002</v>
      </c>
      <c r="T1260" s="10">
        <f t="shared" si="141"/>
        <v>41517.611250000002</v>
      </c>
      <c r="U1260" s="10">
        <v>41487</v>
      </c>
      <c r="V1260" s="10">
        <v>41517</v>
      </c>
      <c r="W1260" s="28">
        <f t="shared" si="138"/>
        <v>12000</v>
      </c>
      <c r="X1260" s="28">
        <f t="shared" si="139"/>
        <v>25577.56</v>
      </c>
    </row>
    <row r="1261" spans="1:2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8318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8333</v>
      </c>
      <c r="O1261" s="5">
        <f t="shared" si="137"/>
        <v>104.24</v>
      </c>
      <c r="P1261" s="5">
        <f t="shared" si="142"/>
        <v>27.145833333333332</v>
      </c>
      <c r="Q1261" s="6" t="s">
        <v>8382</v>
      </c>
      <c r="R1261" t="s">
        <v>8383</v>
      </c>
      <c r="S1261" s="10">
        <f t="shared" si="140"/>
        <v>41766.970648148148</v>
      </c>
      <c r="T1261" s="10">
        <f t="shared" si="141"/>
        <v>41799.165972222225</v>
      </c>
      <c r="U1261" s="10">
        <v>41766</v>
      </c>
      <c r="V1261" s="10">
        <v>41799</v>
      </c>
      <c r="W1261" s="28">
        <f t="shared" si="138"/>
        <v>2500</v>
      </c>
      <c r="X1261" s="28">
        <f t="shared" si="139"/>
        <v>2606</v>
      </c>
    </row>
    <row r="1262" spans="1:2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8318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8333</v>
      </c>
      <c r="O1262" s="5">
        <f t="shared" si="137"/>
        <v>113.66666666666667</v>
      </c>
      <c r="P1262" s="5">
        <f t="shared" si="142"/>
        <v>50.689189189189186</v>
      </c>
      <c r="Q1262" s="6" t="s">
        <v>8382</v>
      </c>
      <c r="R1262" t="s">
        <v>8383</v>
      </c>
      <c r="S1262" s="10">
        <f t="shared" si="140"/>
        <v>41666.842824074076</v>
      </c>
      <c r="T1262" s="10">
        <f t="shared" si="141"/>
        <v>41696.842824074076</v>
      </c>
      <c r="U1262" s="10">
        <v>41666</v>
      </c>
      <c r="V1262" s="10">
        <v>41696</v>
      </c>
      <c r="W1262" s="28">
        <f t="shared" si="138"/>
        <v>3300</v>
      </c>
      <c r="X1262" s="28">
        <f t="shared" si="139"/>
        <v>3751</v>
      </c>
    </row>
    <row r="1263" spans="1:2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8318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8333</v>
      </c>
      <c r="O1263" s="5">
        <f t="shared" si="137"/>
        <v>101.25</v>
      </c>
      <c r="P1263" s="5">
        <f t="shared" si="142"/>
        <v>38.942307692307693</v>
      </c>
      <c r="Q1263" s="6" t="s">
        <v>8382</v>
      </c>
      <c r="R1263" t="s">
        <v>8383</v>
      </c>
      <c r="S1263" s="10">
        <f t="shared" si="140"/>
        <v>41638.342905092592</v>
      </c>
      <c r="T1263" s="10">
        <f t="shared" si="141"/>
        <v>41668.342905092592</v>
      </c>
      <c r="U1263" s="10">
        <v>41638</v>
      </c>
      <c r="V1263" s="10">
        <v>41668</v>
      </c>
      <c r="W1263" s="28">
        <f t="shared" si="138"/>
        <v>2000</v>
      </c>
      <c r="X1263" s="28">
        <f t="shared" si="139"/>
        <v>2025</v>
      </c>
    </row>
    <row r="1264" spans="1:2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8318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8333</v>
      </c>
      <c r="O1264" s="5">
        <f t="shared" si="137"/>
        <v>125.41538461538462</v>
      </c>
      <c r="P1264" s="5">
        <f t="shared" si="142"/>
        <v>77.638095238095232</v>
      </c>
      <c r="Q1264" s="6" t="s">
        <v>8382</v>
      </c>
      <c r="R1264" t="s">
        <v>8383</v>
      </c>
      <c r="S1264" s="10">
        <f t="shared" si="140"/>
        <v>41656.762638888889</v>
      </c>
      <c r="T1264" s="10">
        <f t="shared" si="141"/>
        <v>41686.762638888889</v>
      </c>
      <c r="U1264" s="10">
        <v>41656</v>
      </c>
      <c r="V1264" s="10">
        <v>41686</v>
      </c>
      <c r="W1264" s="28">
        <f t="shared" si="138"/>
        <v>5926.0499999999993</v>
      </c>
      <c r="X1264" s="28">
        <f t="shared" si="139"/>
        <v>7441.1455999999998</v>
      </c>
    </row>
    <row r="1265" spans="1:2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8318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8333</v>
      </c>
      <c r="O1265" s="5">
        <f t="shared" si="137"/>
        <v>119</v>
      </c>
      <c r="P1265" s="5">
        <f t="shared" si="142"/>
        <v>43.536585365853661</v>
      </c>
      <c r="Q1265" s="6" t="s">
        <v>8382</v>
      </c>
      <c r="R1265" t="s">
        <v>8383</v>
      </c>
      <c r="S1265" s="10">
        <f t="shared" si="140"/>
        <v>41692.084143518521</v>
      </c>
      <c r="T1265" s="10">
        <f t="shared" si="141"/>
        <v>41727.041666666664</v>
      </c>
      <c r="U1265" s="10">
        <v>41692</v>
      </c>
      <c r="V1265" s="10">
        <v>41727</v>
      </c>
      <c r="W1265" s="28">
        <f t="shared" si="138"/>
        <v>1500</v>
      </c>
      <c r="X1265" s="28">
        <f t="shared" si="139"/>
        <v>1785</v>
      </c>
    </row>
    <row r="1266" spans="1:2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8318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8333</v>
      </c>
      <c r="O1266" s="5">
        <f t="shared" si="137"/>
        <v>166.46153846153845</v>
      </c>
      <c r="P1266" s="5">
        <f t="shared" si="142"/>
        <v>31.823529411764707</v>
      </c>
      <c r="Q1266" s="6" t="s">
        <v>8382</v>
      </c>
      <c r="R1266" t="s">
        <v>8383</v>
      </c>
      <c r="S1266" s="10">
        <f t="shared" si="140"/>
        <v>41547.662997685184</v>
      </c>
      <c r="T1266" s="10">
        <f t="shared" si="141"/>
        <v>41576.662997685184</v>
      </c>
      <c r="U1266" s="10">
        <v>41547</v>
      </c>
      <c r="V1266" s="10">
        <v>41576</v>
      </c>
      <c r="W1266" s="28">
        <f t="shared" si="138"/>
        <v>650</v>
      </c>
      <c r="X1266" s="28">
        <f t="shared" si="139"/>
        <v>1082</v>
      </c>
    </row>
    <row r="1267" spans="1:2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8318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8333</v>
      </c>
      <c r="O1267" s="5">
        <f t="shared" si="137"/>
        <v>119.14771428571429</v>
      </c>
      <c r="P1267" s="5">
        <f t="shared" si="142"/>
        <v>63.184393939393942</v>
      </c>
      <c r="Q1267" s="6" t="s">
        <v>8382</v>
      </c>
      <c r="R1267" t="s">
        <v>8383</v>
      </c>
      <c r="S1267" s="10">
        <f t="shared" si="140"/>
        <v>40465.655266203699</v>
      </c>
      <c r="T1267" s="10">
        <f t="shared" si="141"/>
        <v>40512.655266203699</v>
      </c>
      <c r="U1267" s="10">
        <v>40465</v>
      </c>
      <c r="V1267" s="10">
        <v>40512</v>
      </c>
      <c r="W1267" s="28">
        <f t="shared" si="138"/>
        <v>3500</v>
      </c>
      <c r="X1267" s="28">
        <f t="shared" si="139"/>
        <v>4170.17</v>
      </c>
    </row>
    <row r="1268" spans="1:2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8318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8333</v>
      </c>
      <c r="O1268" s="5">
        <f t="shared" si="137"/>
        <v>100.47368421052632</v>
      </c>
      <c r="P1268" s="5">
        <f t="shared" si="142"/>
        <v>190.9</v>
      </c>
      <c r="Q1268" s="6" t="s">
        <v>8382</v>
      </c>
      <c r="R1268" t="s">
        <v>8383</v>
      </c>
      <c r="S1268" s="10">
        <f t="shared" si="140"/>
        <v>41620.87667824074</v>
      </c>
      <c r="T1268" s="10">
        <f t="shared" si="141"/>
        <v>41650.87667824074</v>
      </c>
      <c r="U1268" s="10">
        <v>41620</v>
      </c>
      <c r="V1268" s="10">
        <v>41650</v>
      </c>
      <c r="W1268" s="28">
        <f t="shared" si="138"/>
        <v>9500</v>
      </c>
      <c r="X1268" s="28">
        <f t="shared" si="139"/>
        <v>9545</v>
      </c>
    </row>
    <row r="1269" spans="1:2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8318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8333</v>
      </c>
      <c r="O1269" s="5">
        <f t="shared" si="137"/>
        <v>101.8</v>
      </c>
      <c r="P1269" s="5">
        <f t="shared" si="142"/>
        <v>140.85534591194968</v>
      </c>
      <c r="Q1269" s="6" t="s">
        <v>8382</v>
      </c>
      <c r="R1269" t="s">
        <v>8383</v>
      </c>
      <c r="S1269" s="10">
        <f t="shared" si="140"/>
        <v>41449.585162037038</v>
      </c>
      <c r="T1269" s="10">
        <f t="shared" si="141"/>
        <v>41479.585162037038</v>
      </c>
      <c r="U1269" s="10">
        <v>41449</v>
      </c>
      <c r="V1269" s="10">
        <v>41479</v>
      </c>
      <c r="W1269" s="28">
        <f t="shared" si="138"/>
        <v>22000</v>
      </c>
      <c r="X1269" s="28">
        <f t="shared" si="139"/>
        <v>22396</v>
      </c>
    </row>
    <row r="1270" spans="1:2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8318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8333</v>
      </c>
      <c r="O1270" s="5">
        <f t="shared" si="137"/>
        <v>116.66666666666667</v>
      </c>
      <c r="P1270" s="5">
        <f t="shared" si="142"/>
        <v>76.92307692307692</v>
      </c>
      <c r="Q1270" s="6" t="s">
        <v>8382</v>
      </c>
      <c r="R1270" t="s">
        <v>8383</v>
      </c>
      <c r="S1270" s="10">
        <f t="shared" si="140"/>
        <v>41507.845451388886</v>
      </c>
      <c r="T1270" s="10">
        <f t="shared" si="141"/>
        <v>41537.845451388886</v>
      </c>
      <c r="U1270" s="10">
        <v>41507</v>
      </c>
      <c r="V1270" s="10">
        <v>41537</v>
      </c>
      <c r="W1270" s="28">
        <f t="shared" si="138"/>
        <v>12000</v>
      </c>
      <c r="X1270" s="28">
        <f t="shared" si="139"/>
        <v>14000</v>
      </c>
    </row>
    <row r="1271" spans="1:2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8318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8333</v>
      </c>
      <c r="O1271" s="5">
        <f t="shared" si="137"/>
        <v>108.64893617021276</v>
      </c>
      <c r="P1271" s="5">
        <f t="shared" si="142"/>
        <v>99.15533980582525</v>
      </c>
      <c r="Q1271" s="6" t="s">
        <v>8382</v>
      </c>
      <c r="R1271" t="s">
        <v>8383</v>
      </c>
      <c r="S1271" s="10">
        <f t="shared" si="140"/>
        <v>42445.823055555556</v>
      </c>
      <c r="T1271" s="10">
        <f t="shared" si="141"/>
        <v>42476</v>
      </c>
      <c r="U1271" s="10">
        <v>42445</v>
      </c>
      <c r="V1271" s="10">
        <v>42476</v>
      </c>
      <c r="W1271" s="28">
        <f t="shared" si="138"/>
        <v>18800</v>
      </c>
      <c r="X1271" s="28">
        <f t="shared" si="139"/>
        <v>20426</v>
      </c>
    </row>
    <row r="1272" spans="1:2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8318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8333</v>
      </c>
      <c r="O1272" s="5">
        <f t="shared" si="137"/>
        <v>114.72</v>
      </c>
      <c r="P1272" s="5">
        <f t="shared" si="142"/>
        <v>67.881656804733723</v>
      </c>
      <c r="Q1272" s="6" t="s">
        <v>8382</v>
      </c>
      <c r="R1272" t="s">
        <v>8383</v>
      </c>
      <c r="S1272" s="10">
        <f t="shared" si="140"/>
        <v>40933.85696759259</v>
      </c>
      <c r="T1272" s="10">
        <f t="shared" si="141"/>
        <v>40993.815300925926</v>
      </c>
      <c r="U1272" s="10">
        <v>40933</v>
      </c>
      <c r="V1272" s="10">
        <v>40993</v>
      </c>
      <c r="W1272" s="28">
        <f t="shared" si="138"/>
        <v>10000</v>
      </c>
      <c r="X1272" s="28">
        <f t="shared" si="139"/>
        <v>11472</v>
      </c>
    </row>
    <row r="1273" spans="1:2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8318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8333</v>
      </c>
      <c r="O1273" s="5">
        <f t="shared" si="137"/>
        <v>101.8</v>
      </c>
      <c r="P1273" s="5">
        <f t="shared" si="142"/>
        <v>246.29032258064515</v>
      </c>
      <c r="Q1273" s="6" t="s">
        <v>8382</v>
      </c>
      <c r="R1273" t="s">
        <v>8383</v>
      </c>
      <c r="S1273" s="10">
        <f t="shared" si="140"/>
        <v>41561.683553240742</v>
      </c>
      <c r="T1273" s="10">
        <f t="shared" si="141"/>
        <v>41591.725219907406</v>
      </c>
      <c r="U1273" s="10">
        <v>41561</v>
      </c>
      <c r="V1273" s="10">
        <v>41591</v>
      </c>
      <c r="W1273" s="28">
        <f t="shared" si="138"/>
        <v>7500</v>
      </c>
      <c r="X1273" s="28">
        <f t="shared" si="139"/>
        <v>7635</v>
      </c>
    </row>
    <row r="1274" spans="1:2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8318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8333</v>
      </c>
      <c r="O1274" s="5">
        <f t="shared" si="137"/>
        <v>106</v>
      </c>
      <c r="P1274" s="5">
        <f t="shared" ref="P1274:P1305" si="143">E1274/L1274</f>
        <v>189.28571428571428</v>
      </c>
      <c r="Q1274" s="6" t="s">
        <v>8382</v>
      </c>
      <c r="R1274" t="s">
        <v>8383</v>
      </c>
      <c r="S1274" s="10">
        <f t="shared" si="140"/>
        <v>40274.745127314818</v>
      </c>
      <c r="T1274" s="10">
        <f t="shared" si="141"/>
        <v>40344.166666666664</v>
      </c>
      <c r="U1274" s="10">
        <v>40274</v>
      </c>
      <c r="V1274" s="10">
        <v>40344</v>
      </c>
      <c r="W1274" s="28">
        <f t="shared" si="138"/>
        <v>5000</v>
      </c>
      <c r="X1274" s="28">
        <f t="shared" si="139"/>
        <v>5300</v>
      </c>
    </row>
    <row r="1275" spans="1:2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8318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8333</v>
      </c>
      <c r="O1275" s="5">
        <f t="shared" si="137"/>
        <v>103.49999999999999</v>
      </c>
      <c r="P1275" s="5">
        <f t="shared" si="143"/>
        <v>76.666666666666671</v>
      </c>
      <c r="Q1275" s="6" t="s">
        <v>8382</v>
      </c>
      <c r="R1275" t="s">
        <v>8383</v>
      </c>
      <c r="S1275" s="10">
        <f t="shared" si="140"/>
        <v>41852.730219907404</v>
      </c>
      <c r="T1275" s="10">
        <f t="shared" si="141"/>
        <v>41882.730219907404</v>
      </c>
      <c r="U1275" s="10">
        <v>41852</v>
      </c>
      <c r="V1275" s="10">
        <v>41882</v>
      </c>
      <c r="W1275" s="28">
        <f t="shared" si="138"/>
        <v>3661.2</v>
      </c>
      <c r="X1275" s="28">
        <f t="shared" si="139"/>
        <v>3814.1820000000002</v>
      </c>
    </row>
    <row r="1276" spans="1:2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8318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8333</v>
      </c>
      <c r="O1276" s="5">
        <f t="shared" si="137"/>
        <v>154.97535999999999</v>
      </c>
      <c r="P1276" s="5">
        <f t="shared" si="143"/>
        <v>82.963254817987149</v>
      </c>
      <c r="Q1276" s="6" t="s">
        <v>8382</v>
      </c>
      <c r="R1276" t="s">
        <v>8383</v>
      </c>
      <c r="S1276" s="10">
        <f t="shared" si="140"/>
        <v>41116.690104166664</v>
      </c>
      <c r="T1276" s="10">
        <f t="shared" si="141"/>
        <v>41151.690104166664</v>
      </c>
      <c r="U1276" s="10">
        <v>41116</v>
      </c>
      <c r="V1276" s="10">
        <v>41151</v>
      </c>
      <c r="W1276" s="28">
        <f t="shared" si="138"/>
        <v>25000</v>
      </c>
      <c r="X1276" s="28">
        <f t="shared" si="139"/>
        <v>38743.839999999997</v>
      </c>
    </row>
    <row r="1277" spans="1:2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8318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8333</v>
      </c>
      <c r="O1277" s="5">
        <f t="shared" si="137"/>
        <v>162.14066666666668</v>
      </c>
      <c r="P1277" s="5">
        <f t="shared" si="143"/>
        <v>62.522107969151669</v>
      </c>
      <c r="Q1277" s="6" t="s">
        <v>8382</v>
      </c>
      <c r="R1277" t="s">
        <v>8383</v>
      </c>
      <c r="S1277" s="10">
        <f t="shared" si="140"/>
        <v>41458.867905092593</v>
      </c>
      <c r="T1277" s="10">
        <f t="shared" si="141"/>
        <v>41493.867905092593</v>
      </c>
      <c r="U1277" s="10">
        <v>41458</v>
      </c>
      <c r="V1277" s="10">
        <v>41493</v>
      </c>
      <c r="W1277" s="28">
        <f t="shared" si="138"/>
        <v>15000</v>
      </c>
      <c r="X1277" s="28">
        <f t="shared" si="139"/>
        <v>24321.1</v>
      </c>
    </row>
    <row r="1278" spans="1:2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8318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8333</v>
      </c>
      <c r="O1278" s="5">
        <f t="shared" si="137"/>
        <v>104.42100000000001</v>
      </c>
      <c r="P1278" s="5">
        <f t="shared" si="143"/>
        <v>46.06808823529412</v>
      </c>
      <c r="Q1278" s="6" t="s">
        <v>8382</v>
      </c>
      <c r="R1278" t="s">
        <v>8383</v>
      </c>
      <c r="S1278" s="10">
        <f t="shared" si="140"/>
        <v>40007.704247685186</v>
      </c>
      <c r="T1278" s="10">
        <f t="shared" si="141"/>
        <v>40057.166666666664</v>
      </c>
      <c r="U1278" s="10">
        <v>40007</v>
      </c>
      <c r="V1278" s="10">
        <v>40057</v>
      </c>
      <c r="W1278" s="28">
        <f t="shared" si="138"/>
        <v>3000</v>
      </c>
      <c r="X1278" s="28">
        <f t="shared" si="139"/>
        <v>3132.63</v>
      </c>
    </row>
    <row r="1279" spans="1:2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8318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8333</v>
      </c>
      <c r="O1279" s="5">
        <f t="shared" si="137"/>
        <v>106.12433333333333</v>
      </c>
      <c r="P1279" s="5">
        <f t="shared" si="143"/>
        <v>38.543946731234868</v>
      </c>
      <c r="Q1279" s="6" t="s">
        <v>8382</v>
      </c>
      <c r="R1279" t="s">
        <v>8383</v>
      </c>
      <c r="S1279" s="10">
        <f t="shared" si="140"/>
        <v>41121.561886574076</v>
      </c>
      <c r="T1279" s="10">
        <f t="shared" si="141"/>
        <v>41156.561886574076</v>
      </c>
      <c r="U1279" s="10">
        <v>41121</v>
      </c>
      <c r="V1279" s="10">
        <v>41156</v>
      </c>
      <c r="W1279" s="28">
        <f t="shared" si="138"/>
        <v>15000</v>
      </c>
      <c r="X1279" s="28">
        <f t="shared" si="139"/>
        <v>15918.65</v>
      </c>
    </row>
    <row r="1280" spans="1:2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8318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8333</v>
      </c>
      <c r="O1280" s="5">
        <f t="shared" si="137"/>
        <v>154.93846153846152</v>
      </c>
      <c r="P1280" s="5">
        <f t="shared" si="143"/>
        <v>53.005263157894738</v>
      </c>
      <c r="Q1280" s="6" t="s">
        <v>8382</v>
      </c>
      <c r="R1280" t="s">
        <v>8383</v>
      </c>
      <c r="S1280" s="10">
        <f t="shared" si="140"/>
        <v>41786.555162037039</v>
      </c>
      <c r="T1280" s="10">
        <f t="shared" si="141"/>
        <v>41815.083333333336</v>
      </c>
      <c r="U1280" s="10">
        <v>41786</v>
      </c>
      <c r="V1280" s="10">
        <v>41815</v>
      </c>
      <c r="W1280" s="28">
        <f t="shared" si="138"/>
        <v>6500</v>
      </c>
      <c r="X1280" s="28">
        <f t="shared" si="139"/>
        <v>10071</v>
      </c>
    </row>
    <row r="1281" spans="1:2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8318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8333</v>
      </c>
      <c r="O1281" s="5">
        <f t="shared" si="137"/>
        <v>110.77157238734421</v>
      </c>
      <c r="P1281" s="5">
        <f t="shared" si="143"/>
        <v>73.355396825396824</v>
      </c>
      <c r="Q1281" s="6" t="s">
        <v>8382</v>
      </c>
      <c r="R1281" t="s">
        <v>8383</v>
      </c>
      <c r="S1281" s="10">
        <f t="shared" si="140"/>
        <v>41682.099189814813</v>
      </c>
      <c r="T1281" s="10">
        <f t="shared" si="141"/>
        <v>41722.057523148149</v>
      </c>
      <c r="U1281" s="10">
        <v>41682</v>
      </c>
      <c r="V1281" s="10">
        <v>41722</v>
      </c>
      <c r="W1281" s="28">
        <f t="shared" si="138"/>
        <v>12516</v>
      </c>
      <c r="X1281" s="28">
        <f t="shared" si="139"/>
        <v>13864.17</v>
      </c>
    </row>
    <row r="1282" spans="1:2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8318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8333</v>
      </c>
      <c r="O1282" s="5">
        <f t="shared" ref="O1282:O1345" si="144">(E1282/D1282)*100</f>
        <v>110.91186666666665</v>
      </c>
      <c r="P1282" s="5">
        <f t="shared" si="143"/>
        <v>127.97523076923076</v>
      </c>
      <c r="Q1282" s="6" t="s">
        <v>8382</v>
      </c>
      <c r="R1282" t="s">
        <v>8383</v>
      </c>
      <c r="S1282" s="10">
        <f t="shared" si="140"/>
        <v>40513.757569444446</v>
      </c>
      <c r="T1282" s="10">
        <f t="shared" si="141"/>
        <v>40603.757569444446</v>
      </c>
      <c r="U1282" s="10">
        <v>40513</v>
      </c>
      <c r="V1282" s="10">
        <v>40603</v>
      </c>
      <c r="W1282" s="28">
        <f t="shared" ref="W1282:W1345" si="145">(HLOOKUP(U1282,Exchange_Data,MATCH(H1282,Currency,0),FALSE))*D1282</f>
        <v>15000</v>
      </c>
      <c r="X1282" s="28">
        <f t="shared" ref="X1282:X1345" si="146">(HLOOKUP(V1282,Exchange_Data,MATCH(H1282,Currency,0),FALSE))*E1282</f>
        <v>16636.78</v>
      </c>
    </row>
    <row r="1283" spans="1:2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8318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8333</v>
      </c>
      <c r="O1283" s="5">
        <f t="shared" si="144"/>
        <v>110.71428571428572</v>
      </c>
      <c r="P1283" s="5">
        <f t="shared" si="143"/>
        <v>104.72972972972973</v>
      </c>
      <c r="Q1283" s="6" t="s">
        <v>8382</v>
      </c>
      <c r="R1283" t="s">
        <v>8383</v>
      </c>
      <c r="S1283" s="10">
        <f t="shared" ref="S1283:S1346" si="147">(J1283/86400)+25569</f>
        <v>41463.743472222224</v>
      </c>
      <c r="T1283" s="10">
        <f t="shared" ref="T1283:T1346" si="148">(I1283/86400)+25569</f>
        <v>41483.743472222224</v>
      </c>
      <c r="U1283" s="10">
        <v>41463</v>
      </c>
      <c r="V1283" s="10">
        <v>41483</v>
      </c>
      <c r="W1283" s="28">
        <f t="shared" si="145"/>
        <v>7000</v>
      </c>
      <c r="X1283" s="28">
        <f t="shared" si="146"/>
        <v>7750</v>
      </c>
    </row>
    <row r="1284" spans="1:2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8318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8333</v>
      </c>
      <c r="O1284" s="5">
        <f t="shared" si="144"/>
        <v>123.61333333333333</v>
      </c>
      <c r="P1284" s="5">
        <f t="shared" si="143"/>
        <v>67.671532846715323</v>
      </c>
      <c r="Q1284" s="6" t="s">
        <v>8382</v>
      </c>
      <c r="R1284" t="s">
        <v>8383</v>
      </c>
      <c r="S1284" s="10">
        <f t="shared" si="147"/>
        <v>41586.475173611107</v>
      </c>
      <c r="T1284" s="10">
        <f t="shared" si="148"/>
        <v>41617.207638888889</v>
      </c>
      <c r="U1284" s="10">
        <v>41586</v>
      </c>
      <c r="V1284" s="10">
        <v>41617</v>
      </c>
      <c r="W1284" s="28">
        <f t="shared" si="145"/>
        <v>15000</v>
      </c>
      <c r="X1284" s="28">
        <f t="shared" si="146"/>
        <v>18542</v>
      </c>
    </row>
    <row r="1285" spans="1:2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8318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8333</v>
      </c>
      <c r="O1285" s="5">
        <f t="shared" si="144"/>
        <v>211.05</v>
      </c>
      <c r="P1285" s="5">
        <f t="shared" si="143"/>
        <v>95.931818181818187</v>
      </c>
      <c r="Q1285" s="6" t="s">
        <v>8382</v>
      </c>
      <c r="R1285" t="s">
        <v>8383</v>
      </c>
      <c r="S1285" s="10">
        <f t="shared" si="147"/>
        <v>41320.717465277776</v>
      </c>
      <c r="T1285" s="10">
        <f t="shared" si="148"/>
        <v>41344.166666666664</v>
      </c>
      <c r="U1285" s="10">
        <v>41320</v>
      </c>
      <c r="V1285" s="10">
        <v>41344</v>
      </c>
      <c r="W1285" s="28">
        <f t="shared" si="145"/>
        <v>1000</v>
      </c>
      <c r="X1285" s="28">
        <f t="shared" si="146"/>
        <v>2110.5</v>
      </c>
    </row>
    <row r="1286" spans="1:2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8318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8328</v>
      </c>
      <c r="O1286" s="5">
        <f t="shared" si="144"/>
        <v>101</v>
      </c>
      <c r="P1286" s="5">
        <f t="shared" si="143"/>
        <v>65.161290322580641</v>
      </c>
      <c r="Q1286" s="6" t="s">
        <v>8374</v>
      </c>
      <c r="R1286" t="s">
        <v>8375</v>
      </c>
      <c r="S1286" s="10">
        <f t="shared" si="147"/>
        <v>42712.23474537037</v>
      </c>
      <c r="T1286" s="10">
        <f t="shared" si="148"/>
        <v>42735.707638888889</v>
      </c>
      <c r="U1286" s="10">
        <v>42712</v>
      </c>
      <c r="V1286" s="10">
        <v>42735</v>
      </c>
      <c r="W1286" s="28">
        <f t="shared" si="145"/>
        <v>2000</v>
      </c>
      <c r="X1286" s="28">
        <f t="shared" si="146"/>
        <v>2020</v>
      </c>
    </row>
    <row r="1287" spans="1:2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8318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8328</v>
      </c>
      <c r="O1287" s="5">
        <f t="shared" si="144"/>
        <v>101.64999999999999</v>
      </c>
      <c r="P1287" s="5">
        <f t="shared" si="143"/>
        <v>32.269841269841272</v>
      </c>
      <c r="Q1287" s="6" t="s">
        <v>8374</v>
      </c>
      <c r="R1287" t="s">
        <v>8375</v>
      </c>
      <c r="S1287" s="10">
        <f t="shared" si="147"/>
        <v>42160.583043981482</v>
      </c>
      <c r="T1287" s="10">
        <f t="shared" si="148"/>
        <v>42175.583043981482</v>
      </c>
      <c r="U1287" s="10">
        <v>42160</v>
      </c>
      <c r="V1287" s="10">
        <v>42175</v>
      </c>
      <c r="W1287" s="28">
        <f t="shared" si="145"/>
        <v>3066.2</v>
      </c>
      <c r="X1287" s="28">
        <f t="shared" si="146"/>
        <v>3219.8654000000001</v>
      </c>
    </row>
    <row r="1288" spans="1:2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8318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8328</v>
      </c>
      <c r="O1288" s="5">
        <f t="shared" si="144"/>
        <v>108.33333333333333</v>
      </c>
      <c r="P1288" s="5">
        <f t="shared" si="143"/>
        <v>81.25</v>
      </c>
      <c r="Q1288" s="6" t="s">
        <v>8374</v>
      </c>
      <c r="R1288" t="s">
        <v>8375</v>
      </c>
      <c r="S1288" s="10">
        <f t="shared" si="147"/>
        <v>42039.384571759263</v>
      </c>
      <c r="T1288" s="10">
        <f t="shared" si="148"/>
        <v>42052.583333333328</v>
      </c>
      <c r="U1288" s="10">
        <v>42039</v>
      </c>
      <c r="V1288" s="10">
        <v>42052</v>
      </c>
      <c r="W1288" s="28">
        <f t="shared" si="145"/>
        <v>2284.35</v>
      </c>
      <c r="X1288" s="28">
        <f t="shared" si="146"/>
        <v>2495.1875</v>
      </c>
    </row>
    <row r="1289" spans="1:2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8318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8328</v>
      </c>
      <c r="O1289" s="5">
        <f t="shared" si="144"/>
        <v>242</v>
      </c>
      <c r="P1289" s="5">
        <f t="shared" si="143"/>
        <v>24.2</v>
      </c>
      <c r="Q1289" s="6" t="s">
        <v>8374</v>
      </c>
      <c r="R1289" t="s">
        <v>8375</v>
      </c>
      <c r="S1289" s="10">
        <f t="shared" si="147"/>
        <v>42107.621018518519</v>
      </c>
      <c r="T1289" s="10">
        <f t="shared" si="148"/>
        <v>42167.621018518519</v>
      </c>
      <c r="U1289" s="10">
        <v>42107</v>
      </c>
      <c r="V1289" s="10">
        <v>42167</v>
      </c>
      <c r="W1289" s="28">
        <f t="shared" si="145"/>
        <v>365.625</v>
      </c>
      <c r="X1289" s="28">
        <f t="shared" si="146"/>
        <v>936.96349999999995</v>
      </c>
    </row>
    <row r="1290" spans="1:2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8318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8328</v>
      </c>
      <c r="O1290" s="5">
        <f t="shared" si="144"/>
        <v>100.44999999999999</v>
      </c>
      <c r="P1290" s="5">
        <f t="shared" si="143"/>
        <v>65.868852459016395</v>
      </c>
      <c r="Q1290" s="6" t="s">
        <v>8374</v>
      </c>
      <c r="R1290" t="s">
        <v>8375</v>
      </c>
      <c r="S1290" s="10">
        <f t="shared" si="147"/>
        <v>42561.154664351852</v>
      </c>
      <c r="T1290" s="10">
        <f t="shared" si="148"/>
        <v>42592.166666666672</v>
      </c>
      <c r="U1290" s="10">
        <v>42561</v>
      </c>
      <c r="V1290" s="10">
        <v>42592</v>
      </c>
      <c r="W1290" s="28">
        <f t="shared" si="145"/>
        <v>4000</v>
      </c>
      <c r="X1290" s="28">
        <f t="shared" si="146"/>
        <v>4018</v>
      </c>
    </row>
    <row r="1291" spans="1:2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8318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8328</v>
      </c>
      <c r="O1291" s="5">
        <f t="shared" si="144"/>
        <v>125.06666666666666</v>
      </c>
      <c r="P1291" s="5">
        <f t="shared" si="143"/>
        <v>36.07692307692308</v>
      </c>
      <c r="Q1291" s="6" t="s">
        <v>8374</v>
      </c>
      <c r="R1291" t="s">
        <v>8375</v>
      </c>
      <c r="S1291" s="10">
        <f t="shared" si="147"/>
        <v>42709.134780092594</v>
      </c>
      <c r="T1291" s="10">
        <f t="shared" si="148"/>
        <v>42739.134780092594</v>
      </c>
      <c r="U1291" s="10">
        <v>42709</v>
      </c>
      <c r="V1291" s="10">
        <v>42739</v>
      </c>
      <c r="W1291" s="28">
        <f t="shared" si="145"/>
        <v>1500</v>
      </c>
      <c r="X1291" s="28">
        <f t="shared" si="146"/>
        <v>1876</v>
      </c>
    </row>
    <row r="1292" spans="1:2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8318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8328</v>
      </c>
      <c r="O1292" s="5">
        <f t="shared" si="144"/>
        <v>108.57142857142857</v>
      </c>
      <c r="P1292" s="5">
        <f t="shared" si="143"/>
        <v>44.186046511627907</v>
      </c>
      <c r="Q1292" s="6" t="s">
        <v>8374</v>
      </c>
      <c r="R1292" t="s">
        <v>8375</v>
      </c>
      <c r="S1292" s="10">
        <f t="shared" si="147"/>
        <v>42086.614942129629</v>
      </c>
      <c r="T1292" s="10">
        <f t="shared" si="148"/>
        <v>42117.290972222225</v>
      </c>
      <c r="U1292" s="10">
        <v>42086</v>
      </c>
      <c r="V1292" s="10">
        <v>42117</v>
      </c>
      <c r="W1292" s="28">
        <f t="shared" si="145"/>
        <v>3500</v>
      </c>
      <c r="X1292" s="28">
        <f t="shared" si="146"/>
        <v>3800</v>
      </c>
    </row>
    <row r="1293" spans="1:2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8318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8328</v>
      </c>
      <c r="O1293" s="5">
        <f t="shared" si="144"/>
        <v>145.70000000000002</v>
      </c>
      <c r="P1293" s="5">
        <f t="shared" si="143"/>
        <v>104.07142857142857</v>
      </c>
      <c r="Q1293" s="6" t="s">
        <v>8374</v>
      </c>
      <c r="R1293" t="s">
        <v>8375</v>
      </c>
      <c r="S1293" s="10">
        <f t="shared" si="147"/>
        <v>42064.652673611112</v>
      </c>
      <c r="T1293" s="10">
        <f t="shared" si="148"/>
        <v>42101.291666666672</v>
      </c>
      <c r="U1293" s="10">
        <v>42064</v>
      </c>
      <c r="V1293" s="10">
        <v>42101</v>
      </c>
      <c r="W1293" s="28">
        <f t="shared" si="145"/>
        <v>3000</v>
      </c>
      <c r="X1293" s="28">
        <f t="shared" si="146"/>
        <v>4371</v>
      </c>
    </row>
    <row r="1294" spans="1:2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8318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8328</v>
      </c>
      <c r="O1294" s="5">
        <f t="shared" si="144"/>
        <v>110.00000000000001</v>
      </c>
      <c r="P1294" s="5">
        <f t="shared" si="143"/>
        <v>35.96153846153846</v>
      </c>
      <c r="Q1294" s="6" t="s">
        <v>8374</v>
      </c>
      <c r="R1294" t="s">
        <v>8375</v>
      </c>
      <c r="S1294" s="10">
        <f t="shared" si="147"/>
        <v>42256.764212962968</v>
      </c>
      <c r="T1294" s="10">
        <f t="shared" si="148"/>
        <v>42283.957638888889</v>
      </c>
      <c r="U1294" s="10">
        <v>42256</v>
      </c>
      <c r="V1294" s="10">
        <v>42283</v>
      </c>
      <c r="W1294" s="28">
        <f t="shared" si="145"/>
        <v>2611.54</v>
      </c>
      <c r="X1294" s="28">
        <f t="shared" si="146"/>
        <v>2836.79</v>
      </c>
    </row>
    <row r="1295" spans="1:2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8318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8328</v>
      </c>
      <c r="O1295" s="5">
        <f t="shared" si="144"/>
        <v>102.23333333333333</v>
      </c>
      <c r="P1295" s="5">
        <f t="shared" si="143"/>
        <v>127.79166666666667</v>
      </c>
      <c r="Q1295" s="6" t="s">
        <v>8374</v>
      </c>
      <c r="R1295" t="s">
        <v>8375</v>
      </c>
      <c r="S1295" s="10">
        <f t="shared" si="147"/>
        <v>42292.701053240744</v>
      </c>
      <c r="T1295" s="10">
        <f t="shared" si="148"/>
        <v>42322.742719907408</v>
      </c>
      <c r="U1295" s="10">
        <v>42292</v>
      </c>
      <c r="V1295" s="10">
        <v>42322</v>
      </c>
      <c r="W1295" s="28">
        <f t="shared" si="145"/>
        <v>15000</v>
      </c>
      <c r="X1295" s="28">
        <f t="shared" si="146"/>
        <v>15335</v>
      </c>
    </row>
    <row r="1296" spans="1:2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8318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8328</v>
      </c>
      <c r="O1296" s="5">
        <f t="shared" si="144"/>
        <v>122</v>
      </c>
      <c r="P1296" s="5">
        <f t="shared" si="143"/>
        <v>27.727272727272727</v>
      </c>
      <c r="Q1296" s="6" t="s">
        <v>8374</v>
      </c>
      <c r="R1296" t="s">
        <v>8375</v>
      </c>
      <c r="S1296" s="10">
        <f t="shared" si="147"/>
        <v>42278.453668981485</v>
      </c>
      <c r="T1296" s="10">
        <f t="shared" si="148"/>
        <v>42296.458333333328</v>
      </c>
      <c r="U1296" s="10">
        <v>42278</v>
      </c>
      <c r="V1296" s="10">
        <v>42296</v>
      </c>
      <c r="W1296" s="28">
        <f t="shared" si="145"/>
        <v>756.95</v>
      </c>
      <c r="X1296" s="28">
        <f t="shared" si="146"/>
        <v>944.82899999999995</v>
      </c>
    </row>
    <row r="1297" spans="1:2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8318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8328</v>
      </c>
      <c r="O1297" s="5">
        <f t="shared" si="144"/>
        <v>101.96000000000001</v>
      </c>
      <c r="P1297" s="5">
        <f t="shared" si="143"/>
        <v>39.828125</v>
      </c>
      <c r="Q1297" s="6" t="s">
        <v>8374</v>
      </c>
      <c r="R1297" t="s">
        <v>8375</v>
      </c>
      <c r="S1297" s="10">
        <f t="shared" si="147"/>
        <v>42184.572881944448</v>
      </c>
      <c r="T1297" s="10">
        <f t="shared" si="148"/>
        <v>42214.708333333328</v>
      </c>
      <c r="U1297" s="10">
        <v>42184</v>
      </c>
      <c r="V1297" s="10">
        <v>42214</v>
      </c>
      <c r="W1297" s="28">
        <f t="shared" si="145"/>
        <v>3928.25</v>
      </c>
      <c r="X1297" s="28">
        <f t="shared" si="146"/>
        <v>3986.3811000000001</v>
      </c>
    </row>
    <row r="1298" spans="1:2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8318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8328</v>
      </c>
      <c r="O1298" s="5">
        <f t="shared" si="144"/>
        <v>141.1764705882353</v>
      </c>
      <c r="P1298" s="5">
        <f t="shared" si="143"/>
        <v>52.173913043478258</v>
      </c>
      <c r="Q1298" s="6" t="s">
        <v>8374</v>
      </c>
      <c r="R1298" t="s">
        <v>8375</v>
      </c>
      <c r="S1298" s="10">
        <f t="shared" si="147"/>
        <v>42423.050613425927</v>
      </c>
      <c r="T1298" s="10">
        <f t="shared" si="148"/>
        <v>42443.008946759262</v>
      </c>
      <c r="U1298" s="10">
        <v>42423</v>
      </c>
      <c r="V1298" s="10">
        <v>42443</v>
      </c>
      <c r="W1298" s="28">
        <f t="shared" si="145"/>
        <v>1199.18</v>
      </c>
      <c r="X1298" s="28">
        <f t="shared" si="146"/>
        <v>1723.1999999999998</v>
      </c>
    </row>
    <row r="1299" spans="1:2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8318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8328</v>
      </c>
      <c r="O1299" s="5">
        <f t="shared" si="144"/>
        <v>109.52500000000001</v>
      </c>
      <c r="P1299" s="5">
        <f t="shared" si="143"/>
        <v>92.037815126050418</v>
      </c>
      <c r="Q1299" s="6" t="s">
        <v>8374</v>
      </c>
      <c r="R1299" t="s">
        <v>8375</v>
      </c>
      <c r="S1299" s="10">
        <f t="shared" si="147"/>
        <v>42461.747199074074</v>
      </c>
      <c r="T1299" s="10">
        <f t="shared" si="148"/>
        <v>42491.747199074074</v>
      </c>
      <c r="U1299" s="10">
        <v>42461</v>
      </c>
      <c r="V1299" s="10">
        <v>42491</v>
      </c>
      <c r="W1299" s="28">
        <f t="shared" si="145"/>
        <v>20000</v>
      </c>
      <c r="X1299" s="28">
        <f t="shared" si="146"/>
        <v>21905</v>
      </c>
    </row>
    <row r="1300" spans="1:2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8318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8328</v>
      </c>
      <c r="O1300" s="5">
        <f t="shared" si="144"/>
        <v>104.65</v>
      </c>
      <c r="P1300" s="5">
        <f t="shared" si="143"/>
        <v>63.424242424242422</v>
      </c>
      <c r="Q1300" s="6" t="s">
        <v>8374</v>
      </c>
      <c r="R1300" t="s">
        <v>8375</v>
      </c>
      <c r="S1300" s="10">
        <f t="shared" si="147"/>
        <v>42458.680925925924</v>
      </c>
      <c r="T1300" s="10">
        <f t="shared" si="148"/>
        <v>42488.680925925924</v>
      </c>
      <c r="U1300" s="10">
        <v>42458</v>
      </c>
      <c r="V1300" s="10">
        <v>42488</v>
      </c>
      <c r="W1300" s="28">
        <f t="shared" si="145"/>
        <v>2853.8</v>
      </c>
      <c r="X1300" s="28">
        <f t="shared" si="146"/>
        <v>3054.1056000000003</v>
      </c>
    </row>
    <row r="1301" spans="1:2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8318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8328</v>
      </c>
      <c r="O1301" s="5">
        <f t="shared" si="144"/>
        <v>124</v>
      </c>
      <c r="P1301" s="5">
        <f t="shared" si="143"/>
        <v>135.625</v>
      </c>
      <c r="Q1301" s="6" t="s">
        <v>8374</v>
      </c>
      <c r="R1301" t="s">
        <v>8375</v>
      </c>
      <c r="S1301" s="10">
        <f t="shared" si="147"/>
        <v>42169.814340277779</v>
      </c>
      <c r="T1301" s="10">
        <f t="shared" si="148"/>
        <v>42199.814340277779</v>
      </c>
      <c r="U1301" s="10">
        <v>42169</v>
      </c>
      <c r="V1301" s="10">
        <v>42199</v>
      </c>
      <c r="W1301" s="28">
        <f t="shared" si="145"/>
        <v>3500</v>
      </c>
      <c r="X1301" s="28">
        <f t="shared" si="146"/>
        <v>4340</v>
      </c>
    </row>
    <row r="1302" spans="1:2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8318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8328</v>
      </c>
      <c r="O1302" s="5">
        <f t="shared" si="144"/>
        <v>135</v>
      </c>
      <c r="P1302" s="5">
        <f t="shared" si="143"/>
        <v>168.75</v>
      </c>
      <c r="Q1302" s="6" t="s">
        <v>8374</v>
      </c>
      <c r="R1302" t="s">
        <v>8375</v>
      </c>
      <c r="S1302" s="10">
        <f t="shared" si="147"/>
        <v>42483.675208333334</v>
      </c>
      <c r="T1302" s="10">
        <f t="shared" si="148"/>
        <v>42522.789583333331</v>
      </c>
      <c r="U1302" s="10">
        <v>42483</v>
      </c>
      <c r="V1302" s="10">
        <v>42522</v>
      </c>
      <c r="W1302" s="28">
        <f t="shared" si="145"/>
        <v>3000</v>
      </c>
      <c r="X1302" s="28">
        <f t="shared" si="146"/>
        <v>4050</v>
      </c>
    </row>
    <row r="1303" spans="1:2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8318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8328</v>
      </c>
      <c r="O1303" s="5">
        <f t="shared" si="144"/>
        <v>102.75000000000001</v>
      </c>
      <c r="P1303" s="5">
        <f t="shared" si="143"/>
        <v>70.862068965517238</v>
      </c>
      <c r="Q1303" s="6" t="s">
        <v>8374</v>
      </c>
      <c r="R1303" t="s">
        <v>8375</v>
      </c>
      <c r="S1303" s="10">
        <f t="shared" si="147"/>
        <v>42195.749745370369</v>
      </c>
      <c r="T1303" s="10">
        <f t="shared" si="148"/>
        <v>42206.125</v>
      </c>
      <c r="U1303" s="10">
        <v>42195</v>
      </c>
      <c r="V1303" s="10">
        <v>42206</v>
      </c>
      <c r="W1303" s="28">
        <f t="shared" si="145"/>
        <v>2000</v>
      </c>
      <c r="X1303" s="28">
        <f t="shared" si="146"/>
        <v>2055</v>
      </c>
    </row>
    <row r="1304" spans="1:2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8318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8328</v>
      </c>
      <c r="O1304" s="5">
        <f t="shared" si="144"/>
        <v>100</v>
      </c>
      <c r="P1304" s="5">
        <f t="shared" si="143"/>
        <v>50</v>
      </c>
      <c r="Q1304" s="6" t="s">
        <v>8374</v>
      </c>
      <c r="R1304" t="s">
        <v>8375</v>
      </c>
      <c r="S1304" s="10">
        <f t="shared" si="147"/>
        <v>42675.057997685188</v>
      </c>
      <c r="T1304" s="10">
        <f t="shared" si="148"/>
        <v>42705.099664351852</v>
      </c>
      <c r="U1304" s="10">
        <v>42675</v>
      </c>
      <c r="V1304" s="10">
        <v>42705</v>
      </c>
      <c r="W1304" s="28">
        <f t="shared" si="145"/>
        <v>2500</v>
      </c>
      <c r="X1304" s="28">
        <f t="shared" si="146"/>
        <v>2500</v>
      </c>
    </row>
    <row r="1305" spans="1:2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8318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8328</v>
      </c>
      <c r="O1305" s="5">
        <f t="shared" si="144"/>
        <v>130.26085714285716</v>
      </c>
      <c r="P1305" s="5">
        <f t="shared" si="143"/>
        <v>42.214166666666671</v>
      </c>
      <c r="Q1305" s="6" t="s">
        <v>8374</v>
      </c>
      <c r="R1305" t="s">
        <v>8375</v>
      </c>
      <c r="S1305" s="10">
        <f t="shared" si="147"/>
        <v>42566.441203703704</v>
      </c>
      <c r="T1305" s="10">
        <f t="shared" si="148"/>
        <v>42582.458333333328</v>
      </c>
      <c r="U1305" s="10">
        <v>42566</v>
      </c>
      <c r="V1305" s="10">
        <v>42582</v>
      </c>
      <c r="W1305" s="28">
        <f t="shared" si="145"/>
        <v>4677.05</v>
      </c>
      <c r="X1305" s="28">
        <f t="shared" si="146"/>
        <v>6003.0064709999997</v>
      </c>
    </row>
    <row r="1306" spans="1:2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8319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8330</v>
      </c>
      <c r="O1306" s="5">
        <f t="shared" si="144"/>
        <v>39.627499999999998</v>
      </c>
      <c r="P1306" s="5">
        <f t="shared" ref="P1306:P1333" si="149">E1306/L1306</f>
        <v>152.41346153846155</v>
      </c>
      <c r="Q1306" s="6" t="s">
        <v>8376</v>
      </c>
      <c r="R1306" t="s">
        <v>8378</v>
      </c>
      <c r="S1306" s="10">
        <f t="shared" si="147"/>
        <v>42747.194502314815</v>
      </c>
      <c r="T1306" s="10">
        <f t="shared" si="148"/>
        <v>42807.152835648143</v>
      </c>
      <c r="U1306" s="10">
        <v>42747</v>
      </c>
      <c r="V1306" s="10">
        <v>42807</v>
      </c>
      <c r="W1306" s="28">
        <f t="shared" si="145"/>
        <v>49188</v>
      </c>
      <c r="X1306" s="28">
        <f t="shared" si="146"/>
        <v>19369.921999999999</v>
      </c>
    </row>
    <row r="1307" spans="1:2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8319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8330</v>
      </c>
      <c r="O1307" s="5">
        <f t="shared" si="144"/>
        <v>25.976666666666663</v>
      </c>
      <c r="P1307" s="5">
        <f t="shared" si="149"/>
        <v>90.616279069767444</v>
      </c>
      <c r="Q1307" s="6" t="s">
        <v>8376</v>
      </c>
      <c r="R1307" t="s">
        <v>8378</v>
      </c>
      <c r="S1307" s="10">
        <f t="shared" si="147"/>
        <v>42543.665601851855</v>
      </c>
      <c r="T1307" s="10">
        <f t="shared" si="148"/>
        <v>42572.729166666672</v>
      </c>
      <c r="U1307" s="10">
        <v>42543</v>
      </c>
      <c r="V1307" s="10">
        <v>42572</v>
      </c>
      <c r="W1307" s="28">
        <f t="shared" si="145"/>
        <v>30000</v>
      </c>
      <c r="X1307" s="28">
        <f t="shared" si="146"/>
        <v>7793</v>
      </c>
    </row>
    <row r="1308" spans="1:2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8330</v>
      </c>
      <c r="O1308" s="5">
        <f t="shared" si="144"/>
        <v>65.24636363636364</v>
      </c>
      <c r="P1308" s="5">
        <f t="shared" si="149"/>
        <v>201.60393258426967</v>
      </c>
      <c r="Q1308" s="6" t="s">
        <v>8376</v>
      </c>
      <c r="R1308" t="s">
        <v>8378</v>
      </c>
      <c r="S1308" s="10">
        <f t="shared" si="147"/>
        <v>41947.457569444443</v>
      </c>
      <c r="T1308" s="10">
        <f t="shared" si="148"/>
        <v>41977.457569444443</v>
      </c>
      <c r="U1308" s="10">
        <v>41947</v>
      </c>
      <c r="V1308" s="10">
        <v>41977</v>
      </c>
      <c r="W1308" s="28">
        <f t="shared" si="145"/>
        <v>110000</v>
      </c>
      <c r="X1308" s="28">
        <f t="shared" si="146"/>
        <v>71771</v>
      </c>
    </row>
    <row r="1309" spans="1:2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8330</v>
      </c>
      <c r="O1309" s="5">
        <f t="shared" si="144"/>
        <v>11.514000000000001</v>
      </c>
      <c r="P1309" s="5">
        <f t="shared" si="149"/>
        <v>127.93333333333334</v>
      </c>
      <c r="Q1309" s="6" t="s">
        <v>8376</v>
      </c>
      <c r="R1309" t="s">
        <v>8378</v>
      </c>
      <c r="S1309" s="10">
        <f t="shared" si="147"/>
        <v>42387.503229166672</v>
      </c>
      <c r="T1309" s="10">
        <f t="shared" si="148"/>
        <v>42417.503229166672</v>
      </c>
      <c r="U1309" s="10">
        <v>42387</v>
      </c>
      <c r="V1309" s="10">
        <v>42417</v>
      </c>
      <c r="W1309" s="28">
        <f t="shared" si="145"/>
        <v>50000</v>
      </c>
      <c r="X1309" s="28">
        <f t="shared" si="146"/>
        <v>5757</v>
      </c>
    </row>
    <row r="1310" spans="1:2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8330</v>
      </c>
      <c r="O1310" s="5">
        <f t="shared" si="144"/>
        <v>11.360000000000001</v>
      </c>
      <c r="P1310" s="5">
        <f t="shared" si="149"/>
        <v>29.894736842105264</v>
      </c>
      <c r="Q1310" s="6" t="s">
        <v>8376</v>
      </c>
      <c r="R1310" t="s">
        <v>8378</v>
      </c>
      <c r="S1310" s="10">
        <f t="shared" si="147"/>
        <v>42611.613564814819</v>
      </c>
      <c r="T1310" s="10">
        <f t="shared" si="148"/>
        <v>42651.613564814819</v>
      </c>
      <c r="U1310" s="10">
        <v>42611</v>
      </c>
      <c r="V1310" s="10">
        <v>42651</v>
      </c>
      <c r="W1310" s="28">
        <f t="shared" si="145"/>
        <v>10000</v>
      </c>
      <c r="X1310" s="28">
        <f t="shared" si="146"/>
        <v>1136</v>
      </c>
    </row>
    <row r="1311" spans="1:2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8319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8330</v>
      </c>
      <c r="O1311" s="5">
        <f t="shared" si="144"/>
        <v>111.99130434782609</v>
      </c>
      <c r="P1311" s="5">
        <f t="shared" si="149"/>
        <v>367.97142857142859</v>
      </c>
      <c r="Q1311" s="6" t="s">
        <v>8376</v>
      </c>
      <c r="R1311" t="s">
        <v>8378</v>
      </c>
      <c r="S1311" s="10">
        <f t="shared" si="147"/>
        <v>42257.882731481484</v>
      </c>
      <c r="T1311" s="10">
        <f t="shared" si="148"/>
        <v>42292.882731481484</v>
      </c>
      <c r="U1311" s="10">
        <v>42257</v>
      </c>
      <c r="V1311" s="10">
        <v>42292</v>
      </c>
      <c r="W1311" s="28">
        <f t="shared" si="145"/>
        <v>11500</v>
      </c>
      <c r="X1311" s="28">
        <f t="shared" si="146"/>
        <v>12879</v>
      </c>
    </row>
    <row r="1312" spans="1:2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8319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8330</v>
      </c>
      <c r="O1312" s="5">
        <f t="shared" si="144"/>
        <v>15.5</v>
      </c>
      <c r="P1312" s="5">
        <f t="shared" si="149"/>
        <v>129.16666666666666</v>
      </c>
      <c r="Q1312" s="6" t="s">
        <v>8376</v>
      </c>
      <c r="R1312" t="s">
        <v>8378</v>
      </c>
      <c r="S1312" s="10">
        <f t="shared" si="147"/>
        <v>42556.667245370365</v>
      </c>
      <c r="T1312" s="10">
        <f t="shared" si="148"/>
        <v>42601.667245370365</v>
      </c>
      <c r="U1312" s="10">
        <v>42556</v>
      </c>
      <c r="V1312" s="10">
        <v>42601</v>
      </c>
      <c r="W1312" s="28">
        <f t="shared" si="145"/>
        <v>20000</v>
      </c>
      <c r="X1312" s="28">
        <f t="shared" si="146"/>
        <v>3100</v>
      </c>
    </row>
    <row r="1313" spans="1:2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8319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8330</v>
      </c>
      <c r="O1313" s="5">
        <f t="shared" si="144"/>
        <v>32.027999999999999</v>
      </c>
      <c r="P1313" s="5">
        <f t="shared" si="149"/>
        <v>800.7</v>
      </c>
      <c r="Q1313" s="6" t="s">
        <v>8376</v>
      </c>
      <c r="R1313" t="s">
        <v>8378</v>
      </c>
      <c r="S1313" s="10">
        <f t="shared" si="147"/>
        <v>42669.802303240736</v>
      </c>
      <c r="T1313" s="10">
        <f t="shared" si="148"/>
        <v>42704.843969907408</v>
      </c>
      <c r="U1313" s="10">
        <v>42669</v>
      </c>
      <c r="V1313" s="10">
        <v>42704</v>
      </c>
      <c r="W1313" s="28">
        <f t="shared" si="145"/>
        <v>250000</v>
      </c>
      <c r="X1313" s="28">
        <f t="shared" si="146"/>
        <v>80070</v>
      </c>
    </row>
    <row r="1314" spans="1:2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8330</v>
      </c>
      <c r="O1314" s="5">
        <f t="shared" si="144"/>
        <v>0.60869565217391308</v>
      </c>
      <c r="P1314" s="5">
        <f t="shared" si="149"/>
        <v>28</v>
      </c>
      <c r="Q1314" s="6" t="s">
        <v>8376</v>
      </c>
      <c r="R1314" t="s">
        <v>8378</v>
      </c>
      <c r="S1314" s="10">
        <f t="shared" si="147"/>
        <v>42082.702800925923</v>
      </c>
      <c r="T1314" s="10">
        <f t="shared" si="148"/>
        <v>42112.702800925923</v>
      </c>
      <c r="U1314" s="10">
        <v>42082</v>
      </c>
      <c r="V1314" s="10">
        <v>42112</v>
      </c>
      <c r="W1314" s="28">
        <f t="shared" si="145"/>
        <v>4600</v>
      </c>
      <c r="X1314" s="28">
        <f t="shared" si="146"/>
        <v>28</v>
      </c>
    </row>
    <row r="1315" spans="1:2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8330</v>
      </c>
      <c r="O1315" s="5">
        <f t="shared" si="144"/>
        <v>31.114999999999998</v>
      </c>
      <c r="P1315" s="5">
        <f t="shared" si="149"/>
        <v>102.01639344262296</v>
      </c>
      <c r="Q1315" s="6" t="s">
        <v>8376</v>
      </c>
      <c r="R1315" t="s">
        <v>8378</v>
      </c>
      <c r="S1315" s="10">
        <f t="shared" si="147"/>
        <v>42402.709652777776</v>
      </c>
      <c r="T1315" s="10">
        <f t="shared" si="148"/>
        <v>42432.709652777776</v>
      </c>
      <c r="U1315" s="10">
        <v>42402</v>
      </c>
      <c r="V1315" s="10">
        <v>42432</v>
      </c>
      <c r="W1315" s="28">
        <f t="shared" si="145"/>
        <v>40000</v>
      </c>
      <c r="X1315" s="28">
        <f t="shared" si="146"/>
        <v>12446</v>
      </c>
    </row>
    <row r="1316" spans="1:2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8330</v>
      </c>
      <c r="O1316" s="5">
        <f t="shared" si="144"/>
        <v>1.1266666666666667</v>
      </c>
      <c r="P1316" s="5">
        <f t="shared" si="149"/>
        <v>184.36363636363637</v>
      </c>
      <c r="Q1316" s="6" t="s">
        <v>8376</v>
      </c>
      <c r="R1316" t="s">
        <v>8378</v>
      </c>
      <c r="S1316" s="10">
        <f t="shared" si="147"/>
        <v>42604.669675925921</v>
      </c>
      <c r="T1316" s="10">
        <f t="shared" si="148"/>
        <v>42664.669675925921</v>
      </c>
      <c r="U1316" s="10">
        <v>42604</v>
      </c>
      <c r="V1316" s="10">
        <v>42664</v>
      </c>
      <c r="W1316" s="28">
        <f t="shared" si="145"/>
        <v>180000</v>
      </c>
      <c r="X1316" s="28">
        <f t="shared" si="146"/>
        <v>2028</v>
      </c>
    </row>
    <row r="1317" spans="1:2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8319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8330</v>
      </c>
      <c r="O1317" s="5">
        <f t="shared" si="144"/>
        <v>40.404000000000003</v>
      </c>
      <c r="P1317" s="5">
        <f t="shared" si="149"/>
        <v>162.91935483870967</v>
      </c>
      <c r="Q1317" s="6" t="s">
        <v>8376</v>
      </c>
      <c r="R1317" t="s">
        <v>8378</v>
      </c>
      <c r="S1317" s="10">
        <f t="shared" si="147"/>
        <v>42278.498240740737</v>
      </c>
      <c r="T1317" s="10">
        <f t="shared" si="148"/>
        <v>42314.041666666672</v>
      </c>
      <c r="U1317" s="10">
        <v>42278</v>
      </c>
      <c r="V1317" s="10">
        <v>42314</v>
      </c>
      <c r="W1317" s="28">
        <f t="shared" si="145"/>
        <v>100000</v>
      </c>
      <c r="X1317" s="28">
        <f t="shared" si="146"/>
        <v>40404</v>
      </c>
    </row>
    <row r="1318" spans="1:2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8330</v>
      </c>
      <c r="O1318" s="5">
        <f t="shared" si="144"/>
        <v>1.3333333333333333E-3</v>
      </c>
      <c r="P1318" s="5">
        <f t="shared" si="149"/>
        <v>1</v>
      </c>
      <c r="Q1318" s="6" t="s">
        <v>8376</v>
      </c>
      <c r="R1318" t="s">
        <v>8378</v>
      </c>
      <c r="S1318" s="10">
        <f t="shared" si="147"/>
        <v>42393.961909722224</v>
      </c>
      <c r="T1318" s="10">
        <f t="shared" si="148"/>
        <v>42428.961909722224</v>
      </c>
      <c r="U1318" s="10">
        <v>42393</v>
      </c>
      <c r="V1318" s="10">
        <v>42428</v>
      </c>
      <c r="W1318" s="28">
        <f t="shared" si="145"/>
        <v>75000</v>
      </c>
      <c r="X1318" s="28">
        <f t="shared" si="146"/>
        <v>1</v>
      </c>
    </row>
    <row r="1319" spans="1:2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8319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8330</v>
      </c>
      <c r="O1319" s="5">
        <f t="shared" si="144"/>
        <v>5.7334999999999994</v>
      </c>
      <c r="P1319" s="5">
        <f t="shared" si="149"/>
        <v>603.52631578947364</v>
      </c>
      <c r="Q1319" s="6" t="s">
        <v>8376</v>
      </c>
      <c r="R1319" t="s">
        <v>8378</v>
      </c>
      <c r="S1319" s="10">
        <f t="shared" si="147"/>
        <v>42520.235486111109</v>
      </c>
      <c r="T1319" s="10">
        <f t="shared" si="148"/>
        <v>42572.583333333328</v>
      </c>
      <c r="U1319" s="10">
        <v>42520</v>
      </c>
      <c r="V1319" s="10">
        <v>42572</v>
      </c>
      <c r="W1319" s="28">
        <f t="shared" si="145"/>
        <v>29959.999999999996</v>
      </c>
      <c r="X1319" s="28">
        <f t="shared" si="146"/>
        <v>1698.2627</v>
      </c>
    </row>
    <row r="1320" spans="1:2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8319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8330</v>
      </c>
      <c r="O1320" s="5">
        <f t="shared" si="144"/>
        <v>15.324999999999999</v>
      </c>
      <c r="P1320" s="5">
        <f t="shared" si="149"/>
        <v>45.407407407407405</v>
      </c>
      <c r="Q1320" s="6" t="s">
        <v>8376</v>
      </c>
      <c r="R1320" t="s">
        <v>8378</v>
      </c>
      <c r="S1320" s="10">
        <f t="shared" si="147"/>
        <v>41985.043657407412</v>
      </c>
      <c r="T1320" s="10">
        <f t="shared" si="148"/>
        <v>42015.043657407412</v>
      </c>
      <c r="U1320" s="10">
        <v>41985</v>
      </c>
      <c r="V1320" s="10">
        <v>42015</v>
      </c>
      <c r="W1320" s="28">
        <f t="shared" si="145"/>
        <v>40000</v>
      </c>
      <c r="X1320" s="28">
        <f t="shared" si="146"/>
        <v>6130</v>
      </c>
    </row>
    <row r="1321" spans="1:2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8319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8330</v>
      </c>
      <c r="O1321" s="5">
        <f t="shared" si="144"/>
        <v>15.103448275862069</v>
      </c>
      <c r="P1321" s="5">
        <f t="shared" si="149"/>
        <v>97.333333333333329</v>
      </c>
      <c r="Q1321" s="6" t="s">
        <v>8376</v>
      </c>
      <c r="R1321" t="s">
        <v>8378</v>
      </c>
      <c r="S1321" s="10">
        <f t="shared" si="147"/>
        <v>41816.812094907407</v>
      </c>
      <c r="T1321" s="10">
        <f t="shared" si="148"/>
        <v>41831.666666666664</v>
      </c>
      <c r="U1321" s="10">
        <v>41816</v>
      </c>
      <c r="V1321" s="10">
        <v>41831</v>
      </c>
      <c r="W1321" s="28">
        <f t="shared" si="145"/>
        <v>9875.66</v>
      </c>
      <c r="X1321" s="28">
        <f t="shared" si="146"/>
        <v>1499.712</v>
      </c>
    </row>
    <row r="1322" spans="1:2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8319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8330</v>
      </c>
      <c r="O1322" s="5">
        <f t="shared" si="144"/>
        <v>0.503</v>
      </c>
      <c r="P1322" s="5">
        <f t="shared" si="149"/>
        <v>167.66666666666666</v>
      </c>
      <c r="Q1322" s="6" t="s">
        <v>8376</v>
      </c>
      <c r="R1322" t="s">
        <v>8378</v>
      </c>
      <c r="S1322" s="10">
        <f t="shared" si="147"/>
        <v>42705.690347222218</v>
      </c>
      <c r="T1322" s="10">
        <f t="shared" si="148"/>
        <v>42734.958333333328</v>
      </c>
      <c r="U1322" s="10">
        <v>42705</v>
      </c>
      <c r="V1322" s="10">
        <v>42734</v>
      </c>
      <c r="W1322" s="28">
        <f t="shared" si="145"/>
        <v>106270</v>
      </c>
      <c r="X1322" s="28">
        <f t="shared" si="146"/>
        <v>530.21230000000003</v>
      </c>
    </row>
    <row r="1323" spans="1:2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8330</v>
      </c>
      <c r="O1323" s="5">
        <f t="shared" si="144"/>
        <v>1.3028138528138529</v>
      </c>
      <c r="P1323" s="5">
        <f t="shared" si="149"/>
        <v>859.85714285714289</v>
      </c>
      <c r="Q1323" s="6" t="s">
        <v>8376</v>
      </c>
      <c r="R1323" t="s">
        <v>8378</v>
      </c>
      <c r="S1323" s="10">
        <f t="shared" si="147"/>
        <v>42697.74927083333</v>
      </c>
      <c r="T1323" s="10">
        <f t="shared" si="148"/>
        <v>42727.74927083333</v>
      </c>
      <c r="U1323" s="10">
        <v>42697</v>
      </c>
      <c r="V1323" s="10">
        <v>42727</v>
      </c>
      <c r="W1323" s="28">
        <f t="shared" si="145"/>
        <v>50034.6</v>
      </c>
      <c r="X1323" s="28">
        <f t="shared" si="146"/>
        <v>651.85769999999991</v>
      </c>
    </row>
    <row r="1324" spans="1:2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8319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8330</v>
      </c>
      <c r="O1324" s="5">
        <f t="shared" si="144"/>
        <v>0.30285714285714288</v>
      </c>
      <c r="P1324" s="5">
        <f t="shared" si="149"/>
        <v>26.5</v>
      </c>
      <c r="Q1324" s="6" t="s">
        <v>8376</v>
      </c>
      <c r="R1324" t="s">
        <v>8378</v>
      </c>
      <c r="S1324" s="10">
        <f t="shared" si="147"/>
        <v>42115.656539351854</v>
      </c>
      <c r="T1324" s="10">
        <f t="shared" si="148"/>
        <v>42145.656539351854</v>
      </c>
      <c r="U1324" s="10">
        <v>42115</v>
      </c>
      <c r="V1324" s="10">
        <v>42145</v>
      </c>
      <c r="W1324" s="28">
        <f t="shared" si="145"/>
        <v>52108</v>
      </c>
      <c r="X1324" s="28">
        <f t="shared" si="146"/>
        <v>166.22919999999999</v>
      </c>
    </row>
    <row r="1325" spans="1:2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8319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8330</v>
      </c>
      <c r="O1325" s="5">
        <f t="shared" si="144"/>
        <v>8.8800000000000008</v>
      </c>
      <c r="P1325" s="5">
        <f t="shared" si="149"/>
        <v>30.272727272727273</v>
      </c>
      <c r="Q1325" s="6" t="s">
        <v>8376</v>
      </c>
      <c r="R1325" t="s">
        <v>8378</v>
      </c>
      <c r="S1325" s="10">
        <f t="shared" si="147"/>
        <v>42451.698449074072</v>
      </c>
      <c r="T1325" s="10">
        <f t="shared" si="148"/>
        <v>42486.288194444445</v>
      </c>
      <c r="U1325" s="10">
        <v>42451</v>
      </c>
      <c r="V1325" s="10">
        <v>42486</v>
      </c>
      <c r="W1325" s="28">
        <f t="shared" si="145"/>
        <v>15000</v>
      </c>
      <c r="X1325" s="28">
        <f t="shared" si="146"/>
        <v>1332</v>
      </c>
    </row>
    <row r="1326" spans="1:2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8330</v>
      </c>
      <c r="O1326" s="5">
        <f t="shared" si="144"/>
        <v>9.84</v>
      </c>
      <c r="P1326" s="5">
        <f t="shared" si="149"/>
        <v>54.666666666666664</v>
      </c>
      <c r="Q1326" s="6" t="s">
        <v>8376</v>
      </c>
      <c r="R1326" t="s">
        <v>8378</v>
      </c>
      <c r="S1326" s="10">
        <f t="shared" si="147"/>
        <v>42626.633703703701</v>
      </c>
      <c r="T1326" s="10">
        <f t="shared" si="148"/>
        <v>42656.633703703701</v>
      </c>
      <c r="U1326" s="10">
        <v>42626</v>
      </c>
      <c r="V1326" s="10">
        <v>42656</v>
      </c>
      <c r="W1326" s="28">
        <f t="shared" si="145"/>
        <v>50000</v>
      </c>
      <c r="X1326" s="28">
        <f t="shared" si="146"/>
        <v>4920</v>
      </c>
    </row>
    <row r="1327" spans="1:2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8319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8330</v>
      </c>
      <c r="O1327" s="5">
        <f t="shared" si="144"/>
        <v>2.4299999999999997</v>
      </c>
      <c r="P1327" s="5">
        <f t="shared" si="149"/>
        <v>60.75</v>
      </c>
      <c r="Q1327" s="6" t="s">
        <v>8376</v>
      </c>
      <c r="R1327" t="s">
        <v>8378</v>
      </c>
      <c r="S1327" s="10">
        <f t="shared" si="147"/>
        <v>42704.086053240739</v>
      </c>
      <c r="T1327" s="10">
        <f t="shared" si="148"/>
        <v>42734.086053240739</v>
      </c>
      <c r="U1327" s="10">
        <v>42704</v>
      </c>
      <c r="V1327" s="10">
        <v>42734</v>
      </c>
      <c r="W1327" s="28">
        <f t="shared" si="145"/>
        <v>20000</v>
      </c>
      <c r="X1327" s="28">
        <f t="shared" si="146"/>
        <v>486</v>
      </c>
    </row>
    <row r="1328" spans="1:2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8319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8330</v>
      </c>
      <c r="O1328" s="5">
        <f t="shared" si="144"/>
        <v>1.1299999999999999</v>
      </c>
      <c r="P1328" s="5">
        <f t="shared" si="149"/>
        <v>102.72727272727273</v>
      </c>
      <c r="Q1328" s="6" t="s">
        <v>8376</v>
      </c>
      <c r="R1328" t="s">
        <v>8378</v>
      </c>
      <c r="S1328" s="10">
        <f t="shared" si="147"/>
        <v>41974.791990740741</v>
      </c>
      <c r="T1328" s="10">
        <f t="shared" si="148"/>
        <v>42019.791990740741</v>
      </c>
      <c r="U1328" s="10">
        <v>41974</v>
      </c>
      <c r="V1328" s="10">
        <v>42019</v>
      </c>
      <c r="W1328" s="28">
        <f t="shared" si="145"/>
        <v>100000</v>
      </c>
      <c r="X1328" s="28">
        <f t="shared" si="146"/>
        <v>1130</v>
      </c>
    </row>
    <row r="1329" spans="1:2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8330</v>
      </c>
      <c r="O1329" s="5">
        <f t="shared" si="144"/>
        <v>3.5520833333333335</v>
      </c>
      <c r="P1329" s="5">
        <f t="shared" si="149"/>
        <v>41.585365853658537</v>
      </c>
      <c r="Q1329" s="6" t="s">
        <v>8376</v>
      </c>
      <c r="R1329" t="s">
        <v>8378</v>
      </c>
      <c r="S1329" s="10">
        <f t="shared" si="147"/>
        <v>42123.678645833337</v>
      </c>
      <c r="T1329" s="10">
        <f t="shared" si="148"/>
        <v>42153.678645833337</v>
      </c>
      <c r="U1329" s="10">
        <v>42123</v>
      </c>
      <c r="V1329" s="10">
        <v>42153</v>
      </c>
      <c r="W1329" s="28">
        <f t="shared" si="145"/>
        <v>48000</v>
      </c>
      <c r="X1329" s="28">
        <f t="shared" si="146"/>
        <v>1705</v>
      </c>
    </row>
    <row r="1330" spans="1:2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8319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8330</v>
      </c>
      <c r="O1330" s="5">
        <f t="shared" si="144"/>
        <v>2.3306666666666667</v>
      </c>
      <c r="P1330" s="5">
        <f t="shared" si="149"/>
        <v>116.53333333333333</v>
      </c>
      <c r="Q1330" s="6" t="s">
        <v>8376</v>
      </c>
      <c r="R1330" t="s">
        <v>8378</v>
      </c>
      <c r="S1330" s="10">
        <f t="shared" si="147"/>
        <v>42612.642754629633</v>
      </c>
      <c r="T1330" s="10">
        <f t="shared" si="148"/>
        <v>42657.642754629633</v>
      </c>
      <c r="U1330" s="10">
        <v>42612</v>
      </c>
      <c r="V1330" s="10">
        <v>42657</v>
      </c>
      <c r="W1330" s="28">
        <f t="shared" si="145"/>
        <v>75000</v>
      </c>
      <c r="X1330" s="28">
        <f t="shared" si="146"/>
        <v>1748</v>
      </c>
    </row>
    <row r="1331" spans="1:2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8330</v>
      </c>
      <c r="O1331" s="5">
        <f t="shared" si="144"/>
        <v>0.81600000000000006</v>
      </c>
      <c r="P1331" s="5">
        <f t="shared" si="149"/>
        <v>45.333333333333336</v>
      </c>
      <c r="Q1331" s="6" t="s">
        <v>8376</v>
      </c>
      <c r="R1331" t="s">
        <v>8378</v>
      </c>
      <c r="S1331" s="10">
        <f t="shared" si="147"/>
        <v>41935.221585648149</v>
      </c>
      <c r="T1331" s="10">
        <f t="shared" si="148"/>
        <v>41975.263252314813</v>
      </c>
      <c r="U1331" s="10">
        <v>41935</v>
      </c>
      <c r="V1331" s="10">
        <v>41975</v>
      </c>
      <c r="W1331" s="28">
        <f t="shared" si="145"/>
        <v>50000</v>
      </c>
      <c r="X1331" s="28">
        <f t="shared" si="146"/>
        <v>408</v>
      </c>
    </row>
    <row r="1332" spans="1:2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8330</v>
      </c>
      <c r="O1332" s="5">
        <f t="shared" si="144"/>
        <v>22.494285714285713</v>
      </c>
      <c r="P1332" s="5">
        <f t="shared" si="149"/>
        <v>157.46</v>
      </c>
      <c r="Q1332" s="6" t="s">
        <v>8376</v>
      </c>
      <c r="R1332" t="s">
        <v>8378</v>
      </c>
      <c r="S1332" s="10">
        <f t="shared" si="147"/>
        <v>42522.276724537034</v>
      </c>
      <c r="T1332" s="10">
        <f t="shared" si="148"/>
        <v>42553.166666666672</v>
      </c>
      <c r="U1332" s="10">
        <v>42522</v>
      </c>
      <c r="V1332" s="10">
        <v>42553</v>
      </c>
      <c r="W1332" s="28">
        <f t="shared" si="145"/>
        <v>35000</v>
      </c>
      <c r="X1332" s="28">
        <f t="shared" si="146"/>
        <v>7873</v>
      </c>
    </row>
    <row r="1333" spans="1:2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8330</v>
      </c>
      <c r="O1333" s="5">
        <f t="shared" si="144"/>
        <v>1.3668</v>
      </c>
      <c r="P1333" s="5">
        <f t="shared" si="149"/>
        <v>100.5</v>
      </c>
      <c r="Q1333" s="6" t="s">
        <v>8376</v>
      </c>
      <c r="R1333" t="s">
        <v>8378</v>
      </c>
      <c r="S1333" s="10">
        <f t="shared" si="147"/>
        <v>42569.50409722222</v>
      </c>
      <c r="T1333" s="10">
        <f t="shared" si="148"/>
        <v>42599.50409722222</v>
      </c>
      <c r="U1333" s="10">
        <v>42569</v>
      </c>
      <c r="V1333" s="10">
        <v>42599</v>
      </c>
      <c r="W1333" s="28">
        <f t="shared" si="145"/>
        <v>250000</v>
      </c>
      <c r="X1333" s="28">
        <f t="shared" si="146"/>
        <v>3417</v>
      </c>
    </row>
    <row r="1334" spans="1:2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8319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8330</v>
      </c>
      <c r="O1334" s="5">
        <f t="shared" si="144"/>
        <v>0</v>
      </c>
      <c r="P1334" s="5">
        <v>0</v>
      </c>
      <c r="Q1334" s="6" t="s">
        <v>8376</v>
      </c>
      <c r="R1334" t="s">
        <v>8378</v>
      </c>
      <c r="S1334" s="10">
        <f t="shared" si="147"/>
        <v>42732.060277777782</v>
      </c>
      <c r="T1334" s="10">
        <f t="shared" si="148"/>
        <v>42762.060277777782</v>
      </c>
      <c r="U1334" s="10">
        <v>42732</v>
      </c>
      <c r="V1334" s="10">
        <v>42762</v>
      </c>
      <c r="W1334" s="28">
        <f t="shared" si="145"/>
        <v>9819.6419999999998</v>
      </c>
      <c r="X1334" s="28">
        <f t="shared" si="146"/>
        <v>0</v>
      </c>
    </row>
    <row r="1335" spans="1:2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8319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8330</v>
      </c>
      <c r="O1335" s="5">
        <f t="shared" si="144"/>
        <v>0</v>
      </c>
      <c r="P1335" s="5">
        <v>0</v>
      </c>
      <c r="Q1335" s="6" t="s">
        <v>8376</v>
      </c>
      <c r="R1335" t="s">
        <v>8378</v>
      </c>
      <c r="S1335" s="10">
        <f t="shared" si="147"/>
        <v>41806.106770833336</v>
      </c>
      <c r="T1335" s="10">
        <f t="shared" si="148"/>
        <v>41836.106770833336</v>
      </c>
      <c r="U1335" s="10">
        <v>41806</v>
      </c>
      <c r="V1335" s="10">
        <v>41836</v>
      </c>
      <c r="W1335" s="28">
        <f t="shared" si="145"/>
        <v>2345</v>
      </c>
      <c r="X1335" s="28">
        <f t="shared" si="146"/>
        <v>0</v>
      </c>
    </row>
    <row r="1336" spans="1:2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8330</v>
      </c>
      <c r="O1336" s="5">
        <f t="shared" si="144"/>
        <v>10.754135338345865</v>
      </c>
      <c r="P1336" s="5">
        <f t="shared" ref="P1336:P1341" si="150">E1336/L1336</f>
        <v>51.822463768115945</v>
      </c>
      <c r="Q1336" s="6" t="s">
        <v>8376</v>
      </c>
      <c r="R1336" t="s">
        <v>8378</v>
      </c>
      <c r="S1336" s="10">
        <f t="shared" si="147"/>
        <v>42410.774155092593</v>
      </c>
      <c r="T1336" s="10">
        <f t="shared" si="148"/>
        <v>42440.774155092593</v>
      </c>
      <c r="U1336" s="10">
        <v>42410</v>
      </c>
      <c r="V1336" s="10">
        <v>42440</v>
      </c>
      <c r="W1336" s="28">
        <f t="shared" si="145"/>
        <v>133000</v>
      </c>
      <c r="X1336" s="28">
        <f t="shared" si="146"/>
        <v>14303</v>
      </c>
    </row>
    <row r="1337" spans="1:2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8330</v>
      </c>
      <c r="O1337" s="5">
        <f t="shared" si="144"/>
        <v>19.759999999999998</v>
      </c>
      <c r="P1337" s="5">
        <f t="shared" si="150"/>
        <v>308.75</v>
      </c>
      <c r="Q1337" s="6" t="s">
        <v>8376</v>
      </c>
      <c r="R1337" t="s">
        <v>8378</v>
      </c>
      <c r="S1337" s="10">
        <f t="shared" si="147"/>
        <v>42313.936365740738</v>
      </c>
      <c r="T1337" s="10">
        <f t="shared" si="148"/>
        <v>42343.936365740738</v>
      </c>
      <c r="U1337" s="10">
        <v>42313</v>
      </c>
      <c r="V1337" s="10">
        <v>42343</v>
      </c>
      <c r="W1337" s="28">
        <f t="shared" si="145"/>
        <v>25000</v>
      </c>
      <c r="X1337" s="28">
        <f t="shared" si="146"/>
        <v>4940</v>
      </c>
    </row>
    <row r="1338" spans="1:2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8319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8330</v>
      </c>
      <c r="O1338" s="5">
        <f t="shared" si="144"/>
        <v>84.946999999999989</v>
      </c>
      <c r="P1338" s="5">
        <f t="shared" si="150"/>
        <v>379.22767857142856</v>
      </c>
      <c r="Q1338" s="6" t="s">
        <v>8376</v>
      </c>
      <c r="R1338" t="s">
        <v>8378</v>
      </c>
      <c r="S1338" s="10">
        <f t="shared" si="147"/>
        <v>41955.863750000004</v>
      </c>
      <c r="T1338" s="10">
        <f t="shared" si="148"/>
        <v>41990.863750000004</v>
      </c>
      <c r="U1338" s="10">
        <v>41955</v>
      </c>
      <c r="V1338" s="10">
        <v>41990</v>
      </c>
      <c r="W1338" s="28">
        <f t="shared" si="145"/>
        <v>100000</v>
      </c>
      <c r="X1338" s="28">
        <f t="shared" si="146"/>
        <v>84947</v>
      </c>
    </row>
    <row r="1339" spans="1:2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8330</v>
      </c>
      <c r="O1339" s="5">
        <f t="shared" si="144"/>
        <v>49.381999999999998</v>
      </c>
      <c r="P1339" s="5">
        <f t="shared" si="150"/>
        <v>176.36428571428573</v>
      </c>
      <c r="Q1339" s="6" t="s">
        <v>8376</v>
      </c>
      <c r="R1339" t="s">
        <v>8378</v>
      </c>
      <c r="S1339" s="10">
        <f t="shared" si="147"/>
        <v>42767.577303240745</v>
      </c>
      <c r="T1339" s="10">
        <f t="shared" si="148"/>
        <v>42797.577303240745</v>
      </c>
      <c r="U1339" s="10">
        <v>42767</v>
      </c>
      <c r="V1339" s="10">
        <v>42797</v>
      </c>
      <c r="W1339" s="28">
        <f t="shared" si="145"/>
        <v>50000</v>
      </c>
      <c r="X1339" s="28">
        <f t="shared" si="146"/>
        <v>24691</v>
      </c>
    </row>
    <row r="1340" spans="1:2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8330</v>
      </c>
      <c r="O1340" s="5">
        <f t="shared" si="144"/>
        <v>3.3033333333333332</v>
      </c>
      <c r="P1340" s="5">
        <f t="shared" si="150"/>
        <v>66.066666666666663</v>
      </c>
      <c r="Q1340" s="6" t="s">
        <v>8376</v>
      </c>
      <c r="R1340" t="s">
        <v>8378</v>
      </c>
      <c r="S1340" s="10">
        <f t="shared" si="147"/>
        <v>42188.803622685184</v>
      </c>
      <c r="T1340" s="10">
        <f t="shared" si="148"/>
        <v>42218.803622685184</v>
      </c>
      <c r="U1340" s="10">
        <v>42188</v>
      </c>
      <c r="V1340" s="10">
        <v>42218</v>
      </c>
      <c r="W1340" s="28">
        <f t="shared" si="145"/>
        <v>30000</v>
      </c>
      <c r="X1340" s="28">
        <f t="shared" si="146"/>
        <v>991</v>
      </c>
    </row>
    <row r="1341" spans="1:2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8330</v>
      </c>
      <c r="O1341" s="5">
        <f t="shared" si="144"/>
        <v>6.6339999999999995</v>
      </c>
      <c r="P1341" s="5">
        <f t="shared" si="150"/>
        <v>89.648648648648646</v>
      </c>
      <c r="Q1341" s="6" t="s">
        <v>8376</v>
      </c>
      <c r="R1341" t="s">
        <v>8378</v>
      </c>
      <c r="S1341" s="10">
        <f t="shared" si="147"/>
        <v>41936.647164351853</v>
      </c>
      <c r="T1341" s="10">
        <f t="shared" si="148"/>
        <v>41981.688831018517</v>
      </c>
      <c r="U1341" s="10">
        <v>41936</v>
      </c>
      <c r="V1341" s="10">
        <v>41981</v>
      </c>
      <c r="W1341" s="28">
        <f t="shared" si="145"/>
        <v>50000</v>
      </c>
      <c r="X1341" s="28">
        <f t="shared" si="146"/>
        <v>3317</v>
      </c>
    </row>
    <row r="1342" spans="1:2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8319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8330</v>
      </c>
      <c r="O1342" s="5">
        <f t="shared" si="144"/>
        <v>0</v>
      </c>
      <c r="P1342" s="5">
        <v>0</v>
      </c>
      <c r="Q1342" s="6" t="s">
        <v>8376</v>
      </c>
      <c r="R1342" t="s">
        <v>8378</v>
      </c>
      <c r="S1342" s="10">
        <f t="shared" si="147"/>
        <v>41836.595520833333</v>
      </c>
      <c r="T1342" s="10">
        <f t="shared" si="148"/>
        <v>41866.595520833333</v>
      </c>
      <c r="U1342" s="10">
        <v>41836</v>
      </c>
      <c r="V1342" s="10">
        <v>41866</v>
      </c>
      <c r="W1342" s="28">
        <f t="shared" si="145"/>
        <v>1680</v>
      </c>
      <c r="X1342" s="28">
        <f t="shared" si="146"/>
        <v>0</v>
      </c>
    </row>
    <row r="1343" spans="1:2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8330</v>
      </c>
      <c r="O1343" s="5">
        <f t="shared" si="144"/>
        <v>70.36</v>
      </c>
      <c r="P1343" s="5">
        <f t="shared" ref="P1343:P1374" si="151">E1343/L1343</f>
        <v>382.39130434782606</v>
      </c>
      <c r="Q1343" s="6" t="s">
        <v>8376</v>
      </c>
      <c r="R1343" t="s">
        <v>8378</v>
      </c>
      <c r="S1343" s="10">
        <f t="shared" si="147"/>
        <v>42612.624039351853</v>
      </c>
      <c r="T1343" s="10">
        <f t="shared" si="148"/>
        <v>42644.624039351853</v>
      </c>
      <c r="U1343" s="10">
        <v>42612</v>
      </c>
      <c r="V1343" s="10">
        <v>42644</v>
      </c>
      <c r="W1343" s="28">
        <f t="shared" si="145"/>
        <v>32782.5</v>
      </c>
      <c r="X1343" s="28">
        <f t="shared" si="146"/>
        <v>22800.157999999999</v>
      </c>
    </row>
    <row r="1344" spans="1:2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8319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8330</v>
      </c>
      <c r="O1344" s="5">
        <f t="shared" si="144"/>
        <v>0.2</v>
      </c>
      <c r="P1344" s="5">
        <f t="shared" si="151"/>
        <v>100</v>
      </c>
      <c r="Q1344" s="6" t="s">
        <v>8376</v>
      </c>
      <c r="R1344" t="s">
        <v>8378</v>
      </c>
      <c r="S1344" s="10">
        <f t="shared" si="147"/>
        <v>42172.816423611112</v>
      </c>
      <c r="T1344" s="10">
        <f t="shared" si="148"/>
        <v>42202.816423611112</v>
      </c>
      <c r="U1344" s="10">
        <v>42172</v>
      </c>
      <c r="V1344" s="10">
        <v>42202</v>
      </c>
      <c r="W1344" s="28">
        <f t="shared" si="145"/>
        <v>50000</v>
      </c>
      <c r="X1344" s="28">
        <f t="shared" si="146"/>
        <v>100</v>
      </c>
    </row>
    <row r="1345" spans="1:2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8330</v>
      </c>
      <c r="O1345" s="5">
        <f t="shared" si="144"/>
        <v>102.298</v>
      </c>
      <c r="P1345" s="5">
        <f t="shared" si="151"/>
        <v>158.35603715170279</v>
      </c>
      <c r="Q1345" s="6" t="s">
        <v>8376</v>
      </c>
      <c r="R1345" t="s">
        <v>8378</v>
      </c>
      <c r="S1345" s="10">
        <f t="shared" si="147"/>
        <v>42542.526423611111</v>
      </c>
      <c r="T1345" s="10">
        <f t="shared" si="148"/>
        <v>42601.165972222225</v>
      </c>
      <c r="U1345" s="10">
        <v>42542</v>
      </c>
      <c r="V1345" s="10">
        <v>42601</v>
      </c>
      <c r="W1345" s="28">
        <f t="shared" si="145"/>
        <v>50000</v>
      </c>
      <c r="X1345" s="28">
        <f t="shared" si="146"/>
        <v>51149</v>
      </c>
    </row>
    <row r="1346" spans="1:2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8318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8331</v>
      </c>
      <c r="O1346" s="5">
        <f t="shared" ref="O1346:O1409" si="152">(E1346/D1346)*100</f>
        <v>377.73333333333335</v>
      </c>
      <c r="P1346" s="5">
        <f t="shared" si="151"/>
        <v>40.762589928057551</v>
      </c>
      <c r="Q1346" s="6" t="s">
        <v>8379</v>
      </c>
      <c r="R1346" t="s">
        <v>8380</v>
      </c>
      <c r="S1346" s="10">
        <f t="shared" si="147"/>
        <v>42522.789803240739</v>
      </c>
      <c r="T1346" s="10">
        <f t="shared" si="148"/>
        <v>42551.789803240739</v>
      </c>
      <c r="U1346" s="10">
        <v>42522</v>
      </c>
      <c r="V1346" s="10">
        <v>42551</v>
      </c>
      <c r="W1346" s="28">
        <f t="shared" ref="W1346:W1409" si="153">(HLOOKUP(U1346,Exchange_Data,MATCH(H1346,Currency,0),FALSE))*D1346</f>
        <v>1149.1500000000001</v>
      </c>
      <c r="X1346" s="28">
        <f t="shared" ref="X1346:X1409" si="154">(HLOOKUP(V1346,Exchange_Data,MATCH(H1346,Currency,0),FALSE))*E1346</f>
        <v>4373.0187999999998</v>
      </c>
    </row>
    <row r="1347" spans="1:2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8318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8331</v>
      </c>
      <c r="O1347" s="5">
        <f t="shared" si="152"/>
        <v>125</v>
      </c>
      <c r="P1347" s="5">
        <f t="shared" si="151"/>
        <v>53.571428571428569</v>
      </c>
      <c r="Q1347" s="6" t="s">
        <v>8379</v>
      </c>
      <c r="R1347" t="s">
        <v>8380</v>
      </c>
      <c r="S1347" s="10">
        <f t="shared" ref="S1347:S1410" si="155">(J1347/86400)+25569</f>
        <v>41799.814340277779</v>
      </c>
      <c r="T1347" s="10">
        <f t="shared" ref="T1347:T1410" si="156">(I1347/86400)+25569</f>
        <v>41834.814340277779</v>
      </c>
      <c r="U1347" s="10">
        <v>41799</v>
      </c>
      <c r="V1347" s="10">
        <v>41834</v>
      </c>
      <c r="W1347" s="28">
        <f t="shared" si="153"/>
        <v>300</v>
      </c>
      <c r="X1347" s="28">
        <f t="shared" si="154"/>
        <v>375</v>
      </c>
    </row>
    <row r="1348" spans="1:2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8318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8331</v>
      </c>
      <c r="O1348" s="5">
        <f t="shared" si="152"/>
        <v>147.32653061224491</v>
      </c>
      <c r="P1348" s="5">
        <f t="shared" si="151"/>
        <v>48.449664429530202</v>
      </c>
      <c r="Q1348" s="6" t="s">
        <v>8379</v>
      </c>
      <c r="R1348" t="s">
        <v>8380</v>
      </c>
      <c r="S1348" s="10">
        <f t="shared" si="155"/>
        <v>41422.075821759259</v>
      </c>
      <c r="T1348" s="10">
        <f t="shared" si="156"/>
        <v>41452.075821759259</v>
      </c>
      <c r="U1348" s="10">
        <v>41422</v>
      </c>
      <c r="V1348" s="10">
        <v>41452</v>
      </c>
      <c r="W1348" s="28">
        <f t="shared" si="153"/>
        <v>4900</v>
      </c>
      <c r="X1348" s="28">
        <f t="shared" si="154"/>
        <v>7219</v>
      </c>
    </row>
    <row r="1349" spans="1:2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8318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8331</v>
      </c>
      <c r="O1349" s="5">
        <f t="shared" si="152"/>
        <v>102.2</v>
      </c>
      <c r="P1349" s="5">
        <f t="shared" si="151"/>
        <v>82.41935483870968</v>
      </c>
      <c r="Q1349" s="6" t="s">
        <v>8379</v>
      </c>
      <c r="R1349" t="s">
        <v>8380</v>
      </c>
      <c r="S1349" s="10">
        <f t="shared" si="155"/>
        <v>42040.638020833328</v>
      </c>
      <c r="T1349" s="10">
        <f t="shared" si="156"/>
        <v>42070.638020833328</v>
      </c>
      <c r="U1349" s="10">
        <v>42040</v>
      </c>
      <c r="V1349" s="10">
        <v>42070</v>
      </c>
      <c r="W1349" s="28">
        <f t="shared" si="153"/>
        <v>2500</v>
      </c>
      <c r="X1349" s="28">
        <f t="shared" si="154"/>
        <v>2555</v>
      </c>
    </row>
    <row r="1350" spans="1:2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8318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8331</v>
      </c>
      <c r="O1350" s="5">
        <f t="shared" si="152"/>
        <v>101.8723404255319</v>
      </c>
      <c r="P1350" s="5">
        <f t="shared" si="151"/>
        <v>230.19230769230768</v>
      </c>
      <c r="Q1350" s="6" t="s">
        <v>8379</v>
      </c>
      <c r="R1350" t="s">
        <v>8380</v>
      </c>
      <c r="S1350" s="10">
        <f t="shared" si="155"/>
        <v>41963.506168981483</v>
      </c>
      <c r="T1350" s="10">
        <f t="shared" si="156"/>
        <v>41991.506168981483</v>
      </c>
      <c r="U1350" s="10">
        <v>41963</v>
      </c>
      <c r="V1350" s="10">
        <v>41991</v>
      </c>
      <c r="W1350" s="28">
        <f t="shared" si="153"/>
        <v>5875</v>
      </c>
      <c r="X1350" s="28">
        <f t="shared" si="154"/>
        <v>5985</v>
      </c>
    </row>
    <row r="1351" spans="1:2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8318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8331</v>
      </c>
      <c r="O1351" s="5">
        <f t="shared" si="152"/>
        <v>204.2</v>
      </c>
      <c r="P1351" s="5">
        <f t="shared" si="151"/>
        <v>59.360465116279073</v>
      </c>
      <c r="Q1351" s="6" t="s">
        <v>8379</v>
      </c>
      <c r="R1351" t="s">
        <v>8380</v>
      </c>
      <c r="S1351" s="10">
        <f t="shared" si="155"/>
        <v>42317.33258101852</v>
      </c>
      <c r="T1351" s="10">
        <f t="shared" si="156"/>
        <v>42354.290972222225</v>
      </c>
      <c r="U1351" s="10">
        <v>42317</v>
      </c>
      <c r="V1351" s="10">
        <v>42354</v>
      </c>
      <c r="W1351" s="28">
        <f t="shared" si="153"/>
        <v>3772</v>
      </c>
      <c r="X1351" s="28">
        <f t="shared" si="154"/>
        <v>7416.5440000000008</v>
      </c>
    </row>
    <row r="1352" spans="1:2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8318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8331</v>
      </c>
      <c r="O1352" s="5">
        <f t="shared" si="152"/>
        <v>104.05</v>
      </c>
      <c r="P1352" s="5">
        <f t="shared" si="151"/>
        <v>66.698717948717942</v>
      </c>
      <c r="Q1352" s="6" t="s">
        <v>8379</v>
      </c>
      <c r="R1352" t="s">
        <v>8380</v>
      </c>
      <c r="S1352" s="10">
        <f t="shared" si="155"/>
        <v>42334.013124999998</v>
      </c>
      <c r="T1352" s="10">
        <f t="shared" si="156"/>
        <v>42364.013124999998</v>
      </c>
      <c r="U1352" s="10">
        <v>42334</v>
      </c>
      <c r="V1352" s="10">
        <v>42364</v>
      </c>
      <c r="W1352" s="28">
        <f t="shared" si="153"/>
        <v>5000</v>
      </c>
      <c r="X1352" s="28">
        <f t="shared" si="154"/>
        <v>5202.5</v>
      </c>
    </row>
    <row r="1353" spans="1:2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8318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8331</v>
      </c>
      <c r="O1353" s="5">
        <f t="shared" si="152"/>
        <v>101.265</v>
      </c>
      <c r="P1353" s="5">
        <f t="shared" si="151"/>
        <v>168.77500000000001</v>
      </c>
      <c r="Q1353" s="6" t="s">
        <v>8379</v>
      </c>
      <c r="R1353" t="s">
        <v>8380</v>
      </c>
      <c r="S1353" s="10">
        <f t="shared" si="155"/>
        <v>42382.74009259259</v>
      </c>
      <c r="T1353" s="10">
        <f t="shared" si="156"/>
        <v>42412.74009259259</v>
      </c>
      <c r="U1353" s="10">
        <v>42382</v>
      </c>
      <c r="V1353" s="10">
        <v>42412</v>
      </c>
      <c r="W1353" s="28">
        <f t="shared" si="153"/>
        <v>20000</v>
      </c>
      <c r="X1353" s="28">
        <f t="shared" si="154"/>
        <v>20253</v>
      </c>
    </row>
    <row r="1354" spans="1:2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8318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8331</v>
      </c>
      <c r="O1354" s="5">
        <f t="shared" si="152"/>
        <v>136.13999999999999</v>
      </c>
      <c r="P1354" s="5">
        <f t="shared" si="151"/>
        <v>59.973568281938327</v>
      </c>
      <c r="Q1354" s="6" t="s">
        <v>8379</v>
      </c>
      <c r="R1354" t="s">
        <v>8380</v>
      </c>
      <c r="S1354" s="10">
        <f t="shared" si="155"/>
        <v>42200.578310185185</v>
      </c>
      <c r="T1354" s="10">
        <f t="shared" si="156"/>
        <v>42252.165972222225</v>
      </c>
      <c r="U1354" s="10">
        <v>42200</v>
      </c>
      <c r="V1354" s="10">
        <v>42252</v>
      </c>
      <c r="W1354" s="28">
        <f t="shared" si="153"/>
        <v>10000</v>
      </c>
      <c r="X1354" s="28">
        <f t="shared" si="154"/>
        <v>13614</v>
      </c>
    </row>
    <row r="1355" spans="1:2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8318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8331</v>
      </c>
      <c r="O1355" s="5">
        <f t="shared" si="152"/>
        <v>133.6</v>
      </c>
      <c r="P1355" s="5">
        <f t="shared" si="151"/>
        <v>31.80952380952381</v>
      </c>
      <c r="Q1355" s="6" t="s">
        <v>8379</v>
      </c>
      <c r="R1355" t="s">
        <v>8380</v>
      </c>
      <c r="S1355" s="10">
        <f t="shared" si="155"/>
        <v>41309.11791666667</v>
      </c>
      <c r="T1355" s="10">
        <f t="shared" si="156"/>
        <v>41344</v>
      </c>
      <c r="U1355" s="10">
        <v>41309</v>
      </c>
      <c r="V1355" s="10">
        <v>41344</v>
      </c>
      <c r="W1355" s="28">
        <f t="shared" si="153"/>
        <v>1000</v>
      </c>
      <c r="X1355" s="28">
        <f t="shared" si="154"/>
        <v>1336</v>
      </c>
    </row>
    <row r="1356" spans="1:2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8318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8331</v>
      </c>
      <c r="O1356" s="5">
        <f t="shared" si="152"/>
        <v>130.25</v>
      </c>
      <c r="P1356" s="5">
        <f t="shared" si="151"/>
        <v>24.421875</v>
      </c>
      <c r="Q1356" s="6" t="s">
        <v>8379</v>
      </c>
      <c r="R1356" t="s">
        <v>8380</v>
      </c>
      <c r="S1356" s="10">
        <f t="shared" si="155"/>
        <v>42502.807627314818</v>
      </c>
      <c r="T1356" s="10">
        <f t="shared" si="156"/>
        <v>42532.807627314818</v>
      </c>
      <c r="U1356" s="10">
        <v>42502</v>
      </c>
      <c r="V1356" s="10">
        <v>42532</v>
      </c>
      <c r="W1356" s="28">
        <f t="shared" si="153"/>
        <v>1732.44</v>
      </c>
      <c r="X1356" s="28">
        <f t="shared" si="154"/>
        <v>2251.3451999999997</v>
      </c>
    </row>
    <row r="1357" spans="1:2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8318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8331</v>
      </c>
      <c r="O1357" s="5">
        <f t="shared" si="152"/>
        <v>122.67999999999999</v>
      </c>
      <c r="P1357" s="5">
        <f t="shared" si="151"/>
        <v>25.347107438016529</v>
      </c>
      <c r="Q1357" s="6" t="s">
        <v>8379</v>
      </c>
      <c r="R1357" t="s">
        <v>8380</v>
      </c>
      <c r="S1357" s="10">
        <f t="shared" si="155"/>
        <v>41213.254687499997</v>
      </c>
      <c r="T1357" s="10">
        <f t="shared" si="156"/>
        <v>41243.416666666664</v>
      </c>
      <c r="U1357" s="10">
        <v>41213</v>
      </c>
      <c r="V1357" s="10">
        <v>41243</v>
      </c>
      <c r="W1357" s="28">
        <f t="shared" si="153"/>
        <v>4027.75</v>
      </c>
      <c r="X1357" s="28">
        <f t="shared" si="154"/>
        <v>4912.1071999999995</v>
      </c>
    </row>
    <row r="1358" spans="1:2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8318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8331</v>
      </c>
      <c r="O1358" s="5">
        <f t="shared" si="152"/>
        <v>182.81058823529412</v>
      </c>
      <c r="P1358" s="5">
        <f t="shared" si="151"/>
        <v>71.443218390804603</v>
      </c>
      <c r="Q1358" s="6" t="s">
        <v>8379</v>
      </c>
      <c r="R1358" t="s">
        <v>8380</v>
      </c>
      <c r="S1358" s="10">
        <f t="shared" si="155"/>
        <v>41430.038888888885</v>
      </c>
      <c r="T1358" s="10">
        <f t="shared" si="156"/>
        <v>41460.038888888885</v>
      </c>
      <c r="U1358" s="10">
        <v>41430</v>
      </c>
      <c r="V1358" s="10">
        <v>41460</v>
      </c>
      <c r="W1358" s="28">
        <f t="shared" si="153"/>
        <v>3400</v>
      </c>
      <c r="X1358" s="28">
        <f t="shared" si="154"/>
        <v>6215.56</v>
      </c>
    </row>
    <row r="1359" spans="1:2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8318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8331</v>
      </c>
      <c r="O1359" s="5">
        <f t="shared" si="152"/>
        <v>125.29999999999998</v>
      </c>
      <c r="P1359" s="5">
        <f t="shared" si="151"/>
        <v>38.553846153846152</v>
      </c>
      <c r="Q1359" s="6" t="s">
        <v>8379</v>
      </c>
      <c r="R1359" t="s">
        <v>8380</v>
      </c>
      <c r="S1359" s="10">
        <f t="shared" si="155"/>
        <v>41304.962233796294</v>
      </c>
      <c r="T1359" s="10">
        <f t="shared" si="156"/>
        <v>41334.249305555553</v>
      </c>
      <c r="U1359" s="10">
        <v>41304</v>
      </c>
      <c r="V1359" s="10">
        <v>41334</v>
      </c>
      <c r="W1359" s="28">
        <f t="shared" si="153"/>
        <v>2000</v>
      </c>
      <c r="X1359" s="28">
        <f t="shared" si="154"/>
        <v>2506</v>
      </c>
    </row>
    <row r="1360" spans="1:2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8318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8331</v>
      </c>
      <c r="O1360" s="5">
        <f t="shared" si="152"/>
        <v>111.66666666666667</v>
      </c>
      <c r="P1360" s="5">
        <f t="shared" si="151"/>
        <v>68.367346938775512</v>
      </c>
      <c r="Q1360" s="6" t="s">
        <v>8379</v>
      </c>
      <c r="R1360" t="s">
        <v>8380</v>
      </c>
      <c r="S1360" s="10">
        <f t="shared" si="155"/>
        <v>40689.570868055554</v>
      </c>
      <c r="T1360" s="10">
        <f t="shared" si="156"/>
        <v>40719.570868055554</v>
      </c>
      <c r="U1360" s="10">
        <v>40689</v>
      </c>
      <c r="V1360" s="10">
        <v>40719</v>
      </c>
      <c r="W1360" s="28">
        <f t="shared" si="153"/>
        <v>3000</v>
      </c>
      <c r="X1360" s="28">
        <f t="shared" si="154"/>
        <v>3350</v>
      </c>
    </row>
    <row r="1361" spans="1:2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8318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8331</v>
      </c>
      <c r="O1361" s="5">
        <f t="shared" si="152"/>
        <v>115.75757575757575</v>
      </c>
      <c r="P1361" s="5">
        <f t="shared" si="151"/>
        <v>40.210526315789473</v>
      </c>
      <c r="Q1361" s="6" t="s">
        <v>8379</v>
      </c>
      <c r="R1361" t="s">
        <v>8380</v>
      </c>
      <c r="S1361" s="10">
        <f t="shared" si="155"/>
        <v>40668.814699074072</v>
      </c>
      <c r="T1361" s="10">
        <f t="shared" si="156"/>
        <v>40730.814699074072</v>
      </c>
      <c r="U1361" s="10">
        <v>40668</v>
      </c>
      <c r="V1361" s="10">
        <v>40730</v>
      </c>
      <c r="W1361" s="28">
        <f t="shared" si="153"/>
        <v>660</v>
      </c>
      <c r="X1361" s="28">
        <f t="shared" si="154"/>
        <v>764</v>
      </c>
    </row>
    <row r="1362" spans="1:2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8318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8331</v>
      </c>
      <c r="O1362" s="5">
        <f t="shared" si="152"/>
        <v>173.2</v>
      </c>
      <c r="P1362" s="5">
        <f t="shared" si="151"/>
        <v>32.074074074074076</v>
      </c>
      <c r="Q1362" s="6" t="s">
        <v>8379</v>
      </c>
      <c r="R1362" t="s">
        <v>8380</v>
      </c>
      <c r="S1362" s="10">
        <f t="shared" si="155"/>
        <v>41095.900694444441</v>
      </c>
      <c r="T1362" s="10">
        <f t="shared" si="156"/>
        <v>41123.900694444441</v>
      </c>
      <c r="U1362" s="10">
        <v>41095</v>
      </c>
      <c r="V1362" s="10">
        <v>41123</v>
      </c>
      <c r="W1362" s="28">
        <f t="shared" si="153"/>
        <v>1500</v>
      </c>
      <c r="X1362" s="28">
        <f t="shared" si="154"/>
        <v>2598</v>
      </c>
    </row>
    <row r="1363" spans="1:2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8318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8331</v>
      </c>
      <c r="O1363" s="5">
        <f t="shared" si="152"/>
        <v>125.98333333333333</v>
      </c>
      <c r="P1363" s="5">
        <f t="shared" si="151"/>
        <v>28.632575757575758</v>
      </c>
      <c r="Q1363" s="6" t="s">
        <v>8379</v>
      </c>
      <c r="R1363" t="s">
        <v>8380</v>
      </c>
      <c r="S1363" s="10">
        <f t="shared" si="155"/>
        <v>41781.717268518521</v>
      </c>
      <c r="T1363" s="10">
        <f t="shared" si="156"/>
        <v>41811.717268518521</v>
      </c>
      <c r="U1363" s="10">
        <v>41781</v>
      </c>
      <c r="V1363" s="10">
        <v>41811</v>
      </c>
      <c r="W1363" s="28">
        <f t="shared" si="153"/>
        <v>10119.6</v>
      </c>
      <c r="X1363" s="28">
        <f t="shared" si="154"/>
        <v>12879.0242</v>
      </c>
    </row>
    <row r="1364" spans="1:2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8318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8331</v>
      </c>
      <c r="O1364" s="5">
        <f t="shared" si="152"/>
        <v>109.1</v>
      </c>
      <c r="P1364" s="5">
        <f t="shared" si="151"/>
        <v>43.64</v>
      </c>
      <c r="Q1364" s="6" t="s">
        <v>8379</v>
      </c>
      <c r="R1364" t="s">
        <v>8380</v>
      </c>
      <c r="S1364" s="10">
        <f t="shared" si="155"/>
        <v>41464.934386574074</v>
      </c>
      <c r="T1364" s="10">
        <f t="shared" si="156"/>
        <v>41524.934386574074</v>
      </c>
      <c r="U1364" s="10">
        <v>41464</v>
      </c>
      <c r="V1364" s="10">
        <v>41524</v>
      </c>
      <c r="W1364" s="28">
        <f t="shared" si="153"/>
        <v>1000</v>
      </c>
      <c r="X1364" s="28">
        <f t="shared" si="154"/>
        <v>1091</v>
      </c>
    </row>
    <row r="1365" spans="1:2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8318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8331</v>
      </c>
      <c r="O1365" s="5">
        <f t="shared" si="152"/>
        <v>100</v>
      </c>
      <c r="P1365" s="5">
        <f t="shared" si="151"/>
        <v>40</v>
      </c>
      <c r="Q1365" s="6" t="s">
        <v>8379</v>
      </c>
      <c r="R1365" t="s">
        <v>8380</v>
      </c>
      <c r="S1365" s="10">
        <f t="shared" si="155"/>
        <v>42396.8440625</v>
      </c>
      <c r="T1365" s="10">
        <f t="shared" si="156"/>
        <v>42415.332638888889</v>
      </c>
      <c r="U1365" s="10">
        <v>42396</v>
      </c>
      <c r="V1365" s="10">
        <v>42415</v>
      </c>
      <c r="W1365" s="28">
        <f t="shared" si="153"/>
        <v>200</v>
      </c>
      <c r="X1365" s="28">
        <f t="shared" si="154"/>
        <v>200</v>
      </c>
    </row>
    <row r="1366" spans="1:2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8318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8333</v>
      </c>
      <c r="O1366" s="5">
        <f t="shared" si="152"/>
        <v>118.64285714285714</v>
      </c>
      <c r="P1366" s="5">
        <f t="shared" si="151"/>
        <v>346.04166666666669</v>
      </c>
      <c r="Q1366" s="6" t="s">
        <v>8382</v>
      </c>
      <c r="R1366" t="s">
        <v>8383</v>
      </c>
      <c r="S1366" s="10">
        <f t="shared" si="155"/>
        <v>41951.6956712963</v>
      </c>
      <c r="T1366" s="10">
        <f t="shared" si="156"/>
        <v>42011.6956712963</v>
      </c>
      <c r="U1366" s="10">
        <v>41951</v>
      </c>
      <c r="V1366" s="10">
        <v>42011</v>
      </c>
      <c r="W1366" s="28">
        <f t="shared" si="153"/>
        <v>6997.2</v>
      </c>
      <c r="X1366" s="28">
        <f t="shared" si="154"/>
        <v>7922.97</v>
      </c>
    </row>
    <row r="1367" spans="1:2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8318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8333</v>
      </c>
      <c r="O1367" s="5">
        <f t="shared" si="152"/>
        <v>100.26666666666667</v>
      </c>
      <c r="P1367" s="5">
        <f t="shared" si="151"/>
        <v>81.739130434782609</v>
      </c>
      <c r="Q1367" s="6" t="s">
        <v>8382</v>
      </c>
      <c r="R1367" t="s">
        <v>8383</v>
      </c>
      <c r="S1367" s="10">
        <f t="shared" si="155"/>
        <v>42049.733240740738</v>
      </c>
      <c r="T1367" s="10">
        <f t="shared" si="156"/>
        <v>42079.691574074073</v>
      </c>
      <c r="U1367" s="10">
        <v>42049</v>
      </c>
      <c r="V1367" s="10">
        <v>42079</v>
      </c>
      <c r="W1367" s="28">
        <f t="shared" si="153"/>
        <v>7500</v>
      </c>
      <c r="X1367" s="28">
        <f t="shared" si="154"/>
        <v>7520</v>
      </c>
    </row>
    <row r="1368" spans="1:2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8318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8333</v>
      </c>
      <c r="O1368" s="5">
        <f t="shared" si="152"/>
        <v>126.48920000000001</v>
      </c>
      <c r="P1368" s="5">
        <f t="shared" si="151"/>
        <v>64.535306122448986</v>
      </c>
      <c r="Q1368" s="6" t="s">
        <v>8382</v>
      </c>
      <c r="R1368" t="s">
        <v>8383</v>
      </c>
      <c r="S1368" s="10">
        <f t="shared" si="155"/>
        <v>41924.996099537035</v>
      </c>
      <c r="T1368" s="10">
        <f t="shared" si="156"/>
        <v>41970.037766203706</v>
      </c>
      <c r="U1368" s="10">
        <v>41924</v>
      </c>
      <c r="V1368" s="10">
        <v>41970</v>
      </c>
      <c r="W1368" s="28">
        <f t="shared" si="153"/>
        <v>7500</v>
      </c>
      <c r="X1368" s="28">
        <f t="shared" si="154"/>
        <v>9486.69</v>
      </c>
    </row>
    <row r="1369" spans="1:2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8318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8333</v>
      </c>
      <c r="O1369" s="5">
        <f t="shared" si="152"/>
        <v>114.26</v>
      </c>
      <c r="P1369" s="5">
        <f t="shared" si="151"/>
        <v>63.477777777777774</v>
      </c>
      <c r="Q1369" s="6" t="s">
        <v>8382</v>
      </c>
      <c r="R1369" t="s">
        <v>8383</v>
      </c>
      <c r="S1369" s="10">
        <f t="shared" si="155"/>
        <v>42292.002893518518</v>
      </c>
      <c r="T1369" s="10">
        <f t="shared" si="156"/>
        <v>42322.044560185182</v>
      </c>
      <c r="U1369" s="10">
        <v>42292</v>
      </c>
      <c r="V1369" s="10">
        <v>42322</v>
      </c>
      <c r="W1369" s="28">
        <f t="shared" si="153"/>
        <v>5000</v>
      </c>
      <c r="X1369" s="28">
        <f t="shared" si="154"/>
        <v>5713</v>
      </c>
    </row>
    <row r="1370" spans="1:2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8318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8333</v>
      </c>
      <c r="O1370" s="5">
        <f t="shared" si="152"/>
        <v>110.7</v>
      </c>
      <c r="P1370" s="5">
        <f t="shared" si="151"/>
        <v>63.620689655172413</v>
      </c>
      <c r="Q1370" s="6" t="s">
        <v>8382</v>
      </c>
      <c r="R1370" t="s">
        <v>8383</v>
      </c>
      <c r="S1370" s="10">
        <f t="shared" si="155"/>
        <v>42146.190902777773</v>
      </c>
      <c r="T1370" s="10">
        <f t="shared" si="156"/>
        <v>42170.190902777773</v>
      </c>
      <c r="U1370" s="10">
        <v>42146</v>
      </c>
      <c r="V1370" s="10">
        <v>42170</v>
      </c>
      <c r="W1370" s="28">
        <f t="shared" si="153"/>
        <v>5000</v>
      </c>
      <c r="X1370" s="28">
        <f t="shared" si="154"/>
        <v>5535</v>
      </c>
    </row>
    <row r="1371" spans="1:2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8318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8333</v>
      </c>
      <c r="O1371" s="5">
        <f t="shared" si="152"/>
        <v>105.34805315203954</v>
      </c>
      <c r="P1371" s="5">
        <f t="shared" si="151"/>
        <v>83.967068965517228</v>
      </c>
      <c r="Q1371" s="6" t="s">
        <v>8382</v>
      </c>
      <c r="R1371" t="s">
        <v>8383</v>
      </c>
      <c r="S1371" s="10">
        <f t="shared" si="155"/>
        <v>41710.594282407408</v>
      </c>
      <c r="T1371" s="10">
        <f t="shared" si="156"/>
        <v>41740.594282407408</v>
      </c>
      <c r="U1371" s="10">
        <v>41710</v>
      </c>
      <c r="V1371" s="10">
        <v>41740</v>
      </c>
      <c r="W1371" s="28">
        <f t="shared" si="153"/>
        <v>32360</v>
      </c>
      <c r="X1371" s="28">
        <f t="shared" si="154"/>
        <v>34090.629999999997</v>
      </c>
    </row>
    <row r="1372" spans="1:2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8318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8333</v>
      </c>
      <c r="O1372" s="5">
        <f t="shared" si="152"/>
        <v>103.66666666666666</v>
      </c>
      <c r="P1372" s="5">
        <f t="shared" si="151"/>
        <v>77.75</v>
      </c>
      <c r="Q1372" s="6" t="s">
        <v>8382</v>
      </c>
      <c r="R1372" t="s">
        <v>8383</v>
      </c>
      <c r="S1372" s="10">
        <f t="shared" si="155"/>
        <v>41548.00335648148</v>
      </c>
      <c r="T1372" s="10">
        <f t="shared" si="156"/>
        <v>41563.00335648148</v>
      </c>
      <c r="U1372" s="10">
        <v>41548</v>
      </c>
      <c r="V1372" s="10">
        <v>41563</v>
      </c>
      <c r="W1372" s="28">
        <f t="shared" si="153"/>
        <v>1500</v>
      </c>
      <c r="X1372" s="28">
        <f t="shared" si="154"/>
        <v>1555</v>
      </c>
    </row>
    <row r="1373" spans="1:2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8318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8333</v>
      </c>
      <c r="O1373" s="5">
        <f t="shared" si="152"/>
        <v>107.08672667523933</v>
      </c>
      <c r="P1373" s="5">
        <f t="shared" si="151"/>
        <v>107.07142857142857</v>
      </c>
      <c r="Q1373" s="6" t="s">
        <v>8382</v>
      </c>
      <c r="R1373" t="s">
        <v>8383</v>
      </c>
      <c r="S1373" s="10">
        <f t="shared" si="155"/>
        <v>42101.758587962962</v>
      </c>
      <c r="T1373" s="10">
        <f t="shared" si="156"/>
        <v>42131.758587962962</v>
      </c>
      <c r="U1373" s="10">
        <v>42101</v>
      </c>
      <c r="V1373" s="10">
        <v>42131</v>
      </c>
      <c r="W1373" s="28">
        <f t="shared" si="153"/>
        <v>6999</v>
      </c>
      <c r="X1373" s="28">
        <f t="shared" si="154"/>
        <v>7495</v>
      </c>
    </row>
    <row r="1374" spans="1:2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8318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8333</v>
      </c>
      <c r="O1374" s="5">
        <f t="shared" si="152"/>
        <v>124</v>
      </c>
      <c r="P1374" s="5">
        <f t="shared" si="151"/>
        <v>38.75</v>
      </c>
      <c r="Q1374" s="6" t="s">
        <v>8382</v>
      </c>
      <c r="R1374" t="s">
        <v>8383</v>
      </c>
      <c r="S1374" s="10">
        <f t="shared" si="155"/>
        <v>41072.739953703705</v>
      </c>
      <c r="T1374" s="10">
        <f t="shared" si="156"/>
        <v>41102.739953703705</v>
      </c>
      <c r="U1374" s="10">
        <v>41072</v>
      </c>
      <c r="V1374" s="10">
        <v>41102</v>
      </c>
      <c r="W1374" s="28">
        <f t="shared" si="153"/>
        <v>500</v>
      </c>
      <c r="X1374" s="28">
        <f t="shared" si="154"/>
        <v>620</v>
      </c>
    </row>
    <row r="1375" spans="1:2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8318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8333</v>
      </c>
      <c r="O1375" s="5">
        <f t="shared" si="152"/>
        <v>105.01</v>
      </c>
      <c r="P1375" s="5">
        <f t="shared" ref="P1375:P1410" si="157">E1375/L1375</f>
        <v>201.94230769230768</v>
      </c>
      <c r="Q1375" s="6" t="s">
        <v>8382</v>
      </c>
      <c r="R1375" t="s">
        <v>8383</v>
      </c>
      <c r="S1375" s="10">
        <f t="shared" si="155"/>
        <v>42704.95177083333</v>
      </c>
      <c r="T1375" s="10">
        <f t="shared" si="156"/>
        <v>42734.95177083333</v>
      </c>
      <c r="U1375" s="10">
        <v>42704</v>
      </c>
      <c r="V1375" s="10">
        <v>42734</v>
      </c>
      <c r="W1375" s="28">
        <f t="shared" si="153"/>
        <v>10000</v>
      </c>
      <c r="X1375" s="28">
        <f t="shared" si="154"/>
        <v>10501</v>
      </c>
    </row>
    <row r="1376" spans="1:2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8318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8333</v>
      </c>
      <c r="O1376" s="5">
        <f t="shared" si="152"/>
        <v>189.46666666666667</v>
      </c>
      <c r="P1376" s="5">
        <f t="shared" si="157"/>
        <v>43.060606060606062</v>
      </c>
      <c r="Q1376" s="6" t="s">
        <v>8382</v>
      </c>
      <c r="R1376" t="s">
        <v>8383</v>
      </c>
      <c r="S1376" s="10">
        <f t="shared" si="155"/>
        <v>42424.161898148144</v>
      </c>
      <c r="T1376" s="10">
        <f t="shared" si="156"/>
        <v>42454.12023148148</v>
      </c>
      <c r="U1376" s="10">
        <v>42424</v>
      </c>
      <c r="V1376" s="10">
        <v>42454</v>
      </c>
      <c r="W1376" s="28">
        <f t="shared" si="153"/>
        <v>1500</v>
      </c>
      <c r="X1376" s="28">
        <f t="shared" si="154"/>
        <v>2842</v>
      </c>
    </row>
    <row r="1377" spans="1:2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8318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8333</v>
      </c>
      <c r="O1377" s="5">
        <f t="shared" si="152"/>
        <v>171.32499999999999</v>
      </c>
      <c r="P1377" s="5">
        <f t="shared" si="157"/>
        <v>62.871559633027523</v>
      </c>
      <c r="Q1377" s="6" t="s">
        <v>8382</v>
      </c>
      <c r="R1377" t="s">
        <v>8383</v>
      </c>
      <c r="S1377" s="10">
        <f t="shared" si="155"/>
        <v>42720.066192129627</v>
      </c>
      <c r="T1377" s="10">
        <f t="shared" si="156"/>
        <v>42750.066192129627</v>
      </c>
      <c r="U1377" s="10">
        <v>42720</v>
      </c>
      <c r="V1377" s="10">
        <v>42750</v>
      </c>
      <c r="W1377" s="28">
        <f t="shared" si="153"/>
        <v>4175.6000000000004</v>
      </c>
      <c r="X1377" s="28">
        <f t="shared" si="154"/>
        <v>7305.9832999999999</v>
      </c>
    </row>
    <row r="1378" spans="1:2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8318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8333</v>
      </c>
      <c r="O1378" s="5">
        <f t="shared" si="152"/>
        <v>252.48648648648651</v>
      </c>
      <c r="P1378" s="5">
        <f t="shared" si="157"/>
        <v>55.607142857142854</v>
      </c>
      <c r="Q1378" s="6" t="s">
        <v>8382</v>
      </c>
      <c r="R1378" t="s">
        <v>8383</v>
      </c>
      <c r="S1378" s="10">
        <f t="shared" si="155"/>
        <v>42677.669050925921</v>
      </c>
      <c r="T1378" s="10">
        <f t="shared" si="156"/>
        <v>42707.710717592592</v>
      </c>
      <c r="U1378" s="10">
        <v>42677</v>
      </c>
      <c r="V1378" s="10">
        <v>42707</v>
      </c>
      <c r="W1378" s="28">
        <f t="shared" si="153"/>
        <v>4617.2300000000005</v>
      </c>
      <c r="X1378" s="28">
        <f t="shared" si="154"/>
        <v>11793.3408</v>
      </c>
    </row>
    <row r="1379" spans="1:2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8318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8333</v>
      </c>
      <c r="O1379" s="5">
        <f t="shared" si="152"/>
        <v>116.15384615384616</v>
      </c>
      <c r="P1379" s="5">
        <f t="shared" si="157"/>
        <v>48.70967741935484</v>
      </c>
      <c r="Q1379" s="6" t="s">
        <v>8382</v>
      </c>
      <c r="R1379" t="s">
        <v>8383</v>
      </c>
      <c r="S1379" s="10">
        <f t="shared" si="155"/>
        <v>42747.219560185185</v>
      </c>
      <c r="T1379" s="10">
        <f t="shared" si="156"/>
        <v>42769.174305555556</v>
      </c>
      <c r="U1379" s="10">
        <v>42747</v>
      </c>
      <c r="V1379" s="10">
        <v>42769</v>
      </c>
      <c r="W1379" s="28">
        <f t="shared" si="153"/>
        <v>1300</v>
      </c>
      <c r="X1379" s="28">
        <f t="shared" si="154"/>
        <v>1510</v>
      </c>
    </row>
    <row r="1380" spans="1:2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8318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8333</v>
      </c>
      <c r="O1380" s="5">
        <f t="shared" si="152"/>
        <v>203.35000000000002</v>
      </c>
      <c r="P1380" s="5">
        <f t="shared" si="157"/>
        <v>30.578947368421051</v>
      </c>
      <c r="Q1380" s="6" t="s">
        <v>8382</v>
      </c>
      <c r="R1380" t="s">
        <v>8383</v>
      </c>
      <c r="S1380" s="10">
        <f t="shared" si="155"/>
        <v>42568.759375000001</v>
      </c>
      <c r="T1380" s="10">
        <f t="shared" si="156"/>
        <v>42583.759375000001</v>
      </c>
      <c r="U1380" s="10">
        <v>42568</v>
      </c>
      <c r="V1380" s="10">
        <v>42583</v>
      </c>
      <c r="W1380" s="28">
        <f t="shared" si="153"/>
        <v>2672.6</v>
      </c>
      <c r="X1380" s="28">
        <f t="shared" si="154"/>
        <v>5370.8801999999996</v>
      </c>
    </row>
    <row r="1381" spans="1:2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8318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8333</v>
      </c>
      <c r="O1381" s="5">
        <f t="shared" si="152"/>
        <v>111.60000000000001</v>
      </c>
      <c r="P1381" s="5">
        <f t="shared" si="157"/>
        <v>73.907284768211923</v>
      </c>
      <c r="Q1381" s="6" t="s">
        <v>8382</v>
      </c>
      <c r="R1381" t="s">
        <v>8383</v>
      </c>
      <c r="S1381" s="10">
        <f t="shared" si="155"/>
        <v>42130.491620370369</v>
      </c>
      <c r="T1381" s="10">
        <f t="shared" si="156"/>
        <v>42160.491620370369</v>
      </c>
      <c r="U1381" s="10">
        <v>42130</v>
      </c>
      <c r="V1381" s="10">
        <v>42160</v>
      </c>
      <c r="W1381" s="28">
        <f t="shared" si="153"/>
        <v>10000</v>
      </c>
      <c r="X1381" s="28">
        <f t="shared" si="154"/>
        <v>11160</v>
      </c>
    </row>
    <row r="1382" spans="1:2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8318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8333</v>
      </c>
      <c r="O1382" s="5">
        <f t="shared" si="152"/>
        <v>424</v>
      </c>
      <c r="P1382" s="5">
        <f t="shared" si="157"/>
        <v>21.2</v>
      </c>
      <c r="Q1382" s="6" t="s">
        <v>8382</v>
      </c>
      <c r="R1382" t="s">
        <v>8383</v>
      </c>
      <c r="S1382" s="10">
        <f t="shared" si="155"/>
        <v>42141.762800925921</v>
      </c>
      <c r="T1382" s="10">
        <f t="shared" si="156"/>
        <v>42164.083333333328</v>
      </c>
      <c r="U1382" s="10">
        <v>42141</v>
      </c>
      <c r="V1382" s="10">
        <v>42164</v>
      </c>
      <c r="W1382" s="28">
        <f t="shared" si="153"/>
        <v>25</v>
      </c>
      <c r="X1382" s="28">
        <f t="shared" si="154"/>
        <v>106</v>
      </c>
    </row>
    <row r="1383" spans="1:2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8318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8333</v>
      </c>
      <c r="O1383" s="5">
        <f t="shared" si="152"/>
        <v>107.1</v>
      </c>
      <c r="P1383" s="5">
        <f t="shared" si="157"/>
        <v>73.356164383561648</v>
      </c>
      <c r="Q1383" s="6" t="s">
        <v>8382</v>
      </c>
      <c r="R1383" t="s">
        <v>8383</v>
      </c>
      <c r="S1383" s="10">
        <f t="shared" si="155"/>
        <v>42703.214409722219</v>
      </c>
      <c r="T1383" s="10">
        <f t="shared" si="156"/>
        <v>42733.214409722219</v>
      </c>
      <c r="U1383" s="10">
        <v>42703</v>
      </c>
      <c r="V1383" s="10">
        <v>42733</v>
      </c>
      <c r="W1383" s="28">
        <f t="shared" si="153"/>
        <v>5000</v>
      </c>
      <c r="X1383" s="28">
        <f t="shared" si="154"/>
        <v>5355</v>
      </c>
    </row>
    <row r="1384" spans="1:2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8318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8333</v>
      </c>
      <c r="O1384" s="5">
        <f t="shared" si="152"/>
        <v>104.3625</v>
      </c>
      <c r="P1384" s="5">
        <f t="shared" si="157"/>
        <v>56.412162162162161</v>
      </c>
      <c r="Q1384" s="6" t="s">
        <v>8382</v>
      </c>
      <c r="R1384" t="s">
        <v>8383</v>
      </c>
      <c r="S1384" s="10">
        <f t="shared" si="155"/>
        <v>41370.800185185188</v>
      </c>
      <c r="T1384" s="10">
        <f t="shared" si="156"/>
        <v>41400.800185185188</v>
      </c>
      <c r="U1384" s="10">
        <v>41370</v>
      </c>
      <c r="V1384" s="10">
        <v>41400</v>
      </c>
      <c r="W1384" s="28">
        <f t="shared" si="153"/>
        <v>8000</v>
      </c>
      <c r="X1384" s="28">
        <f t="shared" si="154"/>
        <v>8349</v>
      </c>
    </row>
    <row r="1385" spans="1:2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8318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8333</v>
      </c>
      <c r="O1385" s="5">
        <f t="shared" si="152"/>
        <v>212.40909090909091</v>
      </c>
      <c r="P1385" s="5">
        <f t="shared" si="157"/>
        <v>50.247311827956992</v>
      </c>
      <c r="Q1385" s="6" t="s">
        <v>8382</v>
      </c>
      <c r="R1385" t="s">
        <v>8383</v>
      </c>
      <c r="S1385" s="10">
        <f t="shared" si="155"/>
        <v>42707.074976851851</v>
      </c>
      <c r="T1385" s="10">
        <f t="shared" si="156"/>
        <v>42727.074976851851</v>
      </c>
      <c r="U1385" s="10">
        <v>42707</v>
      </c>
      <c r="V1385" s="10">
        <v>42727</v>
      </c>
      <c r="W1385" s="28">
        <f t="shared" si="153"/>
        <v>1653.74</v>
      </c>
      <c r="X1385" s="28">
        <f t="shared" si="154"/>
        <v>3458.02</v>
      </c>
    </row>
    <row r="1386" spans="1:2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8318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8333</v>
      </c>
      <c r="O1386" s="5">
        <f t="shared" si="152"/>
        <v>124.08571428571429</v>
      </c>
      <c r="P1386" s="5">
        <f t="shared" si="157"/>
        <v>68.936507936507937</v>
      </c>
      <c r="Q1386" s="6" t="s">
        <v>8382</v>
      </c>
      <c r="R1386" t="s">
        <v>8383</v>
      </c>
      <c r="S1386" s="10">
        <f t="shared" si="155"/>
        <v>42160.735208333332</v>
      </c>
      <c r="T1386" s="10">
        <f t="shared" si="156"/>
        <v>42190.735208333332</v>
      </c>
      <c r="U1386" s="10">
        <v>42160</v>
      </c>
      <c r="V1386" s="10">
        <v>42190</v>
      </c>
      <c r="W1386" s="28">
        <f t="shared" si="153"/>
        <v>3500</v>
      </c>
      <c r="X1386" s="28">
        <f t="shared" si="154"/>
        <v>4343</v>
      </c>
    </row>
    <row r="1387" spans="1:2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8318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8333</v>
      </c>
      <c r="O1387" s="5">
        <f t="shared" si="152"/>
        <v>110.406125</v>
      </c>
      <c r="P1387" s="5">
        <f t="shared" si="157"/>
        <v>65.914104477611943</v>
      </c>
      <c r="Q1387" s="6" t="s">
        <v>8382</v>
      </c>
      <c r="R1387" t="s">
        <v>8383</v>
      </c>
      <c r="S1387" s="10">
        <f t="shared" si="155"/>
        <v>42433.688900462963</v>
      </c>
      <c r="T1387" s="10">
        <f t="shared" si="156"/>
        <v>42489.507638888885</v>
      </c>
      <c r="U1387" s="10">
        <v>42433</v>
      </c>
      <c r="V1387" s="10">
        <v>42489</v>
      </c>
      <c r="W1387" s="28">
        <f t="shared" si="153"/>
        <v>8776</v>
      </c>
      <c r="X1387" s="28">
        <f t="shared" si="154"/>
        <v>10071.688347000001</v>
      </c>
    </row>
    <row r="1388" spans="1:2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8318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8333</v>
      </c>
      <c r="O1388" s="5">
        <f t="shared" si="152"/>
        <v>218.75</v>
      </c>
      <c r="P1388" s="5">
        <f t="shared" si="157"/>
        <v>62.5</v>
      </c>
      <c r="Q1388" s="6" t="s">
        <v>8382</v>
      </c>
      <c r="R1388" t="s">
        <v>8383</v>
      </c>
      <c r="S1388" s="10">
        <f t="shared" si="155"/>
        <v>42184.646863425922</v>
      </c>
      <c r="T1388" s="10">
        <f t="shared" si="156"/>
        <v>42214.646863425922</v>
      </c>
      <c r="U1388" s="10">
        <v>42184</v>
      </c>
      <c r="V1388" s="10">
        <v>42214</v>
      </c>
      <c r="W1388" s="28">
        <f t="shared" si="153"/>
        <v>400</v>
      </c>
      <c r="X1388" s="28">
        <f t="shared" si="154"/>
        <v>875</v>
      </c>
    </row>
    <row r="1389" spans="1:2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8318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8333</v>
      </c>
      <c r="O1389" s="5">
        <f t="shared" si="152"/>
        <v>136.625</v>
      </c>
      <c r="P1389" s="5">
        <f t="shared" si="157"/>
        <v>70.064102564102569</v>
      </c>
      <c r="Q1389" s="6" t="s">
        <v>8382</v>
      </c>
      <c r="R1389" t="s">
        <v>8383</v>
      </c>
      <c r="S1389" s="10">
        <f t="shared" si="155"/>
        <v>42126.92123842593</v>
      </c>
      <c r="T1389" s="10">
        <f t="shared" si="156"/>
        <v>42158.1875</v>
      </c>
      <c r="U1389" s="10">
        <v>42126</v>
      </c>
      <c r="V1389" s="10">
        <v>42158</v>
      </c>
      <c r="W1389" s="28">
        <f t="shared" si="153"/>
        <v>4000</v>
      </c>
      <c r="X1389" s="28">
        <f t="shared" si="154"/>
        <v>5465</v>
      </c>
    </row>
    <row r="1390" spans="1:2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8318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8333</v>
      </c>
      <c r="O1390" s="5">
        <f t="shared" si="152"/>
        <v>134.8074</v>
      </c>
      <c r="P1390" s="5">
        <f t="shared" si="157"/>
        <v>60.181874999999998</v>
      </c>
      <c r="Q1390" s="6" t="s">
        <v>8382</v>
      </c>
      <c r="R1390" t="s">
        <v>8383</v>
      </c>
      <c r="S1390" s="10">
        <f t="shared" si="155"/>
        <v>42634.614780092597</v>
      </c>
      <c r="T1390" s="10">
        <f t="shared" si="156"/>
        <v>42660.676388888889</v>
      </c>
      <c r="U1390" s="10">
        <v>42634</v>
      </c>
      <c r="V1390" s="10">
        <v>42660</v>
      </c>
      <c r="W1390" s="28">
        <f t="shared" si="153"/>
        <v>5000</v>
      </c>
      <c r="X1390" s="28">
        <f t="shared" si="154"/>
        <v>6740.37</v>
      </c>
    </row>
    <row r="1391" spans="1:2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8318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8333</v>
      </c>
      <c r="O1391" s="5">
        <f t="shared" si="152"/>
        <v>145.4</v>
      </c>
      <c r="P1391" s="5">
        <f t="shared" si="157"/>
        <v>21.382352941176471</v>
      </c>
      <c r="Q1391" s="6" t="s">
        <v>8382</v>
      </c>
      <c r="R1391" t="s">
        <v>8383</v>
      </c>
      <c r="S1391" s="10">
        <f t="shared" si="155"/>
        <v>42565.480983796297</v>
      </c>
      <c r="T1391" s="10">
        <f t="shared" si="156"/>
        <v>42595.480983796297</v>
      </c>
      <c r="U1391" s="10">
        <v>42565</v>
      </c>
      <c r="V1391" s="10">
        <v>42595</v>
      </c>
      <c r="W1391" s="28">
        <f t="shared" si="153"/>
        <v>669.6</v>
      </c>
      <c r="X1391" s="28">
        <f t="shared" si="154"/>
        <v>942.70089999999993</v>
      </c>
    </row>
    <row r="1392" spans="1:2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8318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8333</v>
      </c>
      <c r="O1392" s="5">
        <f t="shared" si="152"/>
        <v>109.10714285714285</v>
      </c>
      <c r="P1392" s="5">
        <f t="shared" si="157"/>
        <v>160.78947368421052</v>
      </c>
      <c r="Q1392" s="6" t="s">
        <v>8382</v>
      </c>
      <c r="R1392" t="s">
        <v>8383</v>
      </c>
      <c r="S1392" s="10">
        <f t="shared" si="155"/>
        <v>42087.803310185191</v>
      </c>
      <c r="T1392" s="10">
        <f t="shared" si="156"/>
        <v>42121.716666666667</v>
      </c>
      <c r="U1392" s="10">
        <v>42087</v>
      </c>
      <c r="V1392" s="10">
        <v>42121</v>
      </c>
      <c r="W1392" s="28">
        <f t="shared" si="153"/>
        <v>2800</v>
      </c>
      <c r="X1392" s="28">
        <f t="shared" si="154"/>
        <v>3055</v>
      </c>
    </row>
    <row r="1393" spans="1:2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8318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8333</v>
      </c>
      <c r="O1393" s="5">
        <f t="shared" si="152"/>
        <v>110.2</v>
      </c>
      <c r="P1393" s="5">
        <f t="shared" si="157"/>
        <v>42.384615384615387</v>
      </c>
      <c r="Q1393" s="6" t="s">
        <v>8382</v>
      </c>
      <c r="R1393" t="s">
        <v>8383</v>
      </c>
      <c r="S1393" s="10">
        <f t="shared" si="155"/>
        <v>42193.650671296295</v>
      </c>
      <c r="T1393" s="10">
        <f t="shared" si="156"/>
        <v>42238.207638888889</v>
      </c>
      <c r="U1393" s="10">
        <v>42193</v>
      </c>
      <c r="V1393" s="10">
        <v>42238</v>
      </c>
      <c r="W1393" s="28">
        <f t="shared" si="153"/>
        <v>500</v>
      </c>
      <c r="X1393" s="28">
        <f t="shared" si="154"/>
        <v>551</v>
      </c>
    </row>
    <row r="1394" spans="1:2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8318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8333</v>
      </c>
      <c r="O1394" s="5">
        <f t="shared" si="152"/>
        <v>113.64000000000001</v>
      </c>
      <c r="P1394" s="5">
        <f t="shared" si="157"/>
        <v>27.317307692307693</v>
      </c>
      <c r="Q1394" s="6" t="s">
        <v>8382</v>
      </c>
      <c r="R1394" t="s">
        <v>8383</v>
      </c>
      <c r="S1394" s="10">
        <f t="shared" si="155"/>
        <v>42401.154930555553</v>
      </c>
      <c r="T1394" s="10">
        <f t="shared" si="156"/>
        <v>42432.154930555553</v>
      </c>
      <c r="U1394" s="10">
        <v>42401</v>
      </c>
      <c r="V1394" s="10">
        <v>42432</v>
      </c>
      <c r="W1394" s="28">
        <f t="shared" si="153"/>
        <v>2500</v>
      </c>
      <c r="X1394" s="28">
        <f t="shared" si="154"/>
        <v>2841</v>
      </c>
    </row>
    <row r="1395" spans="1:2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8318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8333</v>
      </c>
      <c r="O1395" s="5">
        <f t="shared" si="152"/>
        <v>102.35000000000001</v>
      </c>
      <c r="P1395" s="5">
        <f t="shared" si="157"/>
        <v>196.82692307692307</v>
      </c>
      <c r="Q1395" s="6" t="s">
        <v>8382</v>
      </c>
      <c r="R1395" t="s">
        <v>8383</v>
      </c>
      <c r="S1395" s="10">
        <f t="shared" si="155"/>
        <v>42553.681979166664</v>
      </c>
      <c r="T1395" s="10">
        <f t="shared" si="156"/>
        <v>42583.681979166664</v>
      </c>
      <c r="U1395" s="10">
        <v>42553</v>
      </c>
      <c r="V1395" s="10">
        <v>42583</v>
      </c>
      <c r="W1395" s="28">
        <f t="shared" si="153"/>
        <v>10000</v>
      </c>
      <c r="X1395" s="28">
        <f t="shared" si="154"/>
        <v>10235</v>
      </c>
    </row>
    <row r="1396" spans="1:2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8318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8333</v>
      </c>
      <c r="O1396" s="5">
        <f t="shared" si="152"/>
        <v>122.13333333333334</v>
      </c>
      <c r="P1396" s="5">
        <f t="shared" si="157"/>
        <v>53.882352941176471</v>
      </c>
      <c r="Q1396" s="6" t="s">
        <v>8382</v>
      </c>
      <c r="R1396" t="s">
        <v>8383</v>
      </c>
      <c r="S1396" s="10">
        <f t="shared" si="155"/>
        <v>42752.144976851851</v>
      </c>
      <c r="T1396" s="10">
        <f t="shared" si="156"/>
        <v>42795.125</v>
      </c>
      <c r="U1396" s="10">
        <v>42752</v>
      </c>
      <c r="V1396" s="10">
        <v>42795</v>
      </c>
      <c r="W1396" s="28">
        <f t="shared" si="153"/>
        <v>750</v>
      </c>
      <c r="X1396" s="28">
        <f t="shared" si="154"/>
        <v>916</v>
      </c>
    </row>
    <row r="1397" spans="1:2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8318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8333</v>
      </c>
      <c r="O1397" s="5">
        <f t="shared" si="152"/>
        <v>111.88571428571427</v>
      </c>
      <c r="P1397" s="5">
        <f t="shared" si="157"/>
        <v>47.756097560975611</v>
      </c>
      <c r="Q1397" s="6" t="s">
        <v>8382</v>
      </c>
      <c r="R1397" t="s">
        <v>8383</v>
      </c>
      <c r="S1397" s="10">
        <f t="shared" si="155"/>
        <v>42719.90834490741</v>
      </c>
      <c r="T1397" s="10">
        <f t="shared" si="156"/>
        <v>42749.90834490741</v>
      </c>
      <c r="U1397" s="10">
        <v>42719</v>
      </c>
      <c r="V1397" s="10">
        <v>42749</v>
      </c>
      <c r="W1397" s="28">
        <f t="shared" si="153"/>
        <v>3500</v>
      </c>
      <c r="X1397" s="28">
        <f t="shared" si="154"/>
        <v>3916</v>
      </c>
    </row>
    <row r="1398" spans="1:2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8318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8333</v>
      </c>
      <c r="O1398" s="5">
        <f t="shared" si="152"/>
        <v>107.3</v>
      </c>
      <c r="P1398" s="5">
        <f t="shared" si="157"/>
        <v>88.191780821917803</v>
      </c>
      <c r="Q1398" s="6" t="s">
        <v>8382</v>
      </c>
      <c r="R1398" t="s">
        <v>8383</v>
      </c>
      <c r="S1398" s="10">
        <f t="shared" si="155"/>
        <v>42018.99863425926</v>
      </c>
      <c r="T1398" s="10">
        <f t="shared" si="156"/>
        <v>42048.99863425926</v>
      </c>
      <c r="U1398" s="10">
        <v>42018</v>
      </c>
      <c r="V1398" s="10">
        <v>42048</v>
      </c>
      <c r="W1398" s="28">
        <f t="shared" si="153"/>
        <v>6000</v>
      </c>
      <c r="X1398" s="28">
        <f t="shared" si="154"/>
        <v>6438</v>
      </c>
    </row>
    <row r="1399" spans="1:2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8318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8333</v>
      </c>
      <c r="O1399" s="5">
        <f t="shared" si="152"/>
        <v>113.85000000000001</v>
      </c>
      <c r="P1399" s="5">
        <f t="shared" si="157"/>
        <v>72.056962025316452</v>
      </c>
      <c r="Q1399" s="6" t="s">
        <v>8382</v>
      </c>
      <c r="R1399" t="s">
        <v>8383</v>
      </c>
      <c r="S1399" s="10">
        <f t="shared" si="155"/>
        <v>42640.917939814812</v>
      </c>
      <c r="T1399" s="10">
        <f t="shared" si="156"/>
        <v>42670.888194444444</v>
      </c>
      <c r="U1399" s="10">
        <v>42640</v>
      </c>
      <c r="V1399" s="10">
        <v>42670</v>
      </c>
      <c r="W1399" s="28">
        <f t="shared" si="153"/>
        <v>10000</v>
      </c>
      <c r="X1399" s="28">
        <f t="shared" si="154"/>
        <v>11385</v>
      </c>
    </row>
    <row r="1400" spans="1:2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8318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8333</v>
      </c>
      <c r="O1400" s="5">
        <f t="shared" si="152"/>
        <v>109.68181818181819</v>
      </c>
      <c r="P1400" s="5">
        <f t="shared" si="157"/>
        <v>74.246153846153845</v>
      </c>
      <c r="Q1400" s="6" t="s">
        <v>8382</v>
      </c>
      <c r="R1400" t="s">
        <v>8383</v>
      </c>
      <c r="S1400" s="10">
        <f t="shared" si="155"/>
        <v>42526.874236111107</v>
      </c>
      <c r="T1400" s="10">
        <f t="shared" si="156"/>
        <v>42556.874236111107</v>
      </c>
      <c r="U1400" s="10">
        <v>42526</v>
      </c>
      <c r="V1400" s="10">
        <v>42556</v>
      </c>
      <c r="W1400" s="28">
        <f t="shared" si="153"/>
        <v>4400</v>
      </c>
      <c r="X1400" s="28">
        <f t="shared" si="154"/>
        <v>4826</v>
      </c>
    </row>
    <row r="1401" spans="1:2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8318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8333</v>
      </c>
      <c r="O1401" s="5">
        <f t="shared" si="152"/>
        <v>126.14444444444443</v>
      </c>
      <c r="P1401" s="5">
        <f t="shared" si="157"/>
        <v>61.701086956521742</v>
      </c>
      <c r="Q1401" s="6" t="s">
        <v>8382</v>
      </c>
      <c r="R1401" t="s">
        <v>8383</v>
      </c>
      <c r="S1401" s="10">
        <f t="shared" si="155"/>
        <v>41889.004317129627</v>
      </c>
      <c r="T1401" s="10">
        <f t="shared" si="156"/>
        <v>41919.004317129627</v>
      </c>
      <c r="U1401" s="10">
        <v>41889</v>
      </c>
      <c r="V1401" s="10">
        <v>41919</v>
      </c>
      <c r="W1401" s="28">
        <f t="shared" si="153"/>
        <v>9000</v>
      </c>
      <c r="X1401" s="28">
        <f t="shared" si="154"/>
        <v>11353</v>
      </c>
    </row>
    <row r="1402" spans="1:2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8318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8333</v>
      </c>
      <c r="O1402" s="5">
        <f t="shared" si="152"/>
        <v>167.42857142857144</v>
      </c>
      <c r="P1402" s="5">
        <f t="shared" si="157"/>
        <v>17.235294117647058</v>
      </c>
      <c r="Q1402" s="6" t="s">
        <v>8382</v>
      </c>
      <c r="R1402" t="s">
        <v>8383</v>
      </c>
      <c r="S1402" s="10">
        <f t="shared" si="155"/>
        <v>42498.341122685189</v>
      </c>
      <c r="T1402" s="10">
        <f t="shared" si="156"/>
        <v>42533.229166666672</v>
      </c>
      <c r="U1402" s="10">
        <v>42498</v>
      </c>
      <c r="V1402" s="10">
        <v>42533</v>
      </c>
      <c r="W1402" s="28">
        <f t="shared" si="153"/>
        <v>507.22</v>
      </c>
      <c r="X1402" s="28">
        <f t="shared" si="154"/>
        <v>844.07439999999997</v>
      </c>
    </row>
    <row r="1403" spans="1:2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8318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8333</v>
      </c>
      <c r="O1403" s="5">
        <f t="shared" si="152"/>
        <v>496.52000000000004</v>
      </c>
      <c r="P1403" s="5">
        <f t="shared" si="157"/>
        <v>51.720833333333331</v>
      </c>
      <c r="Q1403" s="6" t="s">
        <v>8382</v>
      </c>
      <c r="R1403" t="s">
        <v>8383</v>
      </c>
      <c r="S1403" s="10">
        <f t="shared" si="155"/>
        <v>41399.99622685185</v>
      </c>
      <c r="T1403" s="10">
        <f t="shared" si="156"/>
        <v>41420.99622685185</v>
      </c>
      <c r="U1403" s="10">
        <v>41399</v>
      </c>
      <c r="V1403" s="10">
        <v>41420</v>
      </c>
      <c r="W1403" s="28">
        <f t="shared" si="153"/>
        <v>2500</v>
      </c>
      <c r="X1403" s="28">
        <f t="shared" si="154"/>
        <v>12413</v>
      </c>
    </row>
    <row r="1404" spans="1:2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8318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8333</v>
      </c>
      <c r="O1404" s="5">
        <f t="shared" si="152"/>
        <v>109.16</v>
      </c>
      <c r="P1404" s="5">
        <f t="shared" si="157"/>
        <v>24.150442477876105</v>
      </c>
      <c r="Q1404" s="6" t="s">
        <v>8382</v>
      </c>
      <c r="R1404" t="s">
        <v>8383</v>
      </c>
      <c r="S1404" s="10">
        <f t="shared" si="155"/>
        <v>42065.053368055553</v>
      </c>
      <c r="T1404" s="10">
        <f t="shared" si="156"/>
        <v>42125.011701388888</v>
      </c>
      <c r="U1404" s="10">
        <v>42065</v>
      </c>
      <c r="V1404" s="10">
        <v>42125</v>
      </c>
      <c r="W1404" s="28">
        <f t="shared" si="153"/>
        <v>3847.9999999999995</v>
      </c>
      <c r="X1404" s="28">
        <f t="shared" si="154"/>
        <v>4211.6656999999996</v>
      </c>
    </row>
    <row r="1405" spans="1:2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8318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8333</v>
      </c>
      <c r="O1405" s="5">
        <f t="shared" si="152"/>
        <v>102.57499999999999</v>
      </c>
      <c r="P1405" s="5">
        <f t="shared" si="157"/>
        <v>62.166666666666664</v>
      </c>
      <c r="Q1405" s="6" t="s">
        <v>8382</v>
      </c>
      <c r="R1405" t="s">
        <v>8383</v>
      </c>
      <c r="S1405" s="10">
        <f t="shared" si="155"/>
        <v>41451.062905092593</v>
      </c>
      <c r="T1405" s="10">
        <f t="shared" si="156"/>
        <v>41481.062905092593</v>
      </c>
      <c r="U1405" s="10">
        <v>41451</v>
      </c>
      <c r="V1405" s="10">
        <v>41481</v>
      </c>
      <c r="W1405" s="28">
        <f t="shared" si="153"/>
        <v>4000</v>
      </c>
      <c r="X1405" s="28">
        <f t="shared" si="154"/>
        <v>4103</v>
      </c>
    </row>
    <row r="1406" spans="1:2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8320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8344</v>
      </c>
      <c r="O1406" s="5">
        <f t="shared" si="152"/>
        <v>1.6620689655172414</v>
      </c>
      <c r="P1406" s="5">
        <f t="shared" si="157"/>
        <v>48.2</v>
      </c>
      <c r="Q1406" s="6" t="s">
        <v>8379</v>
      </c>
      <c r="R1406" t="s">
        <v>8398</v>
      </c>
      <c r="S1406" s="10">
        <f t="shared" si="155"/>
        <v>42032.510243055556</v>
      </c>
      <c r="T1406" s="10">
        <f t="shared" si="156"/>
        <v>42057.510243055556</v>
      </c>
      <c r="U1406" s="10">
        <v>42032</v>
      </c>
      <c r="V1406" s="10">
        <v>42057</v>
      </c>
      <c r="W1406" s="28">
        <f t="shared" si="153"/>
        <v>22031.300000000003</v>
      </c>
      <c r="X1406" s="28">
        <f t="shared" si="154"/>
        <v>370.5616</v>
      </c>
    </row>
    <row r="1407" spans="1:2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8320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8344</v>
      </c>
      <c r="O1407" s="5">
        <f t="shared" si="152"/>
        <v>0.42</v>
      </c>
      <c r="P1407" s="5">
        <f t="shared" si="157"/>
        <v>6.1764705882352944</v>
      </c>
      <c r="Q1407" s="6" t="s">
        <v>8379</v>
      </c>
      <c r="R1407" t="s">
        <v>8398</v>
      </c>
      <c r="S1407" s="10">
        <f t="shared" si="155"/>
        <v>41941.680567129632</v>
      </c>
      <c r="T1407" s="10">
        <f t="shared" si="156"/>
        <v>41971.722233796296</v>
      </c>
      <c r="U1407" s="10">
        <v>41941</v>
      </c>
      <c r="V1407" s="10">
        <v>41971</v>
      </c>
      <c r="W1407" s="28">
        <f t="shared" si="153"/>
        <v>25000</v>
      </c>
      <c r="X1407" s="28">
        <f t="shared" si="154"/>
        <v>105</v>
      </c>
    </row>
    <row r="1408" spans="1:2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8320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8344</v>
      </c>
      <c r="O1408" s="5">
        <f t="shared" si="152"/>
        <v>0.125</v>
      </c>
      <c r="P1408" s="5">
        <f t="shared" si="157"/>
        <v>5</v>
      </c>
      <c r="Q1408" s="6" t="s">
        <v>8379</v>
      </c>
      <c r="R1408" t="s">
        <v>8398</v>
      </c>
      <c r="S1408" s="10">
        <f t="shared" si="155"/>
        <v>42297.432951388888</v>
      </c>
      <c r="T1408" s="10">
        <f t="shared" si="156"/>
        <v>42350.416666666672</v>
      </c>
      <c r="U1408" s="10">
        <v>42297</v>
      </c>
      <c r="V1408" s="10">
        <v>42350</v>
      </c>
      <c r="W1408" s="28">
        <f t="shared" si="153"/>
        <v>13647.6</v>
      </c>
      <c r="X1408" s="28">
        <f t="shared" si="154"/>
        <v>16.425000000000001</v>
      </c>
    </row>
    <row r="1409" spans="1:2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8320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8344</v>
      </c>
      <c r="O1409" s="5">
        <f t="shared" si="152"/>
        <v>0.5</v>
      </c>
      <c r="P1409" s="5">
        <f t="shared" si="157"/>
        <v>7.5</v>
      </c>
      <c r="Q1409" s="6" t="s">
        <v>8379</v>
      </c>
      <c r="R1409" t="s">
        <v>8398</v>
      </c>
      <c r="S1409" s="10">
        <f t="shared" si="155"/>
        <v>41838.536782407406</v>
      </c>
      <c r="T1409" s="10">
        <f t="shared" si="156"/>
        <v>41863.536782407406</v>
      </c>
      <c r="U1409" s="10">
        <v>41838</v>
      </c>
      <c r="V1409" s="10">
        <v>41863</v>
      </c>
      <c r="W1409" s="28">
        <f t="shared" si="153"/>
        <v>3000</v>
      </c>
      <c r="X1409" s="28">
        <f t="shared" si="154"/>
        <v>15</v>
      </c>
    </row>
    <row r="1410" spans="1:2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8320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8344</v>
      </c>
      <c r="O1410" s="5">
        <f t="shared" ref="O1410:O1473" si="158">(E1410/D1410)*100</f>
        <v>7.1999999999999993</v>
      </c>
      <c r="P1410" s="5">
        <f t="shared" si="157"/>
        <v>12</v>
      </c>
      <c r="Q1410" s="6" t="s">
        <v>8379</v>
      </c>
      <c r="R1410" t="s">
        <v>8398</v>
      </c>
      <c r="S1410" s="10">
        <f t="shared" si="155"/>
        <v>42291.872175925921</v>
      </c>
      <c r="T1410" s="10">
        <f t="shared" si="156"/>
        <v>42321.913842592592</v>
      </c>
      <c r="U1410" s="10">
        <v>42291</v>
      </c>
      <c r="V1410" s="10">
        <v>42321</v>
      </c>
      <c r="W1410" s="28">
        <f t="shared" ref="W1410:W1473" si="159">(HLOOKUP(U1410,Exchange_Data,MATCH(H1410,Currency,0),FALSE))*D1410</f>
        <v>1538.2</v>
      </c>
      <c r="X1410" s="28">
        <f t="shared" ref="X1410:X1473" si="160">(HLOOKUP(V1410,Exchange_Data,MATCH(H1410,Currency,0),FALSE))*E1410</f>
        <v>109.61279999999999</v>
      </c>
    </row>
    <row r="1411" spans="1:2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8320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8344</v>
      </c>
      <c r="O1411" s="5">
        <f t="shared" si="158"/>
        <v>0</v>
      </c>
      <c r="P1411" s="5">
        <v>0</v>
      </c>
      <c r="Q1411" s="6" t="s">
        <v>8379</v>
      </c>
      <c r="R1411" t="s">
        <v>8398</v>
      </c>
      <c r="S1411" s="10">
        <f t="shared" ref="S1411:S1474" si="161">(J1411/86400)+25569</f>
        <v>41945.133506944447</v>
      </c>
      <c r="T1411" s="10">
        <f t="shared" ref="T1411:T1474" si="162">(I1411/86400)+25569</f>
        <v>42005.175173611111</v>
      </c>
      <c r="U1411" s="10">
        <v>41945</v>
      </c>
      <c r="V1411" s="10">
        <v>42005</v>
      </c>
      <c r="W1411" s="28">
        <f t="shared" si="159"/>
        <v>4000</v>
      </c>
      <c r="X1411" s="28">
        <f t="shared" si="160"/>
        <v>0</v>
      </c>
    </row>
    <row r="1412" spans="1:2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8320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8344</v>
      </c>
      <c r="O1412" s="5">
        <f t="shared" si="158"/>
        <v>1.6666666666666666E-2</v>
      </c>
      <c r="P1412" s="5">
        <f t="shared" ref="P1412:P1417" si="163">E1412/L1412</f>
        <v>1</v>
      </c>
      <c r="Q1412" s="6" t="s">
        <v>8379</v>
      </c>
      <c r="R1412" t="s">
        <v>8398</v>
      </c>
      <c r="S1412" s="10">
        <f t="shared" si="161"/>
        <v>42479.318518518514</v>
      </c>
      <c r="T1412" s="10">
        <f t="shared" si="162"/>
        <v>42524.318518518514</v>
      </c>
      <c r="U1412" s="10">
        <v>42479</v>
      </c>
      <c r="V1412" s="10">
        <v>42524</v>
      </c>
      <c r="W1412" s="28">
        <f t="shared" si="159"/>
        <v>6805.8</v>
      </c>
      <c r="X1412" s="28">
        <f t="shared" si="160"/>
        <v>1.1153999999999999</v>
      </c>
    </row>
    <row r="1413" spans="1:2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8320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8344</v>
      </c>
      <c r="O1413" s="5">
        <f t="shared" si="158"/>
        <v>0.23333333333333336</v>
      </c>
      <c r="P1413" s="5">
        <f t="shared" si="163"/>
        <v>2.3333333333333335</v>
      </c>
      <c r="Q1413" s="6" t="s">
        <v>8379</v>
      </c>
      <c r="R1413" t="s">
        <v>8398</v>
      </c>
      <c r="S1413" s="10">
        <f t="shared" si="161"/>
        <v>42013.059027777781</v>
      </c>
      <c r="T1413" s="10">
        <f t="shared" si="162"/>
        <v>42041.059027777781</v>
      </c>
      <c r="U1413" s="10">
        <v>42013</v>
      </c>
      <c r="V1413" s="10">
        <v>42041</v>
      </c>
      <c r="W1413" s="28">
        <f t="shared" si="159"/>
        <v>4544.0999999999995</v>
      </c>
      <c r="X1413" s="28">
        <f t="shared" si="160"/>
        <v>10.7226</v>
      </c>
    </row>
    <row r="1414" spans="1:2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8320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8344</v>
      </c>
      <c r="O1414" s="5">
        <f t="shared" si="158"/>
        <v>4.5714285714285712</v>
      </c>
      <c r="P1414" s="5">
        <f t="shared" si="163"/>
        <v>24.615384615384617</v>
      </c>
      <c r="Q1414" s="6" t="s">
        <v>8379</v>
      </c>
      <c r="R1414" t="s">
        <v>8398</v>
      </c>
      <c r="S1414" s="10">
        <f t="shared" si="161"/>
        <v>41947.063645833332</v>
      </c>
      <c r="T1414" s="10">
        <f t="shared" si="162"/>
        <v>41977.063645833332</v>
      </c>
      <c r="U1414" s="10">
        <v>41947</v>
      </c>
      <c r="V1414" s="10">
        <v>41977</v>
      </c>
      <c r="W1414" s="28">
        <f t="shared" si="159"/>
        <v>7000</v>
      </c>
      <c r="X1414" s="28">
        <f t="shared" si="160"/>
        <v>320</v>
      </c>
    </row>
    <row r="1415" spans="1:2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8320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8344</v>
      </c>
      <c r="O1415" s="5">
        <f t="shared" si="158"/>
        <v>5</v>
      </c>
      <c r="P1415" s="5">
        <f t="shared" si="163"/>
        <v>100</v>
      </c>
      <c r="Q1415" s="6" t="s">
        <v>8379</v>
      </c>
      <c r="R1415" t="s">
        <v>8398</v>
      </c>
      <c r="S1415" s="10">
        <f t="shared" si="161"/>
        <v>42360.437152777777</v>
      </c>
      <c r="T1415" s="10">
        <f t="shared" si="162"/>
        <v>42420.437152777777</v>
      </c>
      <c r="U1415" s="10">
        <v>42360</v>
      </c>
      <c r="V1415" s="10">
        <v>42420</v>
      </c>
      <c r="W1415" s="28">
        <f t="shared" si="159"/>
        <v>2190.4</v>
      </c>
      <c r="X1415" s="28">
        <f t="shared" si="160"/>
        <v>110.96</v>
      </c>
    </row>
    <row r="1416" spans="1:2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8320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8344</v>
      </c>
      <c r="O1416" s="5">
        <f t="shared" si="158"/>
        <v>0.2</v>
      </c>
      <c r="P1416" s="5">
        <f t="shared" si="163"/>
        <v>1</v>
      </c>
      <c r="Q1416" s="6" t="s">
        <v>8379</v>
      </c>
      <c r="R1416" t="s">
        <v>8398</v>
      </c>
      <c r="S1416" s="10">
        <f t="shared" si="161"/>
        <v>42708.25309027778</v>
      </c>
      <c r="T1416" s="10">
        <f t="shared" si="162"/>
        <v>42738.25309027778</v>
      </c>
      <c r="U1416" s="10">
        <v>42708</v>
      </c>
      <c r="V1416" s="10">
        <v>42738</v>
      </c>
      <c r="W1416" s="28">
        <f t="shared" si="159"/>
        <v>500</v>
      </c>
      <c r="X1416" s="28">
        <f t="shared" si="160"/>
        <v>1</v>
      </c>
    </row>
    <row r="1417" spans="1:2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8320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8344</v>
      </c>
      <c r="O1417" s="5">
        <f t="shared" si="158"/>
        <v>18.181818181818183</v>
      </c>
      <c r="P1417" s="5">
        <f t="shared" si="163"/>
        <v>88.888888888888886</v>
      </c>
      <c r="Q1417" s="6" t="s">
        <v>8379</v>
      </c>
      <c r="R1417" t="s">
        <v>8398</v>
      </c>
      <c r="S1417" s="10">
        <f t="shared" si="161"/>
        <v>42192.675821759258</v>
      </c>
      <c r="T1417" s="10">
        <f t="shared" si="162"/>
        <v>42232.675821759258</v>
      </c>
      <c r="U1417" s="10">
        <v>42192</v>
      </c>
      <c r="V1417" s="10">
        <v>42232</v>
      </c>
      <c r="W1417" s="28">
        <f t="shared" si="159"/>
        <v>4400</v>
      </c>
      <c r="X1417" s="28">
        <f t="shared" si="160"/>
        <v>800</v>
      </c>
    </row>
    <row r="1418" spans="1:2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8320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8344</v>
      </c>
      <c r="O1418" s="5">
        <f t="shared" si="158"/>
        <v>0</v>
      </c>
      <c r="P1418" s="5">
        <v>0</v>
      </c>
      <c r="Q1418" s="6" t="s">
        <v>8379</v>
      </c>
      <c r="R1418" t="s">
        <v>8398</v>
      </c>
      <c r="S1418" s="10">
        <f t="shared" si="161"/>
        <v>42299.926145833335</v>
      </c>
      <c r="T1418" s="10">
        <f t="shared" si="162"/>
        <v>42329.967812499999</v>
      </c>
      <c r="U1418" s="10">
        <v>42299</v>
      </c>
      <c r="V1418" s="10">
        <v>42329</v>
      </c>
      <c r="W1418" s="28">
        <f t="shared" si="159"/>
        <v>50000</v>
      </c>
      <c r="X1418" s="28">
        <f t="shared" si="160"/>
        <v>0</v>
      </c>
    </row>
    <row r="1419" spans="1:2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8320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8344</v>
      </c>
      <c r="O1419" s="5">
        <f t="shared" si="158"/>
        <v>1.2222222222222223</v>
      </c>
      <c r="P1419" s="5">
        <f t="shared" ref="P1419:P1426" si="164">E1419/L1419</f>
        <v>27.5</v>
      </c>
      <c r="Q1419" s="6" t="s">
        <v>8379</v>
      </c>
      <c r="R1419" t="s">
        <v>8398</v>
      </c>
      <c r="S1419" s="10">
        <f t="shared" si="161"/>
        <v>42232.15016203704</v>
      </c>
      <c r="T1419" s="10">
        <f t="shared" si="162"/>
        <v>42262.46597222222</v>
      </c>
      <c r="U1419" s="10">
        <v>42232</v>
      </c>
      <c r="V1419" s="10">
        <v>42262</v>
      </c>
      <c r="W1419" s="28">
        <f t="shared" si="159"/>
        <v>4500</v>
      </c>
      <c r="X1419" s="28">
        <f t="shared" si="160"/>
        <v>55</v>
      </c>
    </row>
    <row r="1420" spans="1:2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8320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8344</v>
      </c>
      <c r="O1420" s="5">
        <f t="shared" si="158"/>
        <v>0.2</v>
      </c>
      <c r="P1420" s="5">
        <f t="shared" si="164"/>
        <v>6</v>
      </c>
      <c r="Q1420" s="6" t="s">
        <v>8379</v>
      </c>
      <c r="R1420" t="s">
        <v>8398</v>
      </c>
      <c r="S1420" s="10">
        <f t="shared" si="161"/>
        <v>42395.456412037034</v>
      </c>
      <c r="T1420" s="10">
        <f t="shared" si="162"/>
        <v>42425.456412037034</v>
      </c>
      <c r="U1420" s="10">
        <v>42395</v>
      </c>
      <c r="V1420" s="10">
        <v>42425</v>
      </c>
      <c r="W1420" s="28">
        <f t="shared" si="159"/>
        <v>3251.1000000000004</v>
      </c>
      <c r="X1420" s="28">
        <f t="shared" si="160"/>
        <v>6.6162000000000001</v>
      </c>
    </row>
    <row r="1421" spans="1:2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8320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8344</v>
      </c>
      <c r="O1421" s="5">
        <f t="shared" si="158"/>
        <v>7.0634920634920633</v>
      </c>
      <c r="P1421" s="5">
        <f t="shared" si="164"/>
        <v>44.5</v>
      </c>
      <c r="Q1421" s="6" t="s">
        <v>8379</v>
      </c>
      <c r="R1421" t="s">
        <v>8398</v>
      </c>
      <c r="S1421" s="10">
        <f t="shared" si="161"/>
        <v>42622.456238425926</v>
      </c>
      <c r="T1421" s="10">
        <f t="shared" si="162"/>
        <v>42652.456238425926</v>
      </c>
      <c r="U1421" s="10">
        <v>42622</v>
      </c>
      <c r="V1421" s="10">
        <v>42652</v>
      </c>
      <c r="W1421" s="28">
        <f t="shared" si="159"/>
        <v>6300</v>
      </c>
      <c r="X1421" s="28">
        <f t="shared" si="160"/>
        <v>445</v>
      </c>
    </row>
    <row r="1422" spans="1:2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8320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8344</v>
      </c>
      <c r="O1422" s="5">
        <f t="shared" si="158"/>
        <v>2.7272727272727271</v>
      </c>
      <c r="P1422" s="5">
        <f t="shared" si="164"/>
        <v>1</v>
      </c>
      <c r="Q1422" s="6" t="s">
        <v>8379</v>
      </c>
      <c r="R1422" t="s">
        <v>8398</v>
      </c>
      <c r="S1422" s="10">
        <f t="shared" si="161"/>
        <v>42524.667662037042</v>
      </c>
      <c r="T1422" s="10">
        <f t="shared" si="162"/>
        <v>42549.667662037042</v>
      </c>
      <c r="U1422" s="10">
        <v>42524</v>
      </c>
      <c r="V1422" s="10">
        <v>42549</v>
      </c>
      <c r="W1422" s="28">
        <f t="shared" si="159"/>
        <v>110</v>
      </c>
      <c r="X1422" s="28">
        <f t="shared" si="160"/>
        <v>3</v>
      </c>
    </row>
    <row r="1423" spans="1:2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8320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8344</v>
      </c>
      <c r="O1423" s="5">
        <f t="shared" si="158"/>
        <v>0.1</v>
      </c>
      <c r="P1423" s="5">
        <f t="shared" si="164"/>
        <v>100</v>
      </c>
      <c r="Q1423" s="6" t="s">
        <v>8379</v>
      </c>
      <c r="R1423" t="s">
        <v>8398</v>
      </c>
      <c r="S1423" s="10">
        <f t="shared" si="161"/>
        <v>42013.915613425925</v>
      </c>
      <c r="T1423" s="10">
        <f t="shared" si="162"/>
        <v>42043.915613425925</v>
      </c>
      <c r="U1423" s="10">
        <v>42013</v>
      </c>
      <c r="V1423" s="10">
        <v>42043</v>
      </c>
      <c r="W1423" s="28">
        <f t="shared" si="159"/>
        <v>24900</v>
      </c>
      <c r="X1423" s="28">
        <f t="shared" si="160"/>
        <v>24.2</v>
      </c>
    </row>
    <row r="1424" spans="1:2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8320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8344</v>
      </c>
      <c r="O1424" s="5">
        <f t="shared" si="158"/>
        <v>0.104</v>
      </c>
      <c r="P1424" s="5">
        <f t="shared" si="164"/>
        <v>13</v>
      </c>
      <c r="Q1424" s="6" t="s">
        <v>8379</v>
      </c>
      <c r="R1424" t="s">
        <v>8398</v>
      </c>
      <c r="S1424" s="10">
        <f t="shared" si="161"/>
        <v>42604.239629629628</v>
      </c>
      <c r="T1424" s="10">
        <f t="shared" si="162"/>
        <v>42634.239629629628</v>
      </c>
      <c r="U1424" s="10">
        <v>42604</v>
      </c>
      <c r="V1424" s="10">
        <v>42634</v>
      </c>
      <c r="W1424" s="28">
        <f t="shared" si="159"/>
        <v>18112.5</v>
      </c>
      <c r="X1424" s="28">
        <f t="shared" si="160"/>
        <v>19.11</v>
      </c>
    </row>
    <row r="1425" spans="1:2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8320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8344</v>
      </c>
      <c r="O1425" s="5">
        <f t="shared" si="158"/>
        <v>0.33333333333333337</v>
      </c>
      <c r="P1425" s="5">
        <f t="shared" si="164"/>
        <v>100</v>
      </c>
      <c r="Q1425" s="6" t="s">
        <v>8379</v>
      </c>
      <c r="R1425" t="s">
        <v>8398</v>
      </c>
      <c r="S1425" s="10">
        <f t="shared" si="161"/>
        <v>42340.360312500001</v>
      </c>
      <c r="T1425" s="10">
        <f t="shared" si="162"/>
        <v>42370.360312500001</v>
      </c>
      <c r="U1425" s="10">
        <v>42340</v>
      </c>
      <c r="V1425" s="10">
        <v>42370</v>
      </c>
      <c r="W1425" s="28">
        <f t="shared" si="159"/>
        <v>21972</v>
      </c>
      <c r="X1425" s="28">
        <f t="shared" si="160"/>
        <v>73.08</v>
      </c>
    </row>
    <row r="1426" spans="1:2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8320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8344</v>
      </c>
      <c r="O1426" s="5">
        <f t="shared" si="158"/>
        <v>20.36</v>
      </c>
      <c r="P1426" s="5">
        <f t="shared" si="164"/>
        <v>109.07142857142857</v>
      </c>
      <c r="Q1426" s="6" t="s">
        <v>8379</v>
      </c>
      <c r="R1426" t="s">
        <v>8398</v>
      </c>
      <c r="S1426" s="10">
        <f t="shared" si="161"/>
        <v>42676.717615740738</v>
      </c>
      <c r="T1426" s="10">
        <f t="shared" si="162"/>
        <v>42689.759282407409</v>
      </c>
      <c r="U1426" s="10">
        <v>42676</v>
      </c>
      <c r="V1426" s="10">
        <v>42689</v>
      </c>
      <c r="W1426" s="28">
        <f t="shared" si="159"/>
        <v>7500</v>
      </c>
      <c r="X1426" s="28">
        <f t="shared" si="160"/>
        <v>1527</v>
      </c>
    </row>
    <row r="1427" spans="1:2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8320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8344</v>
      </c>
      <c r="O1427" s="5">
        <f t="shared" si="158"/>
        <v>0</v>
      </c>
      <c r="P1427" s="5">
        <v>0</v>
      </c>
      <c r="Q1427" s="6" t="s">
        <v>8379</v>
      </c>
      <c r="R1427" t="s">
        <v>8398</v>
      </c>
      <c r="S1427" s="10">
        <f t="shared" si="161"/>
        <v>42093.131469907406</v>
      </c>
      <c r="T1427" s="10">
        <f t="shared" si="162"/>
        <v>42123.131469907406</v>
      </c>
      <c r="U1427" s="10">
        <v>42093</v>
      </c>
      <c r="V1427" s="10">
        <v>42123</v>
      </c>
      <c r="W1427" s="28">
        <f t="shared" si="159"/>
        <v>13000</v>
      </c>
      <c r="X1427" s="28">
        <f t="shared" si="160"/>
        <v>0</v>
      </c>
    </row>
    <row r="1428" spans="1:2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8320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8344</v>
      </c>
      <c r="O1428" s="5">
        <f t="shared" si="158"/>
        <v>0</v>
      </c>
      <c r="P1428" s="5">
        <v>0</v>
      </c>
      <c r="Q1428" s="6" t="s">
        <v>8379</v>
      </c>
      <c r="R1428" t="s">
        <v>8398</v>
      </c>
      <c r="S1428" s="10">
        <f t="shared" si="161"/>
        <v>42180.390277777777</v>
      </c>
      <c r="T1428" s="10">
        <f t="shared" si="162"/>
        <v>42240.390277777777</v>
      </c>
      <c r="U1428" s="10">
        <v>42180</v>
      </c>
      <c r="V1428" s="10">
        <v>42240</v>
      </c>
      <c r="W1428" s="28">
        <f t="shared" si="159"/>
        <v>1120.6000000000001</v>
      </c>
      <c r="X1428" s="28">
        <f t="shared" si="160"/>
        <v>0</v>
      </c>
    </row>
    <row r="1429" spans="1:2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8320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8344</v>
      </c>
      <c r="O1429" s="5">
        <f t="shared" si="158"/>
        <v>8.3800000000000008</v>
      </c>
      <c r="P1429" s="5">
        <f>E1429/L1429</f>
        <v>104.75</v>
      </c>
      <c r="Q1429" s="6" t="s">
        <v>8379</v>
      </c>
      <c r="R1429" t="s">
        <v>8398</v>
      </c>
      <c r="S1429" s="10">
        <f t="shared" si="161"/>
        <v>42601.851678240739</v>
      </c>
      <c r="T1429" s="10">
        <f t="shared" si="162"/>
        <v>42631.851678240739</v>
      </c>
      <c r="U1429" s="10">
        <v>42601</v>
      </c>
      <c r="V1429" s="10">
        <v>42631</v>
      </c>
      <c r="W1429" s="28">
        <f t="shared" si="159"/>
        <v>5663</v>
      </c>
      <c r="X1429" s="28">
        <f t="shared" si="160"/>
        <v>470.36940000000004</v>
      </c>
    </row>
    <row r="1430" spans="1:2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8320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8344</v>
      </c>
      <c r="O1430" s="5">
        <f t="shared" si="158"/>
        <v>4.5</v>
      </c>
      <c r="P1430" s="5">
        <f>E1430/L1430</f>
        <v>15</v>
      </c>
      <c r="Q1430" s="6" t="s">
        <v>8379</v>
      </c>
      <c r="R1430" t="s">
        <v>8398</v>
      </c>
      <c r="S1430" s="10">
        <f t="shared" si="161"/>
        <v>42432.379826388889</v>
      </c>
      <c r="T1430" s="10">
        <f t="shared" si="162"/>
        <v>42462.338159722218</v>
      </c>
      <c r="U1430" s="10">
        <v>42432</v>
      </c>
      <c r="V1430" s="10">
        <v>42462</v>
      </c>
      <c r="W1430" s="28">
        <f t="shared" si="159"/>
        <v>1090.1000000000001</v>
      </c>
      <c r="X1430" s="28">
        <f t="shared" si="160"/>
        <v>51.444000000000003</v>
      </c>
    </row>
    <row r="1431" spans="1:2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8320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8344</v>
      </c>
      <c r="O1431" s="5">
        <f t="shared" si="158"/>
        <v>0</v>
      </c>
      <c r="P1431" s="5">
        <v>0</v>
      </c>
      <c r="Q1431" s="6" t="s">
        <v>8379</v>
      </c>
      <c r="R1431" t="s">
        <v>8398</v>
      </c>
      <c r="S1431" s="10">
        <f t="shared" si="161"/>
        <v>42074.060671296298</v>
      </c>
      <c r="T1431" s="10">
        <f t="shared" si="162"/>
        <v>42104.060671296298</v>
      </c>
      <c r="U1431" s="10">
        <v>42074</v>
      </c>
      <c r="V1431" s="10">
        <v>42104</v>
      </c>
      <c r="W1431" s="28">
        <f t="shared" si="159"/>
        <v>10000</v>
      </c>
      <c r="X1431" s="28">
        <f t="shared" si="160"/>
        <v>0</v>
      </c>
    </row>
    <row r="1432" spans="1:2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8320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8344</v>
      </c>
      <c r="O1432" s="5">
        <f t="shared" si="158"/>
        <v>8.06</v>
      </c>
      <c r="P1432" s="5">
        <f>E1432/L1432</f>
        <v>80.599999999999994</v>
      </c>
      <c r="Q1432" s="6" t="s">
        <v>8379</v>
      </c>
      <c r="R1432" t="s">
        <v>8398</v>
      </c>
      <c r="S1432" s="10">
        <f t="shared" si="161"/>
        <v>41961.813518518524</v>
      </c>
      <c r="T1432" s="10">
        <f t="shared" si="162"/>
        <v>41992.813518518524</v>
      </c>
      <c r="U1432" s="10">
        <v>41961</v>
      </c>
      <c r="V1432" s="10">
        <v>41992</v>
      </c>
      <c r="W1432" s="28">
        <f t="shared" si="159"/>
        <v>5000</v>
      </c>
      <c r="X1432" s="28">
        <f t="shared" si="160"/>
        <v>403</v>
      </c>
    </row>
    <row r="1433" spans="1:2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8320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8344</v>
      </c>
      <c r="O1433" s="5">
        <f t="shared" si="158"/>
        <v>31.94705882352941</v>
      </c>
      <c r="P1433" s="5">
        <f>E1433/L1433</f>
        <v>115.55319148936171</v>
      </c>
      <c r="Q1433" s="6" t="s">
        <v>8379</v>
      </c>
      <c r="R1433" t="s">
        <v>8398</v>
      </c>
      <c r="S1433" s="10">
        <f t="shared" si="161"/>
        <v>42304.210833333331</v>
      </c>
      <c r="T1433" s="10">
        <f t="shared" si="162"/>
        <v>42334.252500000002</v>
      </c>
      <c r="U1433" s="10">
        <v>42304</v>
      </c>
      <c r="V1433" s="10">
        <v>42334</v>
      </c>
      <c r="W1433" s="28">
        <f t="shared" si="159"/>
        <v>17000</v>
      </c>
      <c r="X1433" s="28">
        <f t="shared" si="160"/>
        <v>5431</v>
      </c>
    </row>
    <row r="1434" spans="1:2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8320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8344</v>
      </c>
      <c r="O1434" s="5">
        <f t="shared" si="158"/>
        <v>0</v>
      </c>
      <c r="P1434" s="5">
        <v>0</v>
      </c>
      <c r="Q1434" s="6" t="s">
        <v>8379</v>
      </c>
      <c r="R1434" t="s">
        <v>8398</v>
      </c>
      <c r="S1434" s="10">
        <f t="shared" si="161"/>
        <v>42175.780416666668</v>
      </c>
      <c r="T1434" s="10">
        <f t="shared" si="162"/>
        <v>42205.780416666668</v>
      </c>
      <c r="U1434" s="10">
        <v>42175</v>
      </c>
      <c r="V1434" s="10">
        <v>42205</v>
      </c>
      <c r="W1434" s="28">
        <f t="shared" si="159"/>
        <v>40000</v>
      </c>
      <c r="X1434" s="28">
        <f t="shared" si="160"/>
        <v>0</v>
      </c>
    </row>
    <row r="1435" spans="1:2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8320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8344</v>
      </c>
      <c r="O1435" s="5">
        <f t="shared" si="158"/>
        <v>6.708333333333333</v>
      </c>
      <c r="P1435" s="5">
        <f t="shared" ref="P1435:P1443" si="165">E1435/L1435</f>
        <v>80.5</v>
      </c>
      <c r="Q1435" s="6" t="s">
        <v>8379</v>
      </c>
      <c r="R1435" t="s">
        <v>8398</v>
      </c>
      <c r="S1435" s="10">
        <f t="shared" si="161"/>
        <v>42673.625868055555</v>
      </c>
      <c r="T1435" s="10">
        <f t="shared" si="162"/>
        <v>42714.458333333328</v>
      </c>
      <c r="U1435" s="10">
        <v>42673</v>
      </c>
      <c r="V1435" s="10">
        <v>42714</v>
      </c>
      <c r="W1435" s="28">
        <f t="shared" si="159"/>
        <v>13106.400000000001</v>
      </c>
      <c r="X1435" s="28">
        <f t="shared" si="160"/>
        <v>849.99950000000001</v>
      </c>
    </row>
    <row r="1436" spans="1:2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8320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8344</v>
      </c>
      <c r="O1436" s="5">
        <f t="shared" si="158"/>
        <v>9.9878048780487809</v>
      </c>
      <c r="P1436" s="5">
        <f t="shared" si="165"/>
        <v>744.5454545454545</v>
      </c>
      <c r="Q1436" s="6" t="s">
        <v>8379</v>
      </c>
      <c r="R1436" t="s">
        <v>8398</v>
      </c>
      <c r="S1436" s="10">
        <f t="shared" si="161"/>
        <v>42142.767106481479</v>
      </c>
      <c r="T1436" s="10">
        <f t="shared" si="162"/>
        <v>42163.625</v>
      </c>
      <c r="U1436" s="10">
        <v>42142</v>
      </c>
      <c r="V1436" s="10">
        <v>42163</v>
      </c>
      <c r="W1436" s="28">
        <f t="shared" si="159"/>
        <v>12513.2</v>
      </c>
      <c r="X1436" s="28">
        <f t="shared" si="160"/>
        <v>1225.2240000000002</v>
      </c>
    </row>
    <row r="1437" spans="1:2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8320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8344</v>
      </c>
      <c r="O1437" s="5">
        <f t="shared" si="158"/>
        <v>0.1</v>
      </c>
      <c r="P1437" s="5">
        <f t="shared" si="165"/>
        <v>7.5</v>
      </c>
      <c r="Q1437" s="6" t="s">
        <v>8379</v>
      </c>
      <c r="R1437" t="s">
        <v>8398</v>
      </c>
      <c r="S1437" s="10">
        <f t="shared" si="161"/>
        <v>42258.780324074076</v>
      </c>
      <c r="T1437" s="10">
        <f t="shared" si="162"/>
        <v>42288.780324074076</v>
      </c>
      <c r="U1437" s="10">
        <v>42258</v>
      </c>
      <c r="V1437" s="10">
        <v>42288</v>
      </c>
      <c r="W1437" s="28">
        <f t="shared" si="159"/>
        <v>16902</v>
      </c>
      <c r="X1437" s="28">
        <f t="shared" si="160"/>
        <v>17.043000000000003</v>
      </c>
    </row>
    <row r="1438" spans="1:2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8320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8344</v>
      </c>
      <c r="O1438" s="5">
        <f t="shared" si="158"/>
        <v>0.77</v>
      </c>
      <c r="P1438" s="5">
        <f t="shared" si="165"/>
        <v>38.5</v>
      </c>
      <c r="Q1438" s="6" t="s">
        <v>8379</v>
      </c>
      <c r="R1438" t="s">
        <v>8398</v>
      </c>
      <c r="S1438" s="10">
        <f t="shared" si="161"/>
        <v>42391.35019675926</v>
      </c>
      <c r="T1438" s="10">
        <f t="shared" si="162"/>
        <v>42421.35019675926</v>
      </c>
      <c r="U1438" s="10">
        <v>42391</v>
      </c>
      <c r="V1438" s="10">
        <v>42421</v>
      </c>
      <c r="W1438" s="28">
        <f t="shared" si="159"/>
        <v>10808</v>
      </c>
      <c r="X1438" s="28">
        <f t="shared" si="160"/>
        <v>85.4392</v>
      </c>
    </row>
    <row r="1439" spans="1:2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8320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8344</v>
      </c>
      <c r="O1439" s="5">
        <f t="shared" si="158"/>
        <v>26.900000000000002</v>
      </c>
      <c r="P1439" s="5">
        <f t="shared" si="165"/>
        <v>36.68181818181818</v>
      </c>
      <c r="Q1439" s="6" t="s">
        <v>8379</v>
      </c>
      <c r="R1439" t="s">
        <v>8398</v>
      </c>
      <c r="S1439" s="10">
        <f t="shared" si="161"/>
        <v>41796.531701388885</v>
      </c>
      <c r="T1439" s="10">
        <f t="shared" si="162"/>
        <v>41833.207638888889</v>
      </c>
      <c r="U1439" s="10">
        <v>41796</v>
      </c>
      <c r="V1439" s="10">
        <v>41833</v>
      </c>
      <c r="W1439" s="28">
        <f t="shared" si="159"/>
        <v>3000</v>
      </c>
      <c r="X1439" s="28">
        <f t="shared" si="160"/>
        <v>807</v>
      </c>
    </row>
    <row r="1440" spans="1:2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8320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8344</v>
      </c>
      <c r="O1440" s="5">
        <f t="shared" si="158"/>
        <v>3</v>
      </c>
      <c r="P1440" s="5">
        <f t="shared" si="165"/>
        <v>75</v>
      </c>
      <c r="Q1440" s="6" t="s">
        <v>8379</v>
      </c>
      <c r="R1440" t="s">
        <v>8398</v>
      </c>
      <c r="S1440" s="10">
        <f t="shared" si="161"/>
        <v>42457.871516203704</v>
      </c>
      <c r="T1440" s="10">
        <f t="shared" si="162"/>
        <v>42487.579861111109</v>
      </c>
      <c r="U1440" s="10">
        <v>42457</v>
      </c>
      <c r="V1440" s="10">
        <v>42487</v>
      </c>
      <c r="W1440" s="28">
        <f t="shared" si="159"/>
        <v>2992</v>
      </c>
      <c r="X1440" s="28">
        <f t="shared" si="160"/>
        <v>91.14</v>
      </c>
    </row>
    <row r="1441" spans="1:2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8320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8344</v>
      </c>
      <c r="O1441" s="5">
        <f t="shared" si="158"/>
        <v>6.6055045871559637</v>
      </c>
      <c r="P1441" s="5">
        <f t="shared" si="165"/>
        <v>30</v>
      </c>
      <c r="Q1441" s="6" t="s">
        <v>8379</v>
      </c>
      <c r="R1441" t="s">
        <v>8398</v>
      </c>
      <c r="S1441" s="10">
        <f t="shared" si="161"/>
        <v>42040.829872685186</v>
      </c>
      <c r="T1441" s="10">
        <f t="shared" si="162"/>
        <v>42070.829872685186</v>
      </c>
      <c r="U1441" s="10">
        <v>42040</v>
      </c>
      <c r="V1441" s="10">
        <v>42070</v>
      </c>
      <c r="W1441" s="28">
        <f t="shared" si="159"/>
        <v>2175.9124999999999</v>
      </c>
      <c r="X1441" s="28">
        <f t="shared" si="160"/>
        <v>144.39600000000002</v>
      </c>
    </row>
    <row r="1442" spans="1:2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8320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8344</v>
      </c>
      <c r="O1442" s="5">
        <f t="shared" si="158"/>
        <v>7.6923076923076927E-3</v>
      </c>
      <c r="P1442" s="5">
        <f t="shared" si="165"/>
        <v>1</v>
      </c>
      <c r="Q1442" s="6" t="s">
        <v>8379</v>
      </c>
      <c r="R1442" t="s">
        <v>8398</v>
      </c>
      <c r="S1442" s="10">
        <f t="shared" si="161"/>
        <v>42486.748414351852</v>
      </c>
      <c r="T1442" s="10">
        <f t="shared" si="162"/>
        <v>42516.748414351852</v>
      </c>
      <c r="U1442" s="10">
        <v>42486</v>
      </c>
      <c r="V1442" s="10">
        <v>42516</v>
      </c>
      <c r="W1442" s="28">
        <f t="shared" si="159"/>
        <v>14673.1</v>
      </c>
      <c r="X1442" s="28">
        <f t="shared" si="160"/>
        <v>1.1168</v>
      </c>
    </row>
    <row r="1443" spans="1:2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8320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8344</v>
      </c>
      <c r="O1443" s="5">
        <f t="shared" si="158"/>
        <v>1.1222222222222222</v>
      </c>
      <c r="P1443" s="5">
        <f t="shared" si="165"/>
        <v>673.33333333333337</v>
      </c>
      <c r="Q1443" s="6" t="s">
        <v>8379</v>
      </c>
      <c r="R1443" t="s">
        <v>8398</v>
      </c>
      <c r="S1443" s="10">
        <f t="shared" si="161"/>
        <v>42198.765844907408</v>
      </c>
      <c r="T1443" s="10">
        <f t="shared" si="162"/>
        <v>42258.765844907408</v>
      </c>
      <c r="U1443" s="10">
        <v>42198</v>
      </c>
      <c r="V1443" s="10">
        <v>42258</v>
      </c>
      <c r="W1443" s="28">
        <f t="shared" si="159"/>
        <v>279522</v>
      </c>
      <c r="X1443" s="28">
        <f t="shared" si="160"/>
        <v>3115.4459999999999</v>
      </c>
    </row>
    <row r="1444" spans="1:2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8320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8344</v>
      </c>
      <c r="O1444" s="5">
        <f t="shared" si="158"/>
        <v>0</v>
      </c>
      <c r="P1444" s="5">
        <v>0</v>
      </c>
      <c r="Q1444" s="6" t="s">
        <v>8379</v>
      </c>
      <c r="R1444" t="s">
        <v>8398</v>
      </c>
      <c r="S1444" s="10">
        <f t="shared" si="161"/>
        <v>42485.64534722222</v>
      </c>
      <c r="T1444" s="10">
        <f t="shared" si="162"/>
        <v>42515.64534722222</v>
      </c>
      <c r="U1444" s="10">
        <v>42485</v>
      </c>
      <c r="V1444" s="10">
        <v>42515</v>
      </c>
      <c r="W1444" s="28">
        <f t="shared" si="159"/>
        <v>1500</v>
      </c>
      <c r="X1444" s="28">
        <f t="shared" si="160"/>
        <v>0</v>
      </c>
    </row>
    <row r="1445" spans="1:2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8320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8344</v>
      </c>
      <c r="O1445" s="5">
        <f t="shared" si="158"/>
        <v>0</v>
      </c>
      <c r="P1445" s="5">
        <v>0</v>
      </c>
      <c r="Q1445" s="6" t="s">
        <v>8379</v>
      </c>
      <c r="R1445" t="s">
        <v>8398</v>
      </c>
      <c r="S1445" s="10">
        <f t="shared" si="161"/>
        <v>42707.926030092596</v>
      </c>
      <c r="T1445" s="10">
        <f t="shared" si="162"/>
        <v>42737.926030092596</v>
      </c>
      <c r="U1445" s="10">
        <v>42707</v>
      </c>
      <c r="V1445" s="10">
        <v>42737</v>
      </c>
      <c r="W1445" s="28">
        <f t="shared" si="159"/>
        <v>13834.6</v>
      </c>
      <c r="X1445" s="28">
        <f t="shared" si="160"/>
        <v>0</v>
      </c>
    </row>
    <row r="1446" spans="1:2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8320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8344</v>
      </c>
      <c r="O1446" s="5">
        <f t="shared" si="158"/>
        <v>0</v>
      </c>
      <c r="P1446" s="5">
        <v>0</v>
      </c>
      <c r="Q1446" s="6" t="s">
        <v>8379</v>
      </c>
      <c r="R1446" t="s">
        <v>8398</v>
      </c>
      <c r="S1446" s="10">
        <f t="shared" si="161"/>
        <v>42199.873402777783</v>
      </c>
      <c r="T1446" s="10">
        <f t="shared" si="162"/>
        <v>42259.873402777783</v>
      </c>
      <c r="U1446" s="10">
        <v>42199</v>
      </c>
      <c r="V1446" s="10">
        <v>42259</v>
      </c>
      <c r="W1446" s="28">
        <f t="shared" si="159"/>
        <v>5460.3450000000003</v>
      </c>
      <c r="X1446" s="28">
        <f t="shared" si="160"/>
        <v>0</v>
      </c>
    </row>
    <row r="1447" spans="1:2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8320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8344</v>
      </c>
      <c r="O1447" s="5">
        <f t="shared" si="158"/>
        <v>0</v>
      </c>
      <c r="P1447" s="5">
        <v>0</v>
      </c>
      <c r="Q1447" s="6" t="s">
        <v>8379</v>
      </c>
      <c r="R1447" t="s">
        <v>8398</v>
      </c>
      <c r="S1447" s="10">
        <f t="shared" si="161"/>
        <v>42139.542303240742</v>
      </c>
      <c r="T1447" s="10">
        <f t="shared" si="162"/>
        <v>42169.542303240742</v>
      </c>
      <c r="U1447" s="10">
        <v>42139</v>
      </c>
      <c r="V1447" s="10">
        <v>42169</v>
      </c>
      <c r="W1447" s="28">
        <f t="shared" si="159"/>
        <v>147264</v>
      </c>
      <c r="X1447" s="28">
        <f t="shared" si="160"/>
        <v>0</v>
      </c>
    </row>
    <row r="1448" spans="1:2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8320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8344</v>
      </c>
      <c r="O1448" s="5">
        <f t="shared" si="158"/>
        <v>0</v>
      </c>
      <c r="P1448" s="5">
        <v>0</v>
      </c>
      <c r="Q1448" s="6" t="s">
        <v>8379</v>
      </c>
      <c r="R1448" t="s">
        <v>8398</v>
      </c>
      <c r="S1448" s="10">
        <f t="shared" si="161"/>
        <v>42461.447662037041</v>
      </c>
      <c r="T1448" s="10">
        <f t="shared" si="162"/>
        <v>42481.447662037041</v>
      </c>
      <c r="U1448" s="10">
        <v>42461</v>
      </c>
      <c r="V1448" s="10">
        <v>42481</v>
      </c>
      <c r="W1448" s="28">
        <f t="shared" si="159"/>
        <v>1028.8799999999999</v>
      </c>
      <c r="X1448" s="28">
        <f t="shared" si="160"/>
        <v>0</v>
      </c>
    </row>
    <row r="1449" spans="1:2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8320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8344</v>
      </c>
      <c r="O1449" s="5">
        <f t="shared" si="158"/>
        <v>1.4999999999999999E-2</v>
      </c>
      <c r="P1449" s="5">
        <f>E1449/L1449</f>
        <v>25</v>
      </c>
      <c r="Q1449" s="6" t="s">
        <v>8379</v>
      </c>
      <c r="R1449" t="s">
        <v>8398</v>
      </c>
      <c r="S1449" s="10">
        <f t="shared" si="161"/>
        <v>42529.730717592596</v>
      </c>
      <c r="T1449" s="10">
        <f t="shared" si="162"/>
        <v>42559.730717592596</v>
      </c>
      <c r="U1449" s="10">
        <v>42529</v>
      </c>
      <c r="V1449" s="10">
        <v>42559</v>
      </c>
      <c r="W1449" s="28">
        <f t="shared" si="159"/>
        <v>500000</v>
      </c>
      <c r="X1449" s="28">
        <f t="shared" si="160"/>
        <v>75</v>
      </c>
    </row>
    <row r="1450" spans="1:2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8320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8344</v>
      </c>
      <c r="O1450" s="5">
        <f t="shared" si="158"/>
        <v>0</v>
      </c>
      <c r="P1450" s="5">
        <v>0</v>
      </c>
      <c r="Q1450" s="6" t="s">
        <v>8379</v>
      </c>
      <c r="R1450" t="s">
        <v>8398</v>
      </c>
      <c r="S1450" s="10">
        <f t="shared" si="161"/>
        <v>42115.936550925922</v>
      </c>
      <c r="T1450" s="10">
        <f t="shared" si="162"/>
        <v>42146.225694444445</v>
      </c>
      <c r="U1450" s="10">
        <v>42115</v>
      </c>
      <c r="V1450" s="10">
        <v>42146</v>
      </c>
      <c r="W1450" s="28">
        <f t="shared" si="159"/>
        <v>154840</v>
      </c>
      <c r="X1450" s="28">
        <f t="shared" si="160"/>
        <v>0</v>
      </c>
    </row>
    <row r="1451" spans="1:2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8320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8344</v>
      </c>
      <c r="O1451" s="5">
        <f t="shared" si="158"/>
        <v>0</v>
      </c>
      <c r="P1451" s="5">
        <v>0</v>
      </c>
      <c r="Q1451" s="6" t="s">
        <v>8379</v>
      </c>
      <c r="R1451" t="s">
        <v>8398</v>
      </c>
      <c r="S1451" s="10">
        <f t="shared" si="161"/>
        <v>42086.811400462961</v>
      </c>
      <c r="T1451" s="10">
        <f t="shared" si="162"/>
        <v>42134.811400462961</v>
      </c>
      <c r="U1451" s="10">
        <v>42086</v>
      </c>
      <c r="V1451" s="10">
        <v>42134</v>
      </c>
      <c r="W1451" s="28">
        <f t="shared" si="159"/>
        <v>8888</v>
      </c>
      <c r="X1451" s="28">
        <f t="shared" si="160"/>
        <v>0</v>
      </c>
    </row>
    <row r="1452" spans="1:2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8320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8344</v>
      </c>
      <c r="O1452" s="5">
        <f t="shared" si="158"/>
        <v>1E-3</v>
      </c>
      <c r="P1452" s="5">
        <f>E1452/L1452</f>
        <v>1</v>
      </c>
      <c r="Q1452" s="6" t="s">
        <v>8379</v>
      </c>
      <c r="R1452" t="s">
        <v>8398</v>
      </c>
      <c r="S1452" s="10">
        <f t="shared" si="161"/>
        <v>42390.171261574069</v>
      </c>
      <c r="T1452" s="10">
        <f t="shared" si="162"/>
        <v>42420.171261574069</v>
      </c>
      <c r="U1452" s="10">
        <v>42390</v>
      </c>
      <c r="V1452" s="10">
        <v>42420</v>
      </c>
      <c r="W1452" s="28">
        <f t="shared" si="159"/>
        <v>100000</v>
      </c>
      <c r="X1452" s="28">
        <f t="shared" si="160"/>
        <v>1</v>
      </c>
    </row>
    <row r="1453" spans="1:2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8344</v>
      </c>
      <c r="O1453" s="5">
        <f t="shared" si="158"/>
        <v>1.0554089709762533E-2</v>
      </c>
      <c r="P1453" s="5">
        <f>E1453/L1453</f>
        <v>1</v>
      </c>
      <c r="Q1453" s="6" t="s">
        <v>8379</v>
      </c>
      <c r="R1453" t="s">
        <v>8398</v>
      </c>
      <c r="S1453" s="10">
        <f t="shared" si="161"/>
        <v>41931.959016203706</v>
      </c>
      <c r="T1453" s="10">
        <f t="shared" si="162"/>
        <v>41962.00068287037</v>
      </c>
      <c r="U1453" s="10">
        <v>41931</v>
      </c>
      <c r="V1453" s="10">
        <v>41962</v>
      </c>
      <c r="W1453" s="28">
        <f t="shared" si="159"/>
        <v>18950</v>
      </c>
      <c r="X1453" s="28">
        <f t="shared" si="160"/>
        <v>2</v>
      </c>
    </row>
    <row r="1454" spans="1:2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8344</v>
      </c>
      <c r="O1454" s="5">
        <f t="shared" si="158"/>
        <v>0</v>
      </c>
      <c r="P1454" s="5">
        <v>0</v>
      </c>
      <c r="Q1454" s="6" t="s">
        <v>8379</v>
      </c>
      <c r="R1454" t="s">
        <v>8398</v>
      </c>
      <c r="S1454" s="10">
        <f t="shared" si="161"/>
        <v>41818.703275462962</v>
      </c>
      <c r="T1454" s="10">
        <f t="shared" si="162"/>
        <v>41848.703275462962</v>
      </c>
      <c r="U1454" s="10">
        <v>41818</v>
      </c>
      <c r="V1454" s="10">
        <v>41848</v>
      </c>
      <c r="W1454" s="28">
        <f t="shared" si="159"/>
        <v>14000</v>
      </c>
      <c r="X1454" s="28">
        <f t="shared" si="160"/>
        <v>0</v>
      </c>
    </row>
    <row r="1455" spans="1:2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8319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8344</v>
      </c>
      <c r="O1455" s="5">
        <f t="shared" si="158"/>
        <v>0</v>
      </c>
      <c r="P1455" s="5">
        <v>0</v>
      </c>
      <c r="Q1455" s="6" t="s">
        <v>8379</v>
      </c>
      <c r="R1455" t="s">
        <v>8398</v>
      </c>
      <c r="S1455" s="10">
        <f t="shared" si="161"/>
        <v>42795.696145833332</v>
      </c>
      <c r="T1455" s="10">
        <f t="shared" si="162"/>
        <v>42840.654479166667</v>
      </c>
      <c r="U1455" s="10">
        <v>42795</v>
      </c>
      <c r="V1455" s="10">
        <v>42840</v>
      </c>
      <c r="W1455" s="28">
        <f t="shared" si="159"/>
        <v>26332.499999999996</v>
      </c>
      <c r="X1455" s="28">
        <f t="shared" si="160"/>
        <v>0</v>
      </c>
    </row>
    <row r="1456" spans="1:2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8319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8344</v>
      </c>
      <c r="O1456" s="5">
        <f t="shared" si="158"/>
        <v>0.85714285714285721</v>
      </c>
      <c r="P1456" s="5">
        <f>E1456/L1456</f>
        <v>15</v>
      </c>
      <c r="Q1456" s="6" t="s">
        <v>8379</v>
      </c>
      <c r="R1456" t="s">
        <v>8398</v>
      </c>
      <c r="S1456" s="10">
        <f t="shared" si="161"/>
        <v>42463.866666666669</v>
      </c>
      <c r="T1456" s="10">
        <f t="shared" si="162"/>
        <v>42484.915972222225</v>
      </c>
      <c r="U1456" s="10">
        <v>42463</v>
      </c>
      <c r="V1456" s="10">
        <v>42484</v>
      </c>
      <c r="W1456" s="28">
        <f t="shared" si="159"/>
        <v>2000.6</v>
      </c>
      <c r="X1456" s="28">
        <f t="shared" si="160"/>
        <v>16.894500000000001</v>
      </c>
    </row>
    <row r="1457" spans="1:2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8344</v>
      </c>
      <c r="O1457" s="5">
        <f t="shared" si="158"/>
        <v>10.5</v>
      </c>
      <c r="P1457" s="5">
        <f>E1457/L1457</f>
        <v>225</v>
      </c>
      <c r="Q1457" s="6" t="s">
        <v>8379</v>
      </c>
      <c r="R1457" t="s">
        <v>8398</v>
      </c>
      <c r="S1457" s="10">
        <f t="shared" si="161"/>
        <v>41832.672685185185</v>
      </c>
      <c r="T1457" s="10">
        <f t="shared" si="162"/>
        <v>41887.568749999999</v>
      </c>
      <c r="U1457" s="10">
        <v>41832</v>
      </c>
      <c r="V1457" s="10">
        <v>41887</v>
      </c>
      <c r="W1457" s="28">
        <f t="shared" si="159"/>
        <v>15000</v>
      </c>
      <c r="X1457" s="28">
        <f t="shared" si="160"/>
        <v>1575</v>
      </c>
    </row>
    <row r="1458" spans="1:2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8319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8344</v>
      </c>
      <c r="O1458" s="5">
        <f t="shared" si="158"/>
        <v>2.9000000000000004</v>
      </c>
      <c r="P1458" s="5">
        <f>E1458/L1458</f>
        <v>48.333333333333336</v>
      </c>
      <c r="Q1458" s="6" t="s">
        <v>8379</v>
      </c>
      <c r="R1458" t="s">
        <v>8398</v>
      </c>
      <c r="S1458" s="10">
        <f t="shared" si="161"/>
        <v>42708.668576388889</v>
      </c>
      <c r="T1458" s="10">
        <f t="shared" si="162"/>
        <v>42738.668576388889</v>
      </c>
      <c r="U1458" s="10">
        <v>42708</v>
      </c>
      <c r="V1458" s="10">
        <v>42738</v>
      </c>
      <c r="W1458" s="28">
        <f t="shared" si="159"/>
        <v>5321</v>
      </c>
      <c r="X1458" s="28">
        <f t="shared" si="160"/>
        <v>150.58250000000001</v>
      </c>
    </row>
    <row r="1459" spans="1:2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8344</v>
      </c>
      <c r="O1459" s="5">
        <f t="shared" si="158"/>
        <v>0</v>
      </c>
      <c r="P1459" s="5">
        <v>0</v>
      </c>
      <c r="Q1459" s="6" t="s">
        <v>8379</v>
      </c>
      <c r="R1459" t="s">
        <v>8398</v>
      </c>
      <c r="S1459" s="10">
        <f t="shared" si="161"/>
        <v>42289.89634259259</v>
      </c>
      <c r="T1459" s="10">
        <f t="shared" si="162"/>
        <v>42319.938009259262</v>
      </c>
      <c r="U1459" s="10">
        <v>42289</v>
      </c>
      <c r="V1459" s="10">
        <v>42319</v>
      </c>
      <c r="W1459" s="28">
        <f t="shared" si="159"/>
        <v>6000</v>
      </c>
      <c r="X1459" s="28">
        <f t="shared" si="160"/>
        <v>0</v>
      </c>
    </row>
    <row r="1460" spans="1:2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8344</v>
      </c>
      <c r="O1460" s="5">
        <f t="shared" si="158"/>
        <v>0</v>
      </c>
      <c r="P1460" s="5">
        <v>0</v>
      </c>
      <c r="Q1460" s="6" t="s">
        <v>8379</v>
      </c>
      <c r="R1460" t="s">
        <v>8398</v>
      </c>
      <c r="S1460" s="10">
        <f t="shared" si="161"/>
        <v>41831.705555555556</v>
      </c>
      <c r="T1460" s="10">
        <f t="shared" si="162"/>
        <v>41862.166666666664</v>
      </c>
      <c r="U1460" s="10">
        <v>41831</v>
      </c>
      <c r="V1460" s="10">
        <v>41862</v>
      </c>
      <c r="W1460" s="28">
        <f t="shared" si="159"/>
        <v>5000</v>
      </c>
      <c r="X1460" s="28">
        <f t="shared" si="160"/>
        <v>0</v>
      </c>
    </row>
    <row r="1461" spans="1:2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8319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8344</v>
      </c>
      <c r="O1461" s="5">
        <f t="shared" si="158"/>
        <v>0</v>
      </c>
      <c r="P1461" s="5">
        <v>0</v>
      </c>
      <c r="Q1461" s="6" t="s">
        <v>8379</v>
      </c>
      <c r="R1461" t="s">
        <v>8398</v>
      </c>
      <c r="S1461" s="10">
        <f t="shared" si="161"/>
        <v>42312.204814814817</v>
      </c>
      <c r="T1461" s="10">
        <f t="shared" si="162"/>
        <v>42340.725694444445</v>
      </c>
      <c r="U1461" s="10">
        <v>42312</v>
      </c>
      <c r="V1461" s="10">
        <v>42340</v>
      </c>
      <c r="W1461" s="28">
        <f t="shared" si="159"/>
        <v>5424.2000000000007</v>
      </c>
      <c r="X1461" s="28">
        <f t="shared" si="160"/>
        <v>0</v>
      </c>
    </row>
    <row r="1462" spans="1:2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8344</v>
      </c>
      <c r="O1462" s="5">
        <f t="shared" si="158"/>
        <v>0</v>
      </c>
      <c r="P1462" s="5">
        <v>0</v>
      </c>
      <c r="Q1462" s="6" t="s">
        <v>8379</v>
      </c>
      <c r="R1462" t="s">
        <v>8398</v>
      </c>
      <c r="S1462" s="10">
        <f t="shared" si="161"/>
        <v>41915.896967592591</v>
      </c>
      <c r="T1462" s="10">
        <f t="shared" si="162"/>
        <v>41973.989583333328</v>
      </c>
      <c r="U1462" s="10">
        <v>41915</v>
      </c>
      <c r="V1462" s="10">
        <v>41973</v>
      </c>
      <c r="W1462" s="28">
        <f t="shared" si="159"/>
        <v>25000000</v>
      </c>
      <c r="X1462" s="28">
        <f t="shared" si="160"/>
        <v>0</v>
      </c>
    </row>
    <row r="1463" spans="1:2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8318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8345</v>
      </c>
      <c r="O1463" s="5">
        <f t="shared" si="158"/>
        <v>101.24459999999999</v>
      </c>
      <c r="P1463" s="5">
        <f t="shared" ref="P1463:P1485" si="166">E1463/L1463</f>
        <v>44.66673529411765</v>
      </c>
      <c r="Q1463" s="6" t="s">
        <v>8379</v>
      </c>
      <c r="R1463" t="s">
        <v>8399</v>
      </c>
      <c r="S1463" s="10">
        <f t="shared" si="161"/>
        <v>41899.645300925928</v>
      </c>
      <c r="T1463" s="10">
        <f t="shared" si="162"/>
        <v>41933</v>
      </c>
      <c r="U1463" s="10">
        <v>41899</v>
      </c>
      <c r="V1463" s="10">
        <v>41933</v>
      </c>
      <c r="W1463" s="28">
        <f t="shared" si="159"/>
        <v>15000</v>
      </c>
      <c r="X1463" s="28">
        <f t="shared" si="160"/>
        <v>15186.69</v>
      </c>
    </row>
    <row r="1464" spans="1:2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8318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8345</v>
      </c>
      <c r="O1464" s="5">
        <f t="shared" si="158"/>
        <v>108.5175</v>
      </c>
      <c r="P1464" s="5">
        <f t="shared" si="166"/>
        <v>28.937999999999999</v>
      </c>
      <c r="Q1464" s="6" t="s">
        <v>8379</v>
      </c>
      <c r="R1464" t="s">
        <v>8399</v>
      </c>
      <c r="S1464" s="10">
        <f t="shared" si="161"/>
        <v>41344.662858796299</v>
      </c>
      <c r="T1464" s="10">
        <f t="shared" si="162"/>
        <v>41374.662858796299</v>
      </c>
      <c r="U1464" s="10">
        <v>41344</v>
      </c>
      <c r="V1464" s="10">
        <v>41374</v>
      </c>
      <c r="W1464" s="28">
        <f t="shared" si="159"/>
        <v>4000</v>
      </c>
      <c r="X1464" s="28">
        <f t="shared" si="160"/>
        <v>4340.7</v>
      </c>
    </row>
    <row r="1465" spans="1:2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8318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8345</v>
      </c>
      <c r="O1465" s="5">
        <f t="shared" si="158"/>
        <v>147.66666666666666</v>
      </c>
      <c r="P1465" s="5">
        <f t="shared" si="166"/>
        <v>35.44</v>
      </c>
      <c r="Q1465" s="6" t="s">
        <v>8379</v>
      </c>
      <c r="R1465" t="s">
        <v>8399</v>
      </c>
      <c r="S1465" s="10">
        <f t="shared" si="161"/>
        <v>41326.911319444444</v>
      </c>
      <c r="T1465" s="10">
        <f t="shared" si="162"/>
        <v>41371.869652777779</v>
      </c>
      <c r="U1465" s="10">
        <v>41326</v>
      </c>
      <c r="V1465" s="10">
        <v>41371</v>
      </c>
      <c r="W1465" s="28">
        <f t="shared" si="159"/>
        <v>600</v>
      </c>
      <c r="X1465" s="28">
        <f t="shared" si="160"/>
        <v>886</v>
      </c>
    </row>
    <row r="1466" spans="1:2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8318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8345</v>
      </c>
      <c r="O1466" s="5">
        <f t="shared" si="158"/>
        <v>163.19999999999999</v>
      </c>
      <c r="P1466" s="5">
        <f t="shared" si="166"/>
        <v>34.871794871794869</v>
      </c>
      <c r="Q1466" s="6" t="s">
        <v>8379</v>
      </c>
      <c r="R1466" t="s">
        <v>8399</v>
      </c>
      <c r="S1466" s="10">
        <f t="shared" si="161"/>
        <v>41291.661550925928</v>
      </c>
      <c r="T1466" s="10">
        <f t="shared" si="162"/>
        <v>41321.661550925928</v>
      </c>
      <c r="U1466" s="10">
        <v>41291</v>
      </c>
      <c r="V1466" s="10">
        <v>41321</v>
      </c>
      <c r="W1466" s="28">
        <f t="shared" si="159"/>
        <v>5000</v>
      </c>
      <c r="X1466" s="28">
        <f t="shared" si="160"/>
        <v>8160</v>
      </c>
    </row>
    <row r="1467" spans="1:2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8318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8345</v>
      </c>
      <c r="O1467" s="5">
        <f t="shared" si="158"/>
        <v>456.41449999999998</v>
      </c>
      <c r="P1467" s="5">
        <f t="shared" si="166"/>
        <v>52.622732513451197</v>
      </c>
      <c r="Q1467" s="6" t="s">
        <v>8379</v>
      </c>
      <c r="R1467" t="s">
        <v>8399</v>
      </c>
      <c r="S1467" s="10">
        <f t="shared" si="161"/>
        <v>40959.734398148146</v>
      </c>
      <c r="T1467" s="10">
        <f t="shared" si="162"/>
        <v>40990.125</v>
      </c>
      <c r="U1467" s="10">
        <v>40959</v>
      </c>
      <c r="V1467" s="10">
        <v>40990</v>
      </c>
      <c r="W1467" s="28">
        <f t="shared" si="159"/>
        <v>30000</v>
      </c>
      <c r="X1467" s="28">
        <f t="shared" si="160"/>
        <v>136924.35</v>
      </c>
    </row>
    <row r="1468" spans="1:2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8318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8345</v>
      </c>
      <c r="O1468" s="5">
        <f t="shared" si="158"/>
        <v>107.87731249999999</v>
      </c>
      <c r="P1468" s="5">
        <f t="shared" si="166"/>
        <v>69.598266129032254</v>
      </c>
      <c r="Q1468" s="6" t="s">
        <v>8379</v>
      </c>
      <c r="R1468" t="s">
        <v>8399</v>
      </c>
      <c r="S1468" s="10">
        <f t="shared" si="161"/>
        <v>42340.172060185185</v>
      </c>
      <c r="T1468" s="10">
        <f t="shared" si="162"/>
        <v>42381.208333333328</v>
      </c>
      <c r="U1468" s="10">
        <v>42340</v>
      </c>
      <c r="V1468" s="10">
        <v>42381</v>
      </c>
      <c r="W1468" s="28">
        <f t="shared" si="159"/>
        <v>16000</v>
      </c>
      <c r="X1468" s="28">
        <f t="shared" si="160"/>
        <v>17260.37</v>
      </c>
    </row>
    <row r="1469" spans="1:2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8318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8345</v>
      </c>
      <c r="O1469" s="5">
        <f t="shared" si="158"/>
        <v>115.08</v>
      </c>
      <c r="P1469" s="5">
        <f t="shared" si="166"/>
        <v>76.72</v>
      </c>
      <c r="Q1469" s="6" t="s">
        <v>8379</v>
      </c>
      <c r="R1469" t="s">
        <v>8399</v>
      </c>
      <c r="S1469" s="10">
        <f t="shared" si="161"/>
        <v>40933.80190972222</v>
      </c>
      <c r="T1469" s="10">
        <f t="shared" si="162"/>
        <v>40993.760243055556</v>
      </c>
      <c r="U1469" s="10">
        <v>40933</v>
      </c>
      <c r="V1469" s="10">
        <v>40993</v>
      </c>
      <c r="W1469" s="28">
        <f t="shared" si="159"/>
        <v>40000</v>
      </c>
      <c r="X1469" s="28">
        <f t="shared" si="160"/>
        <v>46032</v>
      </c>
    </row>
    <row r="1470" spans="1:2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8318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8345</v>
      </c>
      <c r="O1470" s="5">
        <f t="shared" si="158"/>
        <v>102.36842105263158</v>
      </c>
      <c r="P1470" s="5">
        <f t="shared" si="166"/>
        <v>33.191126279863482</v>
      </c>
      <c r="Q1470" s="6" t="s">
        <v>8379</v>
      </c>
      <c r="R1470" t="s">
        <v>8399</v>
      </c>
      <c r="S1470" s="10">
        <f t="shared" si="161"/>
        <v>40646.014456018514</v>
      </c>
      <c r="T1470" s="10">
        <f t="shared" si="162"/>
        <v>40706.014456018514</v>
      </c>
      <c r="U1470" s="10">
        <v>40646</v>
      </c>
      <c r="V1470" s="10">
        <v>40706</v>
      </c>
      <c r="W1470" s="28">
        <f t="shared" si="159"/>
        <v>9500</v>
      </c>
      <c r="X1470" s="28">
        <f t="shared" si="160"/>
        <v>9725</v>
      </c>
    </row>
    <row r="1471" spans="1:2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8318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8345</v>
      </c>
      <c r="O1471" s="5">
        <f t="shared" si="158"/>
        <v>108.42485875706214</v>
      </c>
      <c r="P1471" s="5">
        <f t="shared" si="166"/>
        <v>149.46417445482865</v>
      </c>
      <c r="Q1471" s="6" t="s">
        <v>8379</v>
      </c>
      <c r="R1471" t="s">
        <v>8399</v>
      </c>
      <c r="S1471" s="10">
        <f t="shared" si="161"/>
        <v>41290.598483796297</v>
      </c>
      <c r="T1471" s="10">
        <f t="shared" si="162"/>
        <v>41320.598483796297</v>
      </c>
      <c r="U1471" s="10">
        <v>41290</v>
      </c>
      <c r="V1471" s="10">
        <v>41320</v>
      </c>
      <c r="W1471" s="28">
        <f t="shared" si="159"/>
        <v>44250</v>
      </c>
      <c r="X1471" s="28">
        <f t="shared" si="160"/>
        <v>47978</v>
      </c>
    </row>
    <row r="1472" spans="1:2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8318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8345</v>
      </c>
      <c r="O1472" s="5">
        <f t="shared" si="158"/>
        <v>125.13333333333334</v>
      </c>
      <c r="P1472" s="5">
        <f t="shared" si="166"/>
        <v>23.172839506172838</v>
      </c>
      <c r="Q1472" s="6" t="s">
        <v>8379</v>
      </c>
      <c r="R1472" t="s">
        <v>8399</v>
      </c>
      <c r="S1472" s="10">
        <f t="shared" si="161"/>
        <v>41250.827118055553</v>
      </c>
      <c r="T1472" s="10">
        <f t="shared" si="162"/>
        <v>41271.827118055553</v>
      </c>
      <c r="U1472" s="10">
        <v>41250</v>
      </c>
      <c r="V1472" s="10">
        <v>41271</v>
      </c>
      <c r="W1472" s="28">
        <f t="shared" si="159"/>
        <v>1500</v>
      </c>
      <c r="X1472" s="28">
        <f t="shared" si="160"/>
        <v>1877</v>
      </c>
    </row>
    <row r="1473" spans="1:2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8318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8345</v>
      </c>
      <c r="O1473" s="5">
        <f t="shared" si="158"/>
        <v>103.840625</v>
      </c>
      <c r="P1473" s="5">
        <f t="shared" si="166"/>
        <v>96.877551020408163</v>
      </c>
      <c r="Q1473" s="6" t="s">
        <v>8379</v>
      </c>
      <c r="R1473" t="s">
        <v>8399</v>
      </c>
      <c r="S1473" s="10">
        <f t="shared" si="161"/>
        <v>42073.957569444443</v>
      </c>
      <c r="T1473" s="10">
        <f t="shared" si="162"/>
        <v>42103.957569444443</v>
      </c>
      <c r="U1473" s="10">
        <v>42073</v>
      </c>
      <c r="V1473" s="10">
        <v>42103</v>
      </c>
      <c r="W1473" s="28">
        <f t="shared" si="159"/>
        <v>32000</v>
      </c>
      <c r="X1473" s="28">
        <f t="shared" si="160"/>
        <v>33229</v>
      </c>
    </row>
    <row r="1474" spans="1:2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8318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8345</v>
      </c>
      <c r="O1474" s="5">
        <f t="shared" ref="O1474:O1537" si="167">(E1474/D1474)*100</f>
        <v>138.70400000000001</v>
      </c>
      <c r="P1474" s="5">
        <f t="shared" si="166"/>
        <v>103.20238095238095</v>
      </c>
      <c r="Q1474" s="6" t="s">
        <v>8379</v>
      </c>
      <c r="R1474" t="s">
        <v>8399</v>
      </c>
      <c r="S1474" s="10">
        <f t="shared" si="161"/>
        <v>41533.542858796296</v>
      </c>
      <c r="T1474" s="10">
        <f t="shared" si="162"/>
        <v>41563.542858796296</v>
      </c>
      <c r="U1474" s="10">
        <v>41533</v>
      </c>
      <c r="V1474" s="10">
        <v>41563</v>
      </c>
      <c r="W1474" s="28">
        <f t="shared" ref="W1474:W1537" si="168">(HLOOKUP(U1474,Exchange_Data,MATCH(H1474,Currency,0),FALSE))*D1474</f>
        <v>25000</v>
      </c>
      <c r="X1474" s="28">
        <f t="shared" ref="X1474:X1537" si="169">(HLOOKUP(V1474,Exchange_Data,MATCH(H1474,Currency,0),FALSE))*E1474</f>
        <v>34676</v>
      </c>
    </row>
    <row r="1475" spans="1:2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8318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8345</v>
      </c>
      <c r="O1475" s="5">
        <f t="shared" si="167"/>
        <v>120.51600000000001</v>
      </c>
      <c r="P1475" s="5">
        <f t="shared" si="166"/>
        <v>38.462553191489363</v>
      </c>
      <c r="Q1475" s="6" t="s">
        <v>8379</v>
      </c>
      <c r="R1475" t="s">
        <v>8399</v>
      </c>
      <c r="S1475" s="10">
        <f t="shared" ref="S1475:S1538" si="170">(J1475/86400)+25569</f>
        <v>40939.979618055557</v>
      </c>
      <c r="T1475" s="10">
        <f t="shared" ref="T1475:T1538" si="171">(I1475/86400)+25569</f>
        <v>40969.979618055557</v>
      </c>
      <c r="U1475" s="10">
        <v>40939</v>
      </c>
      <c r="V1475" s="10">
        <v>40969</v>
      </c>
      <c r="W1475" s="28">
        <f t="shared" si="168"/>
        <v>1500</v>
      </c>
      <c r="X1475" s="28">
        <f t="shared" si="169"/>
        <v>1807.74</v>
      </c>
    </row>
    <row r="1476" spans="1:2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8318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8345</v>
      </c>
      <c r="O1476" s="5">
        <f t="shared" si="167"/>
        <v>112.26666666666667</v>
      </c>
      <c r="P1476" s="5">
        <f t="shared" si="166"/>
        <v>44.315789473684212</v>
      </c>
      <c r="Q1476" s="6" t="s">
        <v>8379</v>
      </c>
      <c r="R1476" t="s">
        <v>8399</v>
      </c>
      <c r="S1476" s="10">
        <f t="shared" si="170"/>
        <v>41500.72791666667</v>
      </c>
      <c r="T1476" s="10">
        <f t="shared" si="171"/>
        <v>41530.72791666667</v>
      </c>
      <c r="U1476" s="10">
        <v>41500</v>
      </c>
      <c r="V1476" s="10">
        <v>41530</v>
      </c>
      <c r="W1476" s="28">
        <f t="shared" si="168"/>
        <v>3000</v>
      </c>
      <c r="X1476" s="28">
        <f t="shared" si="169"/>
        <v>3368</v>
      </c>
    </row>
    <row r="1477" spans="1:2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8318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8345</v>
      </c>
      <c r="O1477" s="5">
        <f t="shared" si="167"/>
        <v>188.66966666666667</v>
      </c>
      <c r="P1477" s="5">
        <f t="shared" si="166"/>
        <v>64.173356009070289</v>
      </c>
      <c r="Q1477" s="6" t="s">
        <v>8379</v>
      </c>
      <c r="R1477" t="s">
        <v>8399</v>
      </c>
      <c r="S1477" s="10">
        <f t="shared" si="170"/>
        <v>41960.722951388889</v>
      </c>
      <c r="T1477" s="10">
        <f t="shared" si="171"/>
        <v>41993.207638888889</v>
      </c>
      <c r="U1477" s="10">
        <v>41960</v>
      </c>
      <c r="V1477" s="10">
        <v>41993</v>
      </c>
      <c r="W1477" s="28">
        <f t="shared" si="168"/>
        <v>15000</v>
      </c>
      <c r="X1477" s="28">
        <f t="shared" si="169"/>
        <v>28300.45</v>
      </c>
    </row>
    <row r="1478" spans="1:2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8318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8345</v>
      </c>
      <c r="O1478" s="5">
        <f t="shared" si="167"/>
        <v>661.55466666666666</v>
      </c>
      <c r="P1478" s="5">
        <f t="shared" si="166"/>
        <v>43.333275109170302</v>
      </c>
      <c r="Q1478" s="6" t="s">
        <v>8379</v>
      </c>
      <c r="R1478" t="s">
        <v>8399</v>
      </c>
      <c r="S1478" s="10">
        <f t="shared" si="170"/>
        <v>40766.041921296295</v>
      </c>
      <c r="T1478" s="10">
        <f t="shared" si="171"/>
        <v>40796.041921296295</v>
      </c>
      <c r="U1478" s="10">
        <v>40766</v>
      </c>
      <c r="V1478" s="10">
        <v>40796</v>
      </c>
      <c r="W1478" s="28">
        <f t="shared" si="168"/>
        <v>6000</v>
      </c>
      <c r="X1478" s="28">
        <f t="shared" si="169"/>
        <v>39693.279999999999</v>
      </c>
    </row>
    <row r="1479" spans="1:2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8318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8345</v>
      </c>
      <c r="O1479" s="5">
        <f t="shared" si="167"/>
        <v>111.31</v>
      </c>
      <c r="P1479" s="5">
        <f t="shared" si="166"/>
        <v>90.495934959349597</v>
      </c>
      <c r="Q1479" s="6" t="s">
        <v>8379</v>
      </c>
      <c r="R1479" t="s">
        <v>8399</v>
      </c>
      <c r="S1479" s="10">
        <f t="shared" si="170"/>
        <v>40840.615787037037</v>
      </c>
      <c r="T1479" s="10">
        <f t="shared" si="171"/>
        <v>40900.125</v>
      </c>
      <c r="U1479" s="10">
        <v>40840</v>
      </c>
      <c r="V1479" s="10">
        <v>40900</v>
      </c>
      <c r="W1479" s="28">
        <f t="shared" si="168"/>
        <v>30000</v>
      </c>
      <c r="X1479" s="28">
        <f t="shared" si="169"/>
        <v>33393</v>
      </c>
    </row>
    <row r="1480" spans="1:2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8318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8345</v>
      </c>
      <c r="O1480" s="5">
        <f t="shared" si="167"/>
        <v>1181.6142199999999</v>
      </c>
      <c r="P1480" s="5">
        <f t="shared" si="166"/>
        <v>29.187190495010373</v>
      </c>
      <c r="Q1480" s="6" t="s">
        <v>8379</v>
      </c>
      <c r="R1480" t="s">
        <v>8399</v>
      </c>
      <c r="S1480" s="10">
        <f t="shared" si="170"/>
        <v>41394.871678240743</v>
      </c>
      <c r="T1480" s="10">
        <f t="shared" si="171"/>
        <v>41408.871678240743</v>
      </c>
      <c r="U1480" s="10">
        <v>41394</v>
      </c>
      <c r="V1480" s="10">
        <v>41408</v>
      </c>
      <c r="W1480" s="28">
        <f t="shared" si="168"/>
        <v>50000</v>
      </c>
      <c r="X1480" s="28">
        <f t="shared" si="169"/>
        <v>590807.11</v>
      </c>
    </row>
    <row r="1481" spans="1:2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8318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8345</v>
      </c>
      <c r="O1481" s="5">
        <f t="shared" si="167"/>
        <v>137.375</v>
      </c>
      <c r="P1481" s="5">
        <f t="shared" si="166"/>
        <v>30.95774647887324</v>
      </c>
      <c r="Q1481" s="6" t="s">
        <v>8379</v>
      </c>
      <c r="R1481" t="s">
        <v>8399</v>
      </c>
      <c r="S1481" s="10">
        <f t="shared" si="170"/>
        <v>41754.745243055557</v>
      </c>
      <c r="T1481" s="10">
        <f t="shared" si="171"/>
        <v>41769.165972222225</v>
      </c>
      <c r="U1481" s="10">
        <v>41754</v>
      </c>
      <c r="V1481" s="10">
        <v>41769</v>
      </c>
      <c r="W1481" s="28">
        <f t="shared" si="168"/>
        <v>1600</v>
      </c>
      <c r="X1481" s="28">
        <f t="shared" si="169"/>
        <v>2198</v>
      </c>
    </row>
    <row r="1482" spans="1:2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8318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8345</v>
      </c>
      <c r="O1482" s="5">
        <f t="shared" si="167"/>
        <v>117.04040000000001</v>
      </c>
      <c r="P1482" s="5">
        <f t="shared" si="166"/>
        <v>92.157795275590544</v>
      </c>
      <c r="Q1482" s="6" t="s">
        <v>8379</v>
      </c>
      <c r="R1482" t="s">
        <v>8399</v>
      </c>
      <c r="S1482" s="10">
        <f t="shared" si="170"/>
        <v>41464.934016203704</v>
      </c>
      <c r="T1482" s="10">
        <f t="shared" si="171"/>
        <v>41481.708333333336</v>
      </c>
      <c r="U1482" s="10">
        <v>41464</v>
      </c>
      <c r="V1482" s="10">
        <v>41481</v>
      </c>
      <c r="W1482" s="28">
        <f t="shared" si="168"/>
        <v>50000</v>
      </c>
      <c r="X1482" s="28">
        <f t="shared" si="169"/>
        <v>58520.2</v>
      </c>
    </row>
    <row r="1483" spans="1:2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8320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8332</v>
      </c>
      <c r="O1483" s="5">
        <f t="shared" si="167"/>
        <v>2.1</v>
      </c>
      <c r="P1483" s="5">
        <f t="shared" si="166"/>
        <v>17.5</v>
      </c>
      <c r="Q1483" s="6" t="s">
        <v>8379</v>
      </c>
      <c r="R1483" t="s">
        <v>8381</v>
      </c>
      <c r="S1483" s="10">
        <f t="shared" si="170"/>
        <v>41550.922974537039</v>
      </c>
      <c r="T1483" s="10">
        <f t="shared" si="171"/>
        <v>41580.922974537039</v>
      </c>
      <c r="U1483" s="10">
        <v>41550</v>
      </c>
      <c r="V1483" s="10">
        <v>41580</v>
      </c>
      <c r="W1483" s="28">
        <f t="shared" si="168"/>
        <v>4836.5</v>
      </c>
      <c r="X1483" s="28">
        <f t="shared" si="169"/>
        <v>100.69499999999999</v>
      </c>
    </row>
    <row r="1484" spans="1:2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8320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8332</v>
      </c>
      <c r="O1484" s="5">
        <f t="shared" si="167"/>
        <v>0.1</v>
      </c>
      <c r="P1484" s="5">
        <f t="shared" si="166"/>
        <v>5</v>
      </c>
      <c r="Q1484" s="6" t="s">
        <v>8379</v>
      </c>
      <c r="R1484" t="s">
        <v>8381</v>
      </c>
      <c r="S1484" s="10">
        <f t="shared" si="170"/>
        <v>41136.858055555553</v>
      </c>
      <c r="T1484" s="10">
        <f t="shared" si="171"/>
        <v>41159.327083333337</v>
      </c>
      <c r="U1484" s="10">
        <v>41136</v>
      </c>
      <c r="V1484" s="10">
        <v>41159</v>
      </c>
      <c r="W1484" s="28">
        <f t="shared" si="168"/>
        <v>5000</v>
      </c>
      <c r="X1484" s="28">
        <f t="shared" si="169"/>
        <v>5</v>
      </c>
    </row>
    <row r="1485" spans="1:2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8320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8332</v>
      </c>
      <c r="O1485" s="5">
        <f t="shared" si="167"/>
        <v>0.7142857142857143</v>
      </c>
      <c r="P1485" s="5">
        <f t="shared" si="166"/>
        <v>25</v>
      </c>
      <c r="Q1485" s="6" t="s">
        <v>8379</v>
      </c>
      <c r="R1485" t="s">
        <v>8381</v>
      </c>
      <c r="S1485" s="10">
        <f t="shared" si="170"/>
        <v>42548.192997685182</v>
      </c>
      <c r="T1485" s="10">
        <f t="shared" si="171"/>
        <v>42573.192997685182</v>
      </c>
      <c r="U1485" s="10">
        <v>42548</v>
      </c>
      <c r="V1485" s="10">
        <v>42573</v>
      </c>
      <c r="W1485" s="28">
        <f t="shared" si="168"/>
        <v>7000</v>
      </c>
      <c r="X1485" s="28">
        <f t="shared" si="169"/>
        <v>50</v>
      </c>
    </row>
    <row r="1486" spans="1:2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8320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8332</v>
      </c>
      <c r="O1486" s="5">
        <f t="shared" si="167"/>
        <v>0</v>
      </c>
      <c r="P1486" s="5">
        <v>0</v>
      </c>
      <c r="Q1486" s="6" t="s">
        <v>8379</v>
      </c>
      <c r="R1486" t="s">
        <v>8381</v>
      </c>
      <c r="S1486" s="10">
        <f t="shared" si="170"/>
        <v>41053.200960648144</v>
      </c>
      <c r="T1486" s="10">
        <f t="shared" si="171"/>
        <v>41111.618750000001</v>
      </c>
      <c r="U1486" s="10">
        <v>41053</v>
      </c>
      <c r="V1486" s="10">
        <v>41111</v>
      </c>
      <c r="W1486" s="28">
        <f t="shared" si="168"/>
        <v>2000</v>
      </c>
      <c r="X1486" s="28">
        <f t="shared" si="169"/>
        <v>0</v>
      </c>
    </row>
    <row r="1487" spans="1:2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8320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8332</v>
      </c>
      <c r="O1487" s="5">
        <f t="shared" si="167"/>
        <v>2.2388059701492535</v>
      </c>
      <c r="P1487" s="5">
        <f>E1487/L1487</f>
        <v>50</v>
      </c>
      <c r="Q1487" s="6" t="s">
        <v>8379</v>
      </c>
      <c r="R1487" t="s">
        <v>8381</v>
      </c>
      <c r="S1487" s="10">
        <f t="shared" si="170"/>
        <v>42130.795983796299</v>
      </c>
      <c r="T1487" s="10">
        <f t="shared" si="171"/>
        <v>42175.795983796299</v>
      </c>
      <c r="U1487" s="10">
        <v>42130</v>
      </c>
      <c r="V1487" s="10">
        <v>42175</v>
      </c>
      <c r="W1487" s="28">
        <f t="shared" si="168"/>
        <v>6700</v>
      </c>
      <c r="X1487" s="28">
        <f t="shared" si="169"/>
        <v>150</v>
      </c>
    </row>
    <row r="1488" spans="1:2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8320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8332</v>
      </c>
      <c r="O1488" s="5">
        <f t="shared" si="167"/>
        <v>0.24</v>
      </c>
      <c r="P1488" s="5">
        <f>E1488/L1488</f>
        <v>16</v>
      </c>
      <c r="Q1488" s="6" t="s">
        <v>8379</v>
      </c>
      <c r="R1488" t="s">
        <v>8381</v>
      </c>
      <c r="S1488" s="10">
        <f t="shared" si="170"/>
        <v>42032.168530092589</v>
      </c>
      <c r="T1488" s="10">
        <f t="shared" si="171"/>
        <v>42062.168530092589</v>
      </c>
      <c r="U1488" s="10">
        <v>42032</v>
      </c>
      <c r="V1488" s="10">
        <v>42062</v>
      </c>
      <c r="W1488" s="28">
        <f t="shared" si="168"/>
        <v>20000</v>
      </c>
      <c r="X1488" s="28">
        <f t="shared" si="169"/>
        <v>48</v>
      </c>
    </row>
    <row r="1489" spans="1:2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8320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8332</v>
      </c>
      <c r="O1489" s="5">
        <f t="shared" si="167"/>
        <v>0</v>
      </c>
      <c r="P1489" s="5">
        <v>0</v>
      </c>
      <c r="Q1489" s="6" t="s">
        <v>8379</v>
      </c>
      <c r="R1489" t="s">
        <v>8381</v>
      </c>
      <c r="S1489" s="10">
        <f t="shared" si="170"/>
        <v>42554.917488425926</v>
      </c>
      <c r="T1489" s="10">
        <f t="shared" si="171"/>
        <v>42584.917488425926</v>
      </c>
      <c r="U1489" s="10">
        <v>42554</v>
      </c>
      <c r="V1489" s="10">
        <v>42584</v>
      </c>
      <c r="W1489" s="28">
        <f t="shared" si="168"/>
        <v>10000</v>
      </c>
      <c r="X1489" s="28">
        <f t="shared" si="169"/>
        <v>0</v>
      </c>
    </row>
    <row r="1490" spans="1:2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8320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8332</v>
      </c>
      <c r="O1490" s="5">
        <f t="shared" si="167"/>
        <v>2.4</v>
      </c>
      <c r="P1490" s="5">
        <f>E1490/L1490</f>
        <v>60</v>
      </c>
      <c r="Q1490" s="6" t="s">
        <v>8379</v>
      </c>
      <c r="R1490" t="s">
        <v>8381</v>
      </c>
      <c r="S1490" s="10">
        <f t="shared" si="170"/>
        <v>41614.563194444447</v>
      </c>
      <c r="T1490" s="10">
        <f t="shared" si="171"/>
        <v>41644.563194444447</v>
      </c>
      <c r="U1490" s="10">
        <v>41614</v>
      </c>
      <c r="V1490" s="10">
        <v>41644</v>
      </c>
      <c r="W1490" s="28">
        <f t="shared" si="168"/>
        <v>13602</v>
      </c>
      <c r="X1490" s="28">
        <f t="shared" si="169"/>
        <v>323.85599999999999</v>
      </c>
    </row>
    <row r="1491" spans="1:2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8320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8332</v>
      </c>
      <c r="O1491" s="5">
        <f t="shared" si="167"/>
        <v>0</v>
      </c>
      <c r="P1491" s="5">
        <v>0</v>
      </c>
      <c r="Q1491" s="6" t="s">
        <v>8379</v>
      </c>
      <c r="R1491" t="s">
        <v>8381</v>
      </c>
      <c r="S1491" s="10">
        <f t="shared" si="170"/>
        <v>41198.611712962964</v>
      </c>
      <c r="T1491" s="10">
        <f t="shared" si="171"/>
        <v>41228.653379629628</v>
      </c>
      <c r="U1491" s="10">
        <v>41198</v>
      </c>
      <c r="V1491" s="10">
        <v>41228</v>
      </c>
      <c r="W1491" s="28">
        <f t="shared" si="168"/>
        <v>5000</v>
      </c>
      <c r="X1491" s="28">
        <f t="shared" si="169"/>
        <v>0</v>
      </c>
    </row>
    <row r="1492" spans="1:2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8320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8332</v>
      </c>
      <c r="O1492" s="5">
        <f t="shared" si="167"/>
        <v>30.862068965517242</v>
      </c>
      <c r="P1492" s="5">
        <f>E1492/L1492</f>
        <v>47.10526315789474</v>
      </c>
      <c r="Q1492" s="6" t="s">
        <v>8379</v>
      </c>
      <c r="R1492" t="s">
        <v>8381</v>
      </c>
      <c r="S1492" s="10">
        <f t="shared" si="170"/>
        <v>41520.561041666668</v>
      </c>
      <c r="T1492" s="10">
        <f t="shared" si="171"/>
        <v>41549.561041666668</v>
      </c>
      <c r="U1492" s="10">
        <v>41520</v>
      </c>
      <c r="V1492" s="10">
        <v>41549</v>
      </c>
      <c r="W1492" s="28">
        <f t="shared" si="168"/>
        <v>2900</v>
      </c>
      <c r="X1492" s="28">
        <f t="shared" si="169"/>
        <v>895</v>
      </c>
    </row>
    <row r="1493" spans="1:2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8320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8332</v>
      </c>
      <c r="O1493" s="5">
        <f t="shared" si="167"/>
        <v>8.3333333333333321</v>
      </c>
      <c r="P1493" s="5">
        <f>E1493/L1493</f>
        <v>100</v>
      </c>
      <c r="Q1493" s="6" t="s">
        <v>8379</v>
      </c>
      <c r="R1493" t="s">
        <v>8381</v>
      </c>
      <c r="S1493" s="10">
        <f t="shared" si="170"/>
        <v>41991.713460648149</v>
      </c>
      <c r="T1493" s="10">
        <f t="shared" si="171"/>
        <v>42050.651388888888</v>
      </c>
      <c r="U1493" s="10">
        <v>41991</v>
      </c>
      <c r="V1493" s="10">
        <v>42050</v>
      </c>
      <c r="W1493" s="28">
        <f t="shared" si="168"/>
        <v>1200</v>
      </c>
      <c r="X1493" s="28">
        <f t="shared" si="169"/>
        <v>100</v>
      </c>
    </row>
    <row r="1494" spans="1:2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8320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8332</v>
      </c>
      <c r="O1494" s="5">
        <f t="shared" si="167"/>
        <v>0.75</v>
      </c>
      <c r="P1494" s="5">
        <f>E1494/L1494</f>
        <v>15</v>
      </c>
      <c r="Q1494" s="6" t="s">
        <v>8379</v>
      </c>
      <c r="R1494" t="s">
        <v>8381</v>
      </c>
      <c r="S1494" s="10">
        <f t="shared" si="170"/>
        <v>40682.884791666671</v>
      </c>
      <c r="T1494" s="10">
        <f t="shared" si="171"/>
        <v>40712.884791666671</v>
      </c>
      <c r="U1494" s="10">
        <v>40682</v>
      </c>
      <c r="V1494" s="10">
        <v>40712</v>
      </c>
      <c r="W1494" s="28">
        <f t="shared" si="168"/>
        <v>4000</v>
      </c>
      <c r="X1494" s="28">
        <f t="shared" si="169"/>
        <v>30</v>
      </c>
    </row>
    <row r="1495" spans="1:2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8320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8332</v>
      </c>
      <c r="O1495" s="5">
        <f t="shared" si="167"/>
        <v>0</v>
      </c>
      <c r="P1495" s="5">
        <v>0</v>
      </c>
      <c r="Q1495" s="6" t="s">
        <v>8379</v>
      </c>
      <c r="R1495" t="s">
        <v>8381</v>
      </c>
      <c r="S1495" s="10">
        <f t="shared" si="170"/>
        <v>41411.866608796292</v>
      </c>
      <c r="T1495" s="10">
        <f t="shared" si="171"/>
        <v>41441.866608796292</v>
      </c>
      <c r="U1495" s="10">
        <v>41411</v>
      </c>
      <c r="V1495" s="10">
        <v>41441</v>
      </c>
      <c r="W1495" s="28">
        <f t="shared" si="168"/>
        <v>2400</v>
      </c>
      <c r="X1495" s="28">
        <f t="shared" si="169"/>
        <v>0</v>
      </c>
    </row>
    <row r="1496" spans="1:2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8320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8332</v>
      </c>
      <c r="O1496" s="5">
        <f t="shared" si="167"/>
        <v>8.9</v>
      </c>
      <c r="P1496" s="5">
        <f>E1496/L1496</f>
        <v>40.454545454545453</v>
      </c>
      <c r="Q1496" s="6" t="s">
        <v>8379</v>
      </c>
      <c r="R1496" t="s">
        <v>8381</v>
      </c>
      <c r="S1496" s="10">
        <f t="shared" si="170"/>
        <v>42067.722372685181</v>
      </c>
      <c r="T1496" s="10">
        <f t="shared" si="171"/>
        <v>42097.651388888888</v>
      </c>
      <c r="U1496" s="10">
        <v>42067</v>
      </c>
      <c r="V1496" s="10">
        <v>42097</v>
      </c>
      <c r="W1496" s="28">
        <f t="shared" si="168"/>
        <v>5000</v>
      </c>
      <c r="X1496" s="28">
        <f t="shared" si="169"/>
        <v>445</v>
      </c>
    </row>
    <row r="1497" spans="1:2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8320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8332</v>
      </c>
      <c r="O1497" s="5">
        <f t="shared" si="167"/>
        <v>0</v>
      </c>
      <c r="P1497" s="5">
        <v>0</v>
      </c>
      <c r="Q1497" s="6" t="s">
        <v>8379</v>
      </c>
      <c r="R1497" t="s">
        <v>8381</v>
      </c>
      <c r="S1497" s="10">
        <f t="shared" si="170"/>
        <v>40752.789710648147</v>
      </c>
      <c r="T1497" s="10">
        <f t="shared" si="171"/>
        <v>40782.789710648147</v>
      </c>
      <c r="U1497" s="10">
        <v>40752</v>
      </c>
      <c r="V1497" s="10">
        <v>40782</v>
      </c>
      <c r="W1497" s="28">
        <f t="shared" si="168"/>
        <v>2000</v>
      </c>
      <c r="X1497" s="28">
        <f t="shared" si="169"/>
        <v>0</v>
      </c>
    </row>
    <row r="1498" spans="1:2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8320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8332</v>
      </c>
      <c r="O1498" s="5">
        <f t="shared" si="167"/>
        <v>0</v>
      </c>
      <c r="P1498" s="5">
        <v>0</v>
      </c>
      <c r="Q1498" s="6" t="s">
        <v>8379</v>
      </c>
      <c r="R1498" t="s">
        <v>8381</v>
      </c>
      <c r="S1498" s="10">
        <f t="shared" si="170"/>
        <v>41838.475219907406</v>
      </c>
      <c r="T1498" s="10">
        <f t="shared" si="171"/>
        <v>41898.475219907406</v>
      </c>
      <c r="U1498" s="10">
        <v>41838</v>
      </c>
      <c r="V1498" s="10">
        <v>41898</v>
      </c>
      <c r="W1498" s="28">
        <f t="shared" si="168"/>
        <v>1500</v>
      </c>
      <c r="X1498" s="28">
        <f t="shared" si="169"/>
        <v>0</v>
      </c>
    </row>
    <row r="1499" spans="1:2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8320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8332</v>
      </c>
      <c r="O1499" s="5">
        <f t="shared" si="167"/>
        <v>6.6666666666666671E-3</v>
      </c>
      <c r="P1499" s="5">
        <f t="shared" ref="P1499:P1545" si="172">E1499/L1499</f>
        <v>1</v>
      </c>
      <c r="Q1499" s="6" t="s">
        <v>8379</v>
      </c>
      <c r="R1499" t="s">
        <v>8381</v>
      </c>
      <c r="S1499" s="10">
        <f t="shared" si="170"/>
        <v>41444.64261574074</v>
      </c>
      <c r="T1499" s="10">
        <f t="shared" si="171"/>
        <v>41486.821527777778</v>
      </c>
      <c r="U1499" s="10">
        <v>41444</v>
      </c>
      <c r="V1499" s="10">
        <v>41486</v>
      </c>
      <c r="W1499" s="28">
        <f t="shared" si="168"/>
        <v>15000</v>
      </c>
      <c r="X1499" s="28">
        <f t="shared" si="169"/>
        <v>1</v>
      </c>
    </row>
    <row r="1500" spans="1:2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8320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8332</v>
      </c>
      <c r="O1500" s="5">
        <f t="shared" si="167"/>
        <v>1.9</v>
      </c>
      <c r="P1500" s="5">
        <f t="shared" si="172"/>
        <v>19</v>
      </c>
      <c r="Q1500" s="6" t="s">
        <v>8379</v>
      </c>
      <c r="R1500" t="s">
        <v>8381</v>
      </c>
      <c r="S1500" s="10">
        <f t="shared" si="170"/>
        <v>41840.983541666668</v>
      </c>
      <c r="T1500" s="10">
        <f t="shared" si="171"/>
        <v>41885.983541666668</v>
      </c>
      <c r="U1500" s="10">
        <v>41840</v>
      </c>
      <c r="V1500" s="10">
        <v>41885</v>
      </c>
      <c r="W1500" s="28">
        <f t="shared" si="168"/>
        <v>3000</v>
      </c>
      <c r="X1500" s="28">
        <f t="shared" si="169"/>
        <v>57</v>
      </c>
    </row>
    <row r="1501" spans="1:2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8320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8332</v>
      </c>
      <c r="O1501" s="5">
        <f t="shared" si="167"/>
        <v>0.25</v>
      </c>
      <c r="P1501" s="5">
        <f t="shared" si="172"/>
        <v>5</v>
      </c>
      <c r="Q1501" s="6" t="s">
        <v>8379</v>
      </c>
      <c r="R1501" t="s">
        <v>8381</v>
      </c>
      <c r="S1501" s="10">
        <f t="shared" si="170"/>
        <v>42527.007326388892</v>
      </c>
      <c r="T1501" s="10">
        <f t="shared" si="171"/>
        <v>42587.007326388892</v>
      </c>
      <c r="U1501" s="10">
        <v>42527</v>
      </c>
      <c r="V1501" s="10">
        <v>42587</v>
      </c>
      <c r="W1501" s="28">
        <f t="shared" si="168"/>
        <v>2000</v>
      </c>
      <c r="X1501" s="28">
        <f t="shared" si="169"/>
        <v>5</v>
      </c>
    </row>
    <row r="1502" spans="1:2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8320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8332</v>
      </c>
      <c r="O1502" s="5">
        <f t="shared" si="167"/>
        <v>25.035714285714285</v>
      </c>
      <c r="P1502" s="5">
        <f t="shared" si="172"/>
        <v>46.733333333333334</v>
      </c>
      <c r="Q1502" s="6" t="s">
        <v>8379</v>
      </c>
      <c r="R1502" t="s">
        <v>8381</v>
      </c>
      <c r="S1502" s="10">
        <f t="shared" si="170"/>
        <v>41365.904594907406</v>
      </c>
      <c r="T1502" s="10">
        <f t="shared" si="171"/>
        <v>41395.904594907406</v>
      </c>
      <c r="U1502" s="10">
        <v>41365</v>
      </c>
      <c r="V1502" s="10">
        <v>41395</v>
      </c>
      <c r="W1502" s="28">
        <f t="shared" si="168"/>
        <v>2800</v>
      </c>
      <c r="X1502" s="28">
        <f t="shared" si="169"/>
        <v>701</v>
      </c>
    </row>
    <row r="1503" spans="1:2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8318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8342</v>
      </c>
      <c r="O1503" s="5">
        <f t="shared" si="167"/>
        <v>166.33076923076925</v>
      </c>
      <c r="P1503" s="5">
        <f t="shared" si="172"/>
        <v>97.731073446327684</v>
      </c>
      <c r="Q1503" s="6" t="s">
        <v>8395</v>
      </c>
      <c r="R1503" t="s">
        <v>8396</v>
      </c>
      <c r="S1503" s="10">
        <f t="shared" si="170"/>
        <v>42163.583599537036</v>
      </c>
      <c r="T1503" s="10">
        <f t="shared" si="171"/>
        <v>42193.583599537036</v>
      </c>
      <c r="U1503" s="10">
        <v>42163</v>
      </c>
      <c r="V1503" s="10">
        <v>42193</v>
      </c>
      <c r="W1503" s="28">
        <f t="shared" si="168"/>
        <v>41818.400000000001</v>
      </c>
      <c r="X1503" s="28">
        <f t="shared" si="169"/>
        <v>67870.272400000002</v>
      </c>
    </row>
    <row r="1504" spans="1:2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8318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8342</v>
      </c>
      <c r="O1504" s="5">
        <f t="shared" si="167"/>
        <v>101.44545454545455</v>
      </c>
      <c r="P1504" s="5">
        <f t="shared" si="172"/>
        <v>67.835866261398181</v>
      </c>
      <c r="Q1504" s="6" t="s">
        <v>8395</v>
      </c>
      <c r="R1504" t="s">
        <v>8396</v>
      </c>
      <c r="S1504" s="10">
        <f t="shared" si="170"/>
        <v>42426.542592592596</v>
      </c>
      <c r="T1504" s="10">
        <f t="shared" si="171"/>
        <v>42454.916666666672</v>
      </c>
      <c r="U1504" s="10">
        <v>42426</v>
      </c>
      <c r="V1504" s="10">
        <v>42454</v>
      </c>
      <c r="W1504" s="28">
        <f t="shared" si="168"/>
        <v>30749.399999999998</v>
      </c>
      <c r="X1504" s="28">
        <f t="shared" si="169"/>
        <v>31535.334000000003</v>
      </c>
    </row>
    <row r="1505" spans="1:2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8318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8342</v>
      </c>
      <c r="O1505" s="5">
        <f t="shared" si="167"/>
        <v>107.89146666666667</v>
      </c>
      <c r="P1505" s="5">
        <f t="shared" si="172"/>
        <v>56.98492957746479</v>
      </c>
      <c r="Q1505" s="6" t="s">
        <v>8395</v>
      </c>
      <c r="R1505" t="s">
        <v>8396</v>
      </c>
      <c r="S1505" s="10">
        <f t="shared" si="170"/>
        <v>42606.347233796296</v>
      </c>
      <c r="T1505" s="10">
        <f t="shared" si="171"/>
        <v>42666.347233796296</v>
      </c>
      <c r="U1505" s="10">
        <v>42606</v>
      </c>
      <c r="V1505" s="10">
        <v>42666</v>
      </c>
      <c r="W1505" s="28">
        <f t="shared" si="168"/>
        <v>4225.5</v>
      </c>
      <c r="X1505" s="28">
        <f t="shared" si="169"/>
        <v>4404.3993979999996</v>
      </c>
    </row>
    <row r="1506" spans="1:2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8318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8342</v>
      </c>
      <c r="O1506" s="5">
        <f t="shared" si="167"/>
        <v>277.93846153846158</v>
      </c>
      <c r="P1506" s="5">
        <f t="shared" si="172"/>
        <v>67.159851301115239</v>
      </c>
      <c r="Q1506" s="6" t="s">
        <v>8395</v>
      </c>
      <c r="R1506" t="s">
        <v>8396</v>
      </c>
      <c r="S1506" s="10">
        <f t="shared" si="170"/>
        <v>41772.657685185186</v>
      </c>
      <c r="T1506" s="10">
        <f t="shared" si="171"/>
        <v>41800.356249999997</v>
      </c>
      <c r="U1506" s="10">
        <v>41772</v>
      </c>
      <c r="V1506" s="10">
        <v>41800</v>
      </c>
      <c r="W1506" s="28">
        <f t="shared" si="168"/>
        <v>10942.75</v>
      </c>
      <c r="X1506" s="28">
        <f t="shared" si="169"/>
        <v>30307.5216</v>
      </c>
    </row>
    <row r="1507" spans="1:2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8318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8342</v>
      </c>
      <c r="O1507" s="5">
        <f t="shared" si="167"/>
        <v>103.58125</v>
      </c>
      <c r="P1507" s="5">
        <f t="shared" si="172"/>
        <v>48.037681159420288</v>
      </c>
      <c r="Q1507" s="6" t="s">
        <v>8395</v>
      </c>
      <c r="R1507" t="s">
        <v>8396</v>
      </c>
      <c r="S1507" s="10">
        <f t="shared" si="170"/>
        <v>42414.44332175926</v>
      </c>
      <c r="T1507" s="10">
        <f t="shared" si="171"/>
        <v>42451.834027777775</v>
      </c>
      <c r="U1507" s="10">
        <v>42414</v>
      </c>
      <c r="V1507" s="10">
        <v>42451</v>
      </c>
      <c r="W1507" s="28">
        <f t="shared" si="168"/>
        <v>18040</v>
      </c>
      <c r="X1507" s="28">
        <f t="shared" si="169"/>
        <v>18581.6476</v>
      </c>
    </row>
    <row r="1508" spans="1:2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8318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8342</v>
      </c>
      <c r="O1508" s="5">
        <f t="shared" si="167"/>
        <v>111.4</v>
      </c>
      <c r="P1508" s="5">
        <f t="shared" si="172"/>
        <v>38.860465116279073</v>
      </c>
      <c r="Q1508" s="6" t="s">
        <v>8395</v>
      </c>
      <c r="R1508" t="s">
        <v>8396</v>
      </c>
      <c r="S1508" s="10">
        <f t="shared" si="170"/>
        <v>41814.785925925928</v>
      </c>
      <c r="T1508" s="10">
        <f t="shared" si="171"/>
        <v>41844.785925925928</v>
      </c>
      <c r="U1508" s="10">
        <v>41814</v>
      </c>
      <c r="V1508" s="10">
        <v>41844</v>
      </c>
      <c r="W1508" s="28">
        <f t="shared" si="168"/>
        <v>2548.65</v>
      </c>
      <c r="X1508" s="28">
        <f t="shared" si="169"/>
        <v>2841.8697000000002</v>
      </c>
    </row>
    <row r="1509" spans="1:2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8318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8342</v>
      </c>
      <c r="O1509" s="5">
        <f t="shared" si="167"/>
        <v>215</v>
      </c>
      <c r="P1509" s="5">
        <f t="shared" si="172"/>
        <v>78.181818181818187</v>
      </c>
      <c r="Q1509" s="6" t="s">
        <v>8395</v>
      </c>
      <c r="R1509" t="s">
        <v>8396</v>
      </c>
      <c r="S1509" s="10">
        <f t="shared" si="170"/>
        <v>40254.450335648144</v>
      </c>
      <c r="T1509" s="10">
        <f t="shared" si="171"/>
        <v>40313.340277777781</v>
      </c>
      <c r="U1509" s="10">
        <v>40254</v>
      </c>
      <c r="V1509" s="10">
        <v>40313</v>
      </c>
      <c r="W1509" s="28">
        <f t="shared" si="168"/>
        <v>1200</v>
      </c>
      <c r="X1509" s="28">
        <f t="shared" si="169"/>
        <v>2580</v>
      </c>
    </row>
    <row r="1510" spans="1:2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8318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8342</v>
      </c>
      <c r="O1510" s="5">
        <f t="shared" si="167"/>
        <v>110.76216216216217</v>
      </c>
      <c r="P1510" s="5">
        <f t="shared" si="172"/>
        <v>97.113744075829388</v>
      </c>
      <c r="Q1510" s="6" t="s">
        <v>8395</v>
      </c>
      <c r="R1510" t="s">
        <v>8396</v>
      </c>
      <c r="S1510" s="10">
        <f t="shared" si="170"/>
        <v>41786.614363425928</v>
      </c>
      <c r="T1510" s="10">
        <f t="shared" si="171"/>
        <v>41817.614363425928</v>
      </c>
      <c r="U1510" s="10">
        <v>41786</v>
      </c>
      <c r="V1510" s="10">
        <v>41817</v>
      </c>
      <c r="W1510" s="28">
        <f t="shared" si="168"/>
        <v>18500</v>
      </c>
      <c r="X1510" s="28">
        <f t="shared" si="169"/>
        <v>20491</v>
      </c>
    </row>
    <row r="1511" spans="1:2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8318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8342</v>
      </c>
      <c r="O1511" s="5">
        <f t="shared" si="167"/>
        <v>123.64125714285714</v>
      </c>
      <c r="P1511" s="5">
        <f t="shared" si="172"/>
        <v>110.39397959183674</v>
      </c>
      <c r="Q1511" s="6" t="s">
        <v>8395</v>
      </c>
      <c r="R1511" t="s">
        <v>8396</v>
      </c>
      <c r="S1511" s="10">
        <f t="shared" si="170"/>
        <v>42751.533391203702</v>
      </c>
      <c r="T1511" s="10">
        <f t="shared" si="171"/>
        <v>42780.957638888889</v>
      </c>
      <c r="U1511" s="10">
        <v>42751</v>
      </c>
      <c r="V1511" s="10">
        <v>42780</v>
      </c>
      <c r="W1511" s="28">
        <f t="shared" si="168"/>
        <v>18539.5</v>
      </c>
      <c r="X1511" s="28">
        <f t="shared" si="169"/>
        <v>22985.218806000001</v>
      </c>
    </row>
    <row r="1512" spans="1:2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8318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8342</v>
      </c>
      <c r="O1512" s="5">
        <f t="shared" si="167"/>
        <v>101.03500000000001</v>
      </c>
      <c r="P1512" s="5">
        <f t="shared" si="172"/>
        <v>39.91506172839506</v>
      </c>
      <c r="Q1512" s="6" t="s">
        <v>8395</v>
      </c>
      <c r="R1512" t="s">
        <v>8396</v>
      </c>
      <c r="S1512" s="10">
        <f t="shared" si="170"/>
        <v>41809.385162037041</v>
      </c>
      <c r="T1512" s="10">
        <f t="shared" si="171"/>
        <v>41839.385162037041</v>
      </c>
      <c r="U1512" s="10">
        <v>41809</v>
      </c>
      <c r="V1512" s="10">
        <v>41839</v>
      </c>
      <c r="W1512" s="28">
        <f t="shared" si="168"/>
        <v>27244.800000000003</v>
      </c>
      <c r="X1512" s="28">
        <f t="shared" si="169"/>
        <v>27622.160720000003</v>
      </c>
    </row>
    <row r="1513" spans="1:2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8318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8342</v>
      </c>
      <c r="O1513" s="5">
        <f t="shared" si="167"/>
        <v>111.79285714285714</v>
      </c>
      <c r="P1513" s="5">
        <f t="shared" si="172"/>
        <v>75.975728155339809</v>
      </c>
      <c r="Q1513" s="6" t="s">
        <v>8395</v>
      </c>
      <c r="R1513" t="s">
        <v>8396</v>
      </c>
      <c r="S1513" s="10">
        <f t="shared" si="170"/>
        <v>42296.583379629628</v>
      </c>
      <c r="T1513" s="10">
        <f t="shared" si="171"/>
        <v>42326.625046296293</v>
      </c>
      <c r="U1513" s="10">
        <v>42296</v>
      </c>
      <c r="V1513" s="10">
        <v>42326</v>
      </c>
      <c r="W1513" s="28">
        <f t="shared" si="168"/>
        <v>14000</v>
      </c>
      <c r="X1513" s="28">
        <f t="shared" si="169"/>
        <v>15651</v>
      </c>
    </row>
    <row r="1514" spans="1:2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8318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8342</v>
      </c>
      <c r="O1514" s="5">
        <f t="shared" si="167"/>
        <v>558.7714285714286</v>
      </c>
      <c r="P1514" s="5">
        <f t="shared" si="172"/>
        <v>58.379104477611939</v>
      </c>
      <c r="Q1514" s="6" t="s">
        <v>8395</v>
      </c>
      <c r="R1514" t="s">
        <v>8396</v>
      </c>
      <c r="S1514" s="10">
        <f t="shared" si="170"/>
        <v>42741.684479166666</v>
      </c>
      <c r="T1514" s="10">
        <f t="shared" si="171"/>
        <v>42771.684479166666</v>
      </c>
      <c r="U1514" s="10">
        <v>42741</v>
      </c>
      <c r="V1514" s="10">
        <v>42771</v>
      </c>
      <c r="W1514" s="28">
        <f t="shared" si="168"/>
        <v>3500</v>
      </c>
      <c r="X1514" s="28">
        <f t="shared" si="169"/>
        <v>19557</v>
      </c>
    </row>
    <row r="1515" spans="1:2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8318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8342</v>
      </c>
      <c r="O1515" s="5">
        <f t="shared" si="167"/>
        <v>150.01875000000001</v>
      </c>
      <c r="P1515" s="5">
        <f t="shared" si="172"/>
        <v>55.82093023255814</v>
      </c>
      <c r="Q1515" s="6" t="s">
        <v>8395</v>
      </c>
      <c r="R1515" t="s">
        <v>8396</v>
      </c>
      <c r="S1515" s="10">
        <f t="shared" si="170"/>
        <v>41806.637337962966</v>
      </c>
      <c r="T1515" s="10">
        <f t="shared" si="171"/>
        <v>41836.637337962966</v>
      </c>
      <c r="U1515" s="10">
        <v>41806</v>
      </c>
      <c r="V1515" s="10">
        <v>41836</v>
      </c>
      <c r="W1515" s="28">
        <f t="shared" si="168"/>
        <v>13576</v>
      </c>
      <c r="X1515" s="28">
        <f t="shared" si="169"/>
        <v>20550.168449999997</v>
      </c>
    </row>
    <row r="1516" spans="1:2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8318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8342</v>
      </c>
      <c r="O1516" s="5">
        <f t="shared" si="167"/>
        <v>106.476</v>
      </c>
      <c r="P1516" s="5">
        <f t="shared" si="172"/>
        <v>151.24431818181819</v>
      </c>
      <c r="Q1516" s="6" t="s">
        <v>8395</v>
      </c>
      <c r="R1516" t="s">
        <v>8396</v>
      </c>
      <c r="S1516" s="10">
        <f t="shared" si="170"/>
        <v>42234.597685185188</v>
      </c>
      <c r="T1516" s="10">
        <f t="shared" si="171"/>
        <v>42274.597685185188</v>
      </c>
      <c r="U1516" s="10">
        <v>42234</v>
      </c>
      <c r="V1516" s="10">
        <v>42274</v>
      </c>
      <c r="W1516" s="28">
        <f t="shared" si="168"/>
        <v>25000</v>
      </c>
      <c r="X1516" s="28">
        <f t="shared" si="169"/>
        <v>26619</v>
      </c>
    </row>
    <row r="1517" spans="1:2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8318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8342</v>
      </c>
      <c r="O1517" s="5">
        <f t="shared" si="167"/>
        <v>157.18899999999999</v>
      </c>
      <c r="P1517" s="5">
        <f t="shared" si="172"/>
        <v>849.67027027027029</v>
      </c>
      <c r="Q1517" s="6" t="s">
        <v>8395</v>
      </c>
      <c r="R1517" t="s">
        <v>8396</v>
      </c>
      <c r="S1517" s="10">
        <f t="shared" si="170"/>
        <v>42415.253437499996</v>
      </c>
      <c r="T1517" s="10">
        <f t="shared" si="171"/>
        <v>42445.211770833332</v>
      </c>
      <c r="U1517" s="10">
        <v>42415</v>
      </c>
      <c r="V1517" s="10">
        <v>42445</v>
      </c>
      <c r="W1517" s="28">
        <f t="shared" si="168"/>
        <v>34830</v>
      </c>
      <c r="X1517" s="28">
        <f t="shared" si="169"/>
        <v>54890.398800000003</v>
      </c>
    </row>
    <row r="1518" spans="1:2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8318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8342</v>
      </c>
      <c r="O1518" s="5">
        <f t="shared" si="167"/>
        <v>108.65882352941176</v>
      </c>
      <c r="P1518" s="5">
        <f t="shared" si="172"/>
        <v>159.24137931034483</v>
      </c>
      <c r="Q1518" s="6" t="s">
        <v>8395</v>
      </c>
      <c r="R1518" t="s">
        <v>8396</v>
      </c>
      <c r="S1518" s="10">
        <f t="shared" si="170"/>
        <v>42619.466342592597</v>
      </c>
      <c r="T1518" s="10">
        <f t="shared" si="171"/>
        <v>42649.583333333328</v>
      </c>
      <c r="U1518" s="10">
        <v>42619</v>
      </c>
      <c r="V1518" s="10">
        <v>42649</v>
      </c>
      <c r="W1518" s="28">
        <f t="shared" si="168"/>
        <v>17000</v>
      </c>
      <c r="X1518" s="28">
        <f t="shared" si="169"/>
        <v>18472</v>
      </c>
    </row>
    <row r="1519" spans="1:2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8318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8342</v>
      </c>
      <c r="O1519" s="5">
        <f t="shared" si="167"/>
        <v>161.97999999999999</v>
      </c>
      <c r="P1519" s="5">
        <f t="shared" si="172"/>
        <v>39.507317073170732</v>
      </c>
      <c r="Q1519" s="6" t="s">
        <v>8395</v>
      </c>
      <c r="R1519" t="s">
        <v>8396</v>
      </c>
      <c r="S1519" s="10">
        <f t="shared" si="170"/>
        <v>41948.56658564815</v>
      </c>
      <c r="T1519" s="10">
        <f t="shared" si="171"/>
        <v>41979.25</v>
      </c>
      <c r="U1519" s="10">
        <v>41948</v>
      </c>
      <c r="V1519" s="10">
        <v>41979</v>
      </c>
      <c r="W1519" s="28">
        <f t="shared" si="168"/>
        <v>15000</v>
      </c>
      <c r="X1519" s="28">
        <f t="shared" si="169"/>
        <v>24297</v>
      </c>
    </row>
    <row r="1520" spans="1:2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8318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8342</v>
      </c>
      <c r="O1520" s="5">
        <f t="shared" si="167"/>
        <v>205.36666666666665</v>
      </c>
      <c r="P1520" s="5">
        <f t="shared" si="172"/>
        <v>130.52966101694915</v>
      </c>
      <c r="Q1520" s="6" t="s">
        <v>8395</v>
      </c>
      <c r="R1520" t="s">
        <v>8396</v>
      </c>
      <c r="S1520" s="10">
        <f t="shared" si="170"/>
        <v>41760.8200462963</v>
      </c>
      <c r="T1520" s="10">
        <f t="shared" si="171"/>
        <v>41790.8200462963</v>
      </c>
      <c r="U1520" s="10">
        <v>41760</v>
      </c>
      <c r="V1520" s="10">
        <v>41790</v>
      </c>
      <c r="W1520" s="28">
        <f t="shared" si="168"/>
        <v>15000</v>
      </c>
      <c r="X1520" s="28">
        <f t="shared" si="169"/>
        <v>30805</v>
      </c>
    </row>
    <row r="1521" spans="1:2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8318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8342</v>
      </c>
      <c r="O1521" s="5">
        <f t="shared" si="167"/>
        <v>103.36388888888889</v>
      </c>
      <c r="P1521" s="5">
        <f t="shared" si="172"/>
        <v>64.156896551724131</v>
      </c>
      <c r="Q1521" s="6" t="s">
        <v>8395</v>
      </c>
      <c r="R1521" t="s">
        <v>8396</v>
      </c>
      <c r="S1521" s="10">
        <f t="shared" si="170"/>
        <v>41782.741701388892</v>
      </c>
      <c r="T1521" s="10">
        <f t="shared" si="171"/>
        <v>41810.915972222225</v>
      </c>
      <c r="U1521" s="10">
        <v>41782</v>
      </c>
      <c r="V1521" s="10">
        <v>41810</v>
      </c>
      <c r="W1521" s="28">
        <f t="shared" si="168"/>
        <v>9000</v>
      </c>
      <c r="X1521" s="28">
        <f t="shared" si="169"/>
        <v>9302.75</v>
      </c>
    </row>
    <row r="1522" spans="1:2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8318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8342</v>
      </c>
      <c r="O1522" s="5">
        <f t="shared" si="167"/>
        <v>103.47222222222223</v>
      </c>
      <c r="P1522" s="5">
        <f t="shared" si="172"/>
        <v>111.52694610778443</v>
      </c>
      <c r="Q1522" s="6" t="s">
        <v>8395</v>
      </c>
      <c r="R1522" t="s">
        <v>8396</v>
      </c>
      <c r="S1522" s="10">
        <f t="shared" si="170"/>
        <v>41955.857789351852</v>
      </c>
      <c r="T1522" s="10">
        <f t="shared" si="171"/>
        <v>41992.166666666672</v>
      </c>
      <c r="U1522" s="10">
        <v>41955</v>
      </c>
      <c r="V1522" s="10">
        <v>41992</v>
      </c>
      <c r="W1522" s="28">
        <f t="shared" si="168"/>
        <v>18000</v>
      </c>
      <c r="X1522" s="28">
        <f t="shared" si="169"/>
        <v>18625</v>
      </c>
    </row>
    <row r="1523" spans="1:2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8318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8342</v>
      </c>
      <c r="O1523" s="5">
        <f t="shared" si="167"/>
        <v>106.81333333333333</v>
      </c>
      <c r="P1523" s="5">
        <f t="shared" si="172"/>
        <v>170.44680851063831</v>
      </c>
      <c r="Q1523" s="6" t="s">
        <v>8395</v>
      </c>
      <c r="R1523" t="s">
        <v>8396</v>
      </c>
      <c r="S1523" s="10">
        <f t="shared" si="170"/>
        <v>42493.167719907404</v>
      </c>
      <c r="T1523" s="10">
        <f t="shared" si="171"/>
        <v>42528.167719907404</v>
      </c>
      <c r="U1523" s="10">
        <v>42493</v>
      </c>
      <c r="V1523" s="10">
        <v>42528</v>
      </c>
      <c r="W1523" s="28">
        <f t="shared" si="168"/>
        <v>37500</v>
      </c>
      <c r="X1523" s="28">
        <f t="shared" si="169"/>
        <v>40055</v>
      </c>
    </row>
    <row r="1524" spans="1:2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8318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8342</v>
      </c>
      <c r="O1524" s="5">
        <f t="shared" si="167"/>
        <v>138.96574712643678</v>
      </c>
      <c r="P1524" s="5">
        <f t="shared" si="172"/>
        <v>133.7391592920354</v>
      </c>
      <c r="Q1524" s="6" t="s">
        <v>8395</v>
      </c>
      <c r="R1524" t="s">
        <v>8396</v>
      </c>
      <c r="S1524" s="10">
        <f t="shared" si="170"/>
        <v>41899.830312500002</v>
      </c>
      <c r="T1524" s="10">
        <f t="shared" si="171"/>
        <v>41929.830312500002</v>
      </c>
      <c r="U1524" s="10">
        <v>41899</v>
      </c>
      <c r="V1524" s="10">
        <v>41929</v>
      </c>
      <c r="W1524" s="28">
        <f t="shared" si="168"/>
        <v>43500</v>
      </c>
      <c r="X1524" s="28">
        <f t="shared" si="169"/>
        <v>60450.1</v>
      </c>
    </row>
    <row r="1525" spans="1:2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8318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8342</v>
      </c>
      <c r="O1525" s="5">
        <f t="shared" si="167"/>
        <v>124.84324324324325</v>
      </c>
      <c r="P1525" s="5">
        <f t="shared" si="172"/>
        <v>95.834024896265561</v>
      </c>
      <c r="Q1525" s="6" t="s">
        <v>8395</v>
      </c>
      <c r="R1525" t="s">
        <v>8396</v>
      </c>
      <c r="S1525" s="10">
        <f t="shared" si="170"/>
        <v>41964.751342592594</v>
      </c>
      <c r="T1525" s="10">
        <f t="shared" si="171"/>
        <v>41996</v>
      </c>
      <c r="U1525" s="10">
        <v>41964</v>
      </c>
      <c r="V1525" s="10">
        <v>41996</v>
      </c>
      <c r="W1525" s="28">
        <f t="shared" si="168"/>
        <v>18500</v>
      </c>
      <c r="X1525" s="28">
        <f t="shared" si="169"/>
        <v>23096</v>
      </c>
    </row>
    <row r="1526" spans="1:2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8318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8342</v>
      </c>
      <c r="O1526" s="5">
        <f t="shared" si="167"/>
        <v>206.99999999999997</v>
      </c>
      <c r="P1526" s="5">
        <f t="shared" si="172"/>
        <v>221.78571428571428</v>
      </c>
      <c r="Q1526" s="6" t="s">
        <v>8395</v>
      </c>
      <c r="R1526" t="s">
        <v>8396</v>
      </c>
      <c r="S1526" s="10">
        <f t="shared" si="170"/>
        <v>42756.501041666663</v>
      </c>
      <c r="T1526" s="10">
        <f t="shared" si="171"/>
        <v>42786.501041666663</v>
      </c>
      <c r="U1526" s="10">
        <v>42756</v>
      </c>
      <c r="V1526" s="10">
        <v>42786</v>
      </c>
      <c r="W1526" s="28">
        <f t="shared" si="168"/>
        <v>335.4</v>
      </c>
      <c r="X1526" s="28">
        <f t="shared" si="169"/>
        <v>695.52</v>
      </c>
    </row>
    <row r="1527" spans="1:2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8318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8342</v>
      </c>
      <c r="O1527" s="5">
        <f t="shared" si="167"/>
        <v>174.00576923076923</v>
      </c>
      <c r="P1527" s="5">
        <f t="shared" si="172"/>
        <v>32.315357142857138</v>
      </c>
      <c r="Q1527" s="6" t="s">
        <v>8395</v>
      </c>
      <c r="R1527" t="s">
        <v>8396</v>
      </c>
      <c r="S1527" s="10">
        <f t="shared" si="170"/>
        <v>42570.702986111108</v>
      </c>
      <c r="T1527" s="10">
        <f t="shared" si="171"/>
        <v>42600.702986111108</v>
      </c>
      <c r="U1527" s="10">
        <v>42570</v>
      </c>
      <c r="V1527" s="10">
        <v>42600</v>
      </c>
      <c r="W1527" s="28">
        <f t="shared" si="168"/>
        <v>2600</v>
      </c>
      <c r="X1527" s="28">
        <f t="shared" si="169"/>
        <v>4524.1499999999996</v>
      </c>
    </row>
    <row r="1528" spans="1:2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8318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8342</v>
      </c>
      <c r="O1528" s="5">
        <f t="shared" si="167"/>
        <v>120.32608695652173</v>
      </c>
      <c r="P1528" s="5">
        <f t="shared" si="172"/>
        <v>98.839285714285708</v>
      </c>
      <c r="Q1528" s="6" t="s">
        <v>8395</v>
      </c>
      <c r="R1528" t="s">
        <v>8396</v>
      </c>
      <c r="S1528" s="10">
        <f t="shared" si="170"/>
        <v>42339.276006944448</v>
      </c>
      <c r="T1528" s="10">
        <f t="shared" si="171"/>
        <v>42388.276006944448</v>
      </c>
      <c r="U1528" s="10">
        <v>42339</v>
      </c>
      <c r="V1528" s="10">
        <v>42388</v>
      </c>
      <c r="W1528" s="28">
        <f t="shared" si="168"/>
        <v>23000</v>
      </c>
      <c r="X1528" s="28">
        <f t="shared" si="169"/>
        <v>27675</v>
      </c>
    </row>
    <row r="1529" spans="1:2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8318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8342</v>
      </c>
      <c r="O1529" s="5">
        <f t="shared" si="167"/>
        <v>110.44428571428573</v>
      </c>
      <c r="P1529" s="5">
        <f t="shared" si="172"/>
        <v>55.222142857142863</v>
      </c>
      <c r="Q1529" s="6" t="s">
        <v>8395</v>
      </c>
      <c r="R1529" t="s">
        <v>8396</v>
      </c>
      <c r="S1529" s="10">
        <f t="shared" si="170"/>
        <v>42780.600532407407</v>
      </c>
      <c r="T1529" s="10">
        <f t="shared" si="171"/>
        <v>42808.558865740742</v>
      </c>
      <c r="U1529" s="10">
        <v>42780</v>
      </c>
      <c r="V1529" s="10">
        <v>42808</v>
      </c>
      <c r="W1529" s="28">
        <f t="shared" si="168"/>
        <v>3500</v>
      </c>
      <c r="X1529" s="28">
        <f t="shared" si="169"/>
        <v>3865.55</v>
      </c>
    </row>
    <row r="1530" spans="1:2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8318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8342</v>
      </c>
      <c r="O1530" s="5">
        <f t="shared" si="167"/>
        <v>281.56666666666666</v>
      </c>
      <c r="P1530" s="5">
        <f t="shared" si="172"/>
        <v>52.793750000000003</v>
      </c>
      <c r="Q1530" s="6" t="s">
        <v>8395</v>
      </c>
      <c r="R1530" t="s">
        <v>8396</v>
      </c>
      <c r="S1530" s="10">
        <f t="shared" si="170"/>
        <v>42736.732893518521</v>
      </c>
      <c r="T1530" s="10">
        <f t="shared" si="171"/>
        <v>42767</v>
      </c>
      <c r="U1530" s="10">
        <v>42736</v>
      </c>
      <c r="V1530" s="10">
        <v>42767</v>
      </c>
      <c r="W1530" s="28">
        <f t="shared" si="168"/>
        <v>3000</v>
      </c>
      <c r="X1530" s="28">
        <f t="shared" si="169"/>
        <v>8447</v>
      </c>
    </row>
    <row r="1531" spans="1:2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8318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8342</v>
      </c>
      <c r="O1531" s="5">
        <f t="shared" si="167"/>
        <v>100.67894736842105</v>
      </c>
      <c r="P1531" s="5">
        <f t="shared" si="172"/>
        <v>135.66666666666666</v>
      </c>
      <c r="Q1531" s="6" t="s">
        <v>8395</v>
      </c>
      <c r="R1531" t="s">
        <v>8396</v>
      </c>
      <c r="S1531" s="10">
        <f t="shared" si="170"/>
        <v>42052.628703703704</v>
      </c>
      <c r="T1531" s="10">
        <f t="shared" si="171"/>
        <v>42082.587037037039</v>
      </c>
      <c r="U1531" s="10">
        <v>42052</v>
      </c>
      <c r="V1531" s="10">
        <v>42082</v>
      </c>
      <c r="W1531" s="28">
        <f t="shared" si="168"/>
        <v>19000</v>
      </c>
      <c r="X1531" s="28">
        <f t="shared" si="169"/>
        <v>19129</v>
      </c>
    </row>
    <row r="1532" spans="1:2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8318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8342</v>
      </c>
      <c r="O1532" s="5">
        <f t="shared" si="167"/>
        <v>134.82571428571427</v>
      </c>
      <c r="P1532" s="5">
        <f t="shared" si="172"/>
        <v>53.991990846681922</v>
      </c>
      <c r="Q1532" s="6" t="s">
        <v>8395</v>
      </c>
      <c r="R1532" t="s">
        <v>8396</v>
      </c>
      <c r="S1532" s="10">
        <f t="shared" si="170"/>
        <v>42275.76730324074</v>
      </c>
      <c r="T1532" s="10">
        <f t="shared" si="171"/>
        <v>42300.76730324074</v>
      </c>
      <c r="U1532" s="10">
        <v>42275</v>
      </c>
      <c r="V1532" s="10">
        <v>42300</v>
      </c>
      <c r="W1532" s="28">
        <f t="shared" si="168"/>
        <v>35000</v>
      </c>
      <c r="X1532" s="28">
        <f t="shared" si="169"/>
        <v>47189</v>
      </c>
    </row>
    <row r="1533" spans="1:2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8318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8342</v>
      </c>
      <c r="O1533" s="5">
        <f t="shared" si="167"/>
        <v>175.95744680851064</v>
      </c>
      <c r="P1533" s="5">
        <f t="shared" si="172"/>
        <v>56.643835616438359</v>
      </c>
      <c r="Q1533" s="6" t="s">
        <v>8395</v>
      </c>
      <c r="R1533" t="s">
        <v>8396</v>
      </c>
      <c r="S1533" s="10">
        <f t="shared" si="170"/>
        <v>41941.802384259259</v>
      </c>
      <c r="T1533" s="10">
        <f t="shared" si="171"/>
        <v>41974.125</v>
      </c>
      <c r="U1533" s="10">
        <v>41941</v>
      </c>
      <c r="V1533" s="10">
        <v>41974</v>
      </c>
      <c r="W1533" s="28">
        <f t="shared" si="168"/>
        <v>2350</v>
      </c>
      <c r="X1533" s="28">
        <f t="shared" si="169"/>
        <v>4135</v>
      </c>
    </row>
    <row r="1534" spans="1:2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8318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8342</v>
      </c>
      <c r="O1534" s="5">
        <f t="shared" si="167"/>
        <v>484.02000000000004</v>
      </c>
      <c r="P1534" s="5">
        <f t="shared" si="172"/>
        <v>82.316326530612244</v>
      </c>
      <c r="Q1534" s="6" t="s">
        <v>8395</v>
      </c>
      <c r="R1534" t="s">
        <v>8396</v>
      </c>
      <c r="S1534" s="10">
        <f t="shared" si="170"/>
        <v>42391.475289351853</v>
      </c>
      <c r="T1534" s="10">
        <f t="shared" si="171"/>
        <v>42415.625</v>
      </c>
      <c r="U1534" s="10">
        <v>42391</v>
      </c>
      <c r="V1534" s="10">
        <v>42415</v>
      </c>
      <c r="W1534" s="28">
        <f t="shared" si="168"/>
        <v>3513.5</v>
      </c>
      <c r="X1534" s="28">
        <f t="shared" si="169"/>
        <v>17318.2356</v>
      </c>
    </row>
    <row r="1535" spans="1:2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8318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8342</v>
      </c>
      <c r="O1535" s="5">
        <f t="shared" si="167"/>
        <v>145.14000000000001</v>
      </c>
      <c r="P1535" s="5">
        <f t="shared" si="172"/>
        <v>88.26081081081081</v>
      </c>
      <c r="Q1535" s="6" t="s">
        <v>8395</v>
      </c>
      <c r="R1535" t="s">
        <v>8396</v>
      </c>
      <c r="S1535" s="10">
        <f t="shared" si="170"/>
        <v>42443.00204861111</v>
      </c>
      <c r="T1535" s="10">
        <f t="shared" si="171"/>
        <v>42492.165972222225</v>
      </c>
      <c r="U1535" s="10">
        <v>42443</v>
      </c>
      <c r="V1535" s="10">
        <v>42492</v>
      </c>
      <c r="W1535" s="28">
        <f t="shared" si="168"/>
        <v>45000</v>
      </c>
      <c r="X1535" s="28">
        <f t="shared" si="169"/>
        <v>65313</v>
      </c>
    </row>
    <row r="1536" spans="1:2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8318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8342</v>
      </c>
      <c r="O1536" s="5">
        <f t="shared" si="167"/>
        <v>417.73333333333335</v>
      </c>
      <c r="P1536" s="5">
        <f t="shared" si="172"/>
        <v>84.905149051490511</v>
      </c>
      <c r="Q1536" s="6" t="s">
        <v>8395</v>
      </c>
      <c r="R1536" t="s">
        <v>8396</v>
      </c>
      <c r="S1536" s="10">
        <f t="shared" si="170"/>
        <v>42221.674328703702</v>
      </c>
      <c r="T1536" s="10">
        <f t="shared" si="171"/>
        <v>42251.674328703702</v>
      </c>
      <c r="U1536" s="10">
        <v>42221</v>
      </c>
      <c r="V1536" s="10">
        <v>42251</v>
      </c>
      <c r="W1536" s="28">
        <f t="shared" si="168"/>
        <v>7500</v>
      </c>
      <c r="X1536" s="28">
        <f t="shared" si="169"/>
        <v>31330</v>
      </c>
    </row>
    <row r="1537" spans="1:2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8318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8342</v>
      </c>
      <c r="O1537" s="5">
        <f t="shared" si="167"/>
        <v>132.42499999999998</v>
      </c>
      <c r="P1537" s="5">
        <f t="shared" si="172"/>
        <v>48.154545454545456</v>
      </c>
      <c r="Q1537" s="6" t="s">
        <v>8395</v>
      </c>
      <c r="R1537" t="s">
        <v>8396</v>
      </c>
      <c r="S1537" s="10">
        <f t="shared" si="170"/>
        <v>42484.829062500001</v>
      </c>
      <c r="T1537" s="10">
        <f t="shared" si="171"/>
        <v>42513.916666666672</v>
      </c>
      <c r="U1537" s="10">
        <v>42484</v>
      </c>
      <c r="V1537" s="10">
        <v>42513</v>
      </c>
      <c r="W1537" s="28">
        <f t="shared" si="168"/>
        <v>4000</v>
      </c>
      <c r="X1537" s="28">
        <f t="shared" si="169"/>
        <v>5297</v>
      </c>
    </row>
    <row r="1538" spans="1:2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8318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8342</v>
      </c>
      <c r="O1538" s="5">
        <f t="shared" ref="O1538:O1601" si="173">(E1538/D1538)*100</f>
        <v>250.30841666666666</v>
      </c>
      <c r="P1538" s="5">
        <f t="shared" si="172"/>
        <v>66.015406593406595</v>
      </c>
      <c r="Q1538" s="6" t="s">
        <v>8395</v>
      </c>
      <c r="R1538" t="s">
        <v>8396</v>
      </c>
      <c r="S1538" s="10">
        <f t="shared" si="170"/>
        <v>42213.802199074074</v>
      </c>
      <c r="T1538" s="10">
        <f t="shared" si="171"/>
        <v>42243.802199074074</v>
      </c>
      <c r="U1538" s="10">
        <v>42213</v>
      </c>
      <c r="V1538" s="10">
        <v>42243</v>
      </c>
      <c r="W1538" s="28">
        <f t="shared" ref="W1538:W1601" si="174">(HLOOKUP(U1538,Exchange_Data,MATCH(H1538,Currency,0),FALSE))*D1538</f>
        <v>12000</v>
      </c>
      <c r="X1538" s="28">
        <f t="shared" ref="X1538:X1601" si="175">(HLOOKUP(V1538,Exchange_Data,MATCH(H1538,Currency,0),FALSE))*E1538</f>
        <v>30037.01</v>
      </c>
    </row>
    <row r="1539" spans="1:2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8318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8342</v>
      </c>
      <c r="O1539" s="5">
        <f t="shared" si="173"/>
        <v>179.9</v>
      </c>
      <c r="P1539" s="5">
        <f t="shared" si="172"/>
        <v>96.375</v>
      </c>
      <c r="Q1539" s="6" t="s">
        <v>8395</v>
      </c>
      <c r="R1539" t="s">
        <v>8396</v>
      </c>
      <c r="S1539" s="10">
        <f t="shared" ref="S1539:S1602" si="176">(J1539/86400)+25569</f>
        <v>42552.315127314811</v>
      </c>
      <c r="T1539" s="10">
        <f t="shared" ref="T1539:T1602" si="177">(I1539/86400)+25569</f>
        <v>42588.75</v>
      </c>
      <c r="U1539" s="10">
        <v>42552</v>
      </c>
      <c r="V1539" s="10">
        <v>42588</v>
      </c>
      <c r="W1539" s="28">
        <f t="shared" si="174"/>
        <v>13362</v>
      </c>
      <c r="X1539" s="28">
        <f t="shared" si="175"/>
        <v>24083.572799999998</v>
      </c>
    </row>
    <row r="1540" spans="1:2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8318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8342</v>
      </c>
      <c r="O1540" s="5">
        <f t="shared" si="173"/>
        <v>102.62857142857142</v>
      </c>
      <c r="P1540" s="5">
        <f t="shared" si="172"/>
        <v>156.17391304347825</v>
      </c>
      <c r="Q1540" s="6" t="s">
        <v>8395</v>
      </c>
      <c r="R1540" t="s">
        <v>8396</v>
      </c>
      <c r="S1540" s="10">
        <f t="shared" si="176"/>
        <v>41981.782060185185</v>
      </c>
      <c r="T1540" s="10">
        <f t="shared" si="177"/>
        <v>42026.782060185185</v>
      </c>
      <c r="U1540" s="10">
        <v>41981</v>
      </c>
      <c r="V1540" s="10">
        <v>42026</v>
      </c>
      <c r="W1540" s="28">
        <f t="shared" si="174"/>
        <v>7000</v>
      </c>
      <c r="X1540" s="28">
        <f t="shared" si="175"/>
        <v>7184</v>
      </c>
    </row>
    <row r="1541" spans="1:2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8318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8342</v>
      </c>
      <c r="O1541" s="5">
        <f t="shared" si="173"/>
        <v>135.98609999999999</v>
      </c>
      <c r="P1541" s="5">
        <f t="shared" si="172"/>
        <v>95.764859154929582</v>
      </c>
      <c r="Q1541" s="6" t="s">
        <v>8395</v>
      </c>
      <c r="R1541" t="s">
        <v>8396</v>
      </c>
      <c r="S1541" s="10">
        <f t="shared" si="176"/>
        <v>42705.91920138889</v>
      </c>
      <c r="T1541" s="10">
        <f t="shared" si="177"/>
        <v>42738.91920138889</v>
      </c>
      <c r="U1541" s="10">
        <v>42705</v>
      </c>
      <c r="V1541" s="10">
        <v>42738</v>
      </c>
      <c r="W1541" s="28">
        <f t="shared" si="174"/>
        <v>20000</v>
      </c>
      <c r="X1541" s="28">
        <f t="shared" si="175"/>
        <v>27197.22</v>
      </c>
    </row>
    <row r="1542" spans="1:2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8318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8342</v>
      </c>
      <c r="O1542" s="5">
        <f t="shared" si="173"/>
        <v>117.86666666666667</v>
      </c>
      <c r="P1542" s="5">
        <f t="shared" si="172"/>
        <v>180.40816326530611</v>
      </c>
      <c r="Q1542" s="6" t="s">
        <v>8395</v>
      </c>
      <c r="R1542" t="s">
        <v>8396</v>
      </c>
      <c r="S1542" s="10">
        <f t="shared" si="176"/>
        <v>41939.00712962963</v>
      </c>
      <c r="T1542" s="10">
        <f t="shared" si="177"/>
        <v>41969.052083333328</v>
      </c>
      <c r="U1542" s="10">
        <v>41939</v>
      </c>
      <c r="V1542" s="10">
        <v>41969</v>
      </c>
      <c r="W1542" s="28">
        <f t="shared" si="174"/>
        <v>15000</v>
      </c>
      <c r="X1542" s="28">
        <f t="shared" si="175"/>
        <v>17680</v>
      </c>
    </row>
    <row r="1543" spans="1:2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8320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8346</v>
      </c>
      <c r="O1543" s="5">
        <f t="shared" si="173"/>
        <v>3.3333333333333333E-2</v>
      </c>
      <c r="P1543" s="5">
        <f t="shared" si="172"/>
        <v>3</v>
      </c>
      <c r="Q1543" s="6" t="s">
        <v>8395</v>
      </c>
      <c r="R1543" t="s">
        <v>8400</v>
      </c>
      <c r="S1543" s="10">
        <f t="shared" si="176"/>
        <v>41974.712245370371</v>
      </c>
      <c r="T1543" s="10">
        <f t="shared" si="177"/>
        <v>42004.712245370371</v>
      </c>
      <c r="U1543" s="10">
        <v>41974</v>
      </c>
      <c r="V1543" s="10">
        <v>42004</v>
      </c>
      <c r="W1543" s="28">
        <f t="shared" si="174"/>
        <v>18000</v>
      </c>
      <c r="X1543" s="28">
        <f t="shared" si="175"/>
        <v>6</v>
      </c>
    </row>
    <row r="1544" spans="1:2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8320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8346</v>
      </c>
      <c r="O1544" s="5">
        <f t="shared" si="173"/>
        <v>4</v>
      </c>
      <c r="P1544" s="5">
        <f t="shared" si="172"/>
        <v>20</v>
      </c>
      <c r="Q1544" s="6" t="s">
        <v>8395</v>
      </c>
      <c r="R1544" t="s">
        <v>8400</v>
      </c>
      <c r="S1544" s="10">
        <f t="shared" si="176"/>
        <v>42170.996527777781</v>
      </c>
      <c r="T1544" s="10">
        <f t="shared" si="177"/>
        <v>42185.996527777781</v>
      </c>
      <c r="U1544" s="10">
        <v>42170</v>
      </c>
      <c r="V1544" s="10">
        <v>42185</v>
      </c>
      <c r="W1544" s="28">
        <f t="shared" si="174"/>
        <v>405.15000000000003</v>
      </c>
      <c r="X1544" s="28">
        <f t="shared" si="175"/>
        <v>16.170000000000002</v>
      </c>
    </row>
    <row r="1545" spans="1:2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8320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8346</v>
      </c>
      <c r="O1545" s="5">
        <f t="shared" si="173"/>
        <v>0.44444444444444442</v>
      </c>
      <c r="P1545" s="5">
        <f t="shared" si="172"/>
        <v>10</v>
      </c>
      <c r="Q1545" s="6" t="s">
        <v>8395</v>
      </c>
      <c r="R1545" t="s">
        <v>8400</v>
      </c>
      <c r="S1545" s="10">
        <f t="shared" si="176"/>
        <v>41935.509652777779</v>
      </c>
      <c r="T1545" s="10">
        <f t="shared" si="177"/>
        <v>41965.551319444443</v>
      </c>
      <c r="U1545" s="10">
        <v>41935</v>
      </c>
      <c r="V1545" s="10">
        <v>41965</v>
      </c>
      <c r="W1545" s="28">
        <f t="shared" si="174"/>
        <v>2250</v>
      </c>
      <c r="X1545" s="28">
        <f t="shared" si="175"/>
        <v>10</v>
      </c>
    </row>
    <row r="1546" spans="1:2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8320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8346</v>
      </c>
      <c r="O1546" s="5">
        <f t="shared" si="173"/>
        <v>0</v>
      </c>
      <c r="P1546" s="5">
        <v>0</v>
      </c>
      <c r="Q1546" s="6" t="s">
        <v>8395</v>
      </c>
      <c r="R1546" t="s">
        <v>8400</v>
      </c>
      <c r="S1546" s="10">
        <f t="shared" si="176"/>
        <v>42053.051203703704</v>
      </c>
      <c r="T1546" s="10">
        <f t="shared" si="177"/>
        <v>42095.012499999997</v>
      </c>
      <c r="U1546" s="10">
        <v>42053</v>
      </c>
      <c r="V1546" s="10">
        <v>42095</v>
      </c>
      <c r="W1546" s="28">
        <f t="shared" si="174"/>
        <v>1000</v>
      </c>
      <c r="X1546" s="28">
        <f t="shared" si="175"/>
        <v>0</v>
      </c>
    </row>
    <row r="1547" spans="1:2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8320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8346</v>
      </c>
      <c r="O1547" s="5">
        <f t="shared" si="173"/>
        <v>3.3333333333333333E-2</v>
      </c>
      <c r="P1547" s="5">
        <f>E1547/L1547</f>
        <v>1</v>
      </c>
      <c r="Q1547" s="6" t="s">
        <v>8395</v>
      </c>
      <c r="R1547" t="s">
        <v>8400</v>
      </c>
      <c r="S1547" s="10">
        <f t="shared" si="176"/>
        <v>42031.884652777779</v>
      </c>
      <c r="T1547" s="10">
        <f t="shared" si="177"/>
        <v>42065.886111111111</v>
      </c>
      <c r="U1547" s="10">
        <v>42031</v>
      </c>
      <c r="V1547" s="10">
        <v>42065</v>
      </c>
      <c r="W1547" s="28">
        <f t="shared" si="174"/>
        <v>3000</v>
      </c>
      <c r="X1547" s="28">
        <f t="shared" si="175"/>
        <v>1</v>
      </c>
    </row>
    <row r="1548" spans="1:2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8320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8346</v>
      </c>
      <c r="O1548" s="5">
        <f t="shared" si="173"/>
        <v>28.9</v>
      </c>
      <c r="P1548" s="5">
        <f>E1548/L1548</f>
        <v>26.272727272727273</v>
      </c>
      <c r="Q1548" s="6" t="s">
        <v>8395</v>
      </c>
      <c r="R1548" t="s">
        <v>8400</v>
      </c>
      <c r="S1548" s="10">
        <f t="shared" si="176"/>
        <v>41839.212951388887</v>
      </c>
      <c r="T1548" s="10">
        <f t="shared" si="177"/>
        <v>41899.212951388887</v>
      </c>
      <c r="U1548" s="10">
        <v>41839</v>
      </c>
      <c r="V1548" s="10">
        <v>41899</v>
      </c>
      <c r="W1548" s="28">
        <f t="shared" si="174"/>
        <v>1708.7</v>
      </c>
      <c r="X1548" s="28">
        <f t="shared" si="175"/>
        <v>471.82140000000004</v>
      </c>
    </row>
    <row r="1549" spans="1:2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8320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8346</v>
      </c>
      <c r="O1549" s="5">
        <f t="shared" si="173"/>
        <v>0</v>
      </c>
      <c r="P1549" s="5">
        <v>0</v>
      </c>
      <c r="Q1549" s="6" t="s">
        <v>8395</v>
      </c>
      <c r="R1549" t="s">
        <v>8400</v>
      </c>
      <c r="S1549" s="10">
        <f t="shared" si="176"/>
        <v>42782.426875000005</v>
      </c>
      <c r="T1549" s="10">
        <f t="shared" si="177"/>
        <v>42789.426875000005</v>
      </c>
      <c r="U1549" s="10">
        <v>42782</v>
      </c>
      <c r="V1549" s="10">
        <v>42789</v>
      </c>
      <c r="W1549" s="28">
        <f t="shared" si="174"/>
        <v>20</v>
      </c>
      <c r="X1549" s="28">
        <f t="shared" si="175"/>
        <v>0</v>
      </c>
    </row>
    <row r="1550" spans="1:2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8320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8346</v>
      </c>
      <c r="O1550" s="5">
        <f t="shared" si="173"/>
        <v>8.5714285714285712</v>
      </c>
      <c r="P1550" s="5">
        <f>E1550/L1550</f>
        <v>60</v>
      </c>
      <c r="Q1550" s="6" t="s">
        <v>8395</v>
      </c>
      <c r="R1550" t="s">
        <v>8400</v>
      </c>
      <c r="S1550" s="10">
        <f t="shared" si="176"/>
        <v>42286.88217592593</v>
      </c>
      <c r="T1550" s="10">
        <f t="shared" si="177"/>
        <v>42316.923842592594</v>
      </c>
      <c r="U1550" s="10">
        <v>42286</v>
      </c>
      <c r="V1550" s="10">
        <v>42316</v>
      </c>
      <c r="W1550" s="28">
        <f t="shared" si="174"/>
        <v>700</v>
      </c>
      <c r="X1550" s="28">
        <f t="shared" si="175"/>
        <v>60</v>
      </c>
    </row>
    <row r="1551" spans="1:2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8320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8346</v>
      </c>
      <c r="O1551" s="5">
        <f t="shared" si="173"/>
        <v>34</v>
      </c>
      <c r="P1551" s="5">
        <f>E1551/L1551</f>
        <v>28.333333333333332</v>
      </c>
      <c r="Q1551" s="6" t="s">
        <v>8395</v>
      </c>
      <c r="R1551" t="s">
        <v>8400</v>
      </c>
      <c r="S1551" s="10">
        <f t="shared" si="176"/>
        <v>42281.136099537034</v>
      </c>
      <c r="T1551" s="10">
        <f t="shared" si="177"/>
        <v>42311.177766203706</v>
      </c>
      <c r="U1551" s="10">
        <v>42281</v>
      </c>
      <c r="V1551" s="10">
        <v>42311</v>
      </c>
      <c r="W1551" s="28">
        <f t="shared" si="174"/>
        <v>500</v>
      </c>
      <c r="X1551" s="28">
        <f t="shared" si="175"/>
        <v>170</v>
      </c>
    </row>
    <row r="1552" spans="1:2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8320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8346</v>
      </c>
      <c r="O1552" s="5">
        <f t="shared" si="173"/>
        <v>13.466666666666665</v>
      </c>
      <c r="P1552" s="5">
        <f>E1552/L1552</f>
        <v>14.428571428571429</v>
      </c>
      <c r="Q1552" s="6" t="s">
        <v>8395</v>
      </c>
      <c r="R1552" t="s">
        <v>8400</v>
      </c>
      <c r="S1552" s="10">
        <f t="shared" si="176"/>
        <v>42472.449467592596</v>
      </c>
      <c r="T1552" s="10">
        <f t="shared" si="177"/>
        <v>42502.449467592596</v>
      </c>
      <c r="U1552" s="10">
        <v>42472</v>
      </c>
      <c r="V1552" s="10">
        <v>42502</v>
      </c>
      <c r="W1552" s="28">
        <f t="shared" si="174"/>
        <v>1070.55</v>
      </c>
      <c r="X1552" s="28">
        <f t="shared" si="175"/>
        <v>145.81370000000001</v>
      </c>
    </row>
    <row r="1553" spans="1:2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8320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8346</v>
      </c>
      <c r="O1553" s="5">
        <f t="shared" si="173"/>
        <v>0</v>
      </c>
      <c r="P1553" s="5">
        <v>0</v>
      </c>
      <c r="Q1553" s="6" t="s">
        <v>8395</v>
      </c>
      <c r="R1553" t="s">
        <v>8400</v>
      </c>
      <c r="S1553" s="10">
        <f t="shared" si="176"/>
        <v>42121.824525462958</v>
      </c>
      <c r="T1553" s="10">
        <f t="shared" si="177"/>
        <v>42151.824525462958</v>
      </c>
      <c r="U1553" s="10">
        <v>42121</v>
      </c>
      <c r="V1553" s="10">
        <v>42151</v>
      </c>
      <c r="W1553" s="28">
        <f t="shared" si="174"/>
        <v>3500</v>
      </c>
      <c r="X1553" s="28">
        <f t="shared" si="175"/>
        <v>0</v>
      </c>
    </row>
    <row r="1554" spans="1:2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8320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8346</v>
      </c>
      <c r="O1554" s="5">
        <f t="shared" si="173"/>
        <v>49.186046511627907</v>
      </c>
      <c r="P1554" s="5">
        <f>E1554/L1554</f>
        <v>132.1875</v>
      </c>
      <c r="Q1554" s="6" t="s">
        <v>8395</v>
      </c>
      <c r="R1554" t="s">
        <v>8400</v>
      </c>
      <c r="S1554" s="10">
        <f t="shared" si="176"/>
        <v>41892.688750000001</v>
      </c>
      <c r="T1554" s="10">
        <f t="shared" si="177"/>
        <v>41913.165972222225</v>
      </c>
      <c r="U1554" s="10">
        <v>41892</v>
      </c>
      <c r="V1554" s="10">
        <v>41913</v>
      </c>
      <c r="W1554" s="28">
        <f t="shared" si="174"/>
        <v>4300</v>
      </c>
      <c r="X1554" s="28">
        <f t="shared" si="175"/>
        <v>2115</v>
      </c>
    </row>
    <row r="1555" spans="1:2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8320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8346</v>
      </c>
      <c r="O1555" s="5">
        <f t="shared" si="173"/>
        <v>0</v>
      </c>
      <c r="P1555" s="5">
        <v>0</v>
      </c>
      <c r="Q1555" s="6" t="s">
        <v>8395</v>
      </c>
      <c r="R1555" t="s">
        <v>8400</v>
      </c>
      <c r="S1555" s="10">
        <f t="shared" si="176"/>
        <v>42219.282951388886</v>
      </c>
      <c r="T1555" s="10">
        <f t="shared" si="177"/>
        <v>42249.282951388886</v>
      </c>
      <c r="U1555" s="10">
        <v>42219</v>
      </c>
      <c r="V1555" s="10">
        <v>42249</v>
      </c>
      <c r="W1555" s="28">
        <f t="shared" si="174"/>
        <v>6000</v>
      </c>
      <c r="X1555" s="28">
        <f t="shared" si="175"/>
        <v>0</v>
      </c>
    </row>
    <row r="1556" spans="1:2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8320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8346</v>
      </c>
      <c r="O1556" s="5">
        <f t="shared" si="173"/>
        <v>0</v>
      </c>
      <c r="P1556" s="5">
        <v>0</v>
      </c>
      <c r="Q1556" s="6" t="s">
        <v>8395</v>
      </c>
      <c r="R1556" t="s">
        <v>8400</v>
      </c>
      <c r="S1556" s="10">
        <f t="shared" si="176"/>
        <v>42188.252199074079</v>
      </c>
      <c r="T1556" s="10">
        <f t="shared" si="177"/>
        <v>42218.252199074079</v>
      </c>
      <c r="U1556" s="10">
        <v>42188</v>
      </c>
      <c r="V1556" s="10">
        <v>42218</v>
      </c>
      <c r="W1556" s="28">
        <f t="shared" si="174"/>
        <v>15048</v>
      </c>
      <c r="X1556" s="28">
        <f t="shared" si="175"/>
        <v>0</v>
      </c>
    </row>
    <row r="1557" spans="1:2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8320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8346</v>
      </c>
      <c r="O1557" s="5">
        <f t="shared" si="173"/>
        <v>0</v>
      </c>
      <c r="P1557" s="5">
        <v>0</v>
      </c>
      <c r="Q1557" s="6" t="s">
        <v>8395</v>
      </c>
      <c r="R1557" t="s">
        <v>8400</v>
      </c>
      <c r="S1557" s="10">
        <f t="shared" si="176"/>
        <v>42241.613796296297</v>
      </c>
      <c r="T1557" s="10">
        <f t="shared" si="177"/>
        <v>42264.708333333328</v>
      </c>
      <c r="U1557" s="10">
        <v>42241</v>
      </c>
      <c r="V1557" s="10">
        <v>42264</v>
      </c>
      <c r="W1557" s="28">
        <f t="shared" si="174"/>
        <v>750</v>
      </c>
      <c r="X1557" s="28">
        <f t="shared" si="175"/>
        <v>0</v>
      </c>
    </row>
    <row r="1558" spans="1:2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8320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8346</v>
      </c>
      <c r="O1558" s="5">
        <f t="shared" si="173"/>
        <v>45.133333333333333</v>
      </c>
      <c r="P1558" s="5">
        <f t="shared" ref="P1558:P1563" si="178">E1558/L1558</f>
        <v>56.416666666666664</v>
      </c>
      <c r="Q1558" s="6" t="s">
        <v>8395</v>
      </c>
      <c r="R1558" t="s">
        <v>8400</v>
      </c>
      <c r="S1558" s="10">
        <f t="shared" si="176"/>
        <v>42525.153055555551</v>
      </c>
      <c r="T1558" s="10">
        <f t="shared" si="177"/>
        <v>42555.153055555551</v>
      </c>
      <c r="U1558" s="10">
        <v>42525</v>
      </c>
      <c r="V1558" s="10">
        <v>42555</v>
      </c>
      <c r="W1558" s="28">
        <f t="shared" si="174"/>
        <v>1146.45</v>
      </c>
      <c r="X1558" s="28">
        <f t="shared" si="175"/>
        <v>526.2998</v>
      </c>
    </row>
    <row r="1559" spans="1:2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8320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8346</v>
      </c>
      <c r="O1559" s="5">
        <f t="shared" si="173"/>
        <v>4</v>
      </c>
      <c r="P1559" s="5">
        <f t="shared" si="178"/>
        <v>100</v>
      </c>
      <c r="Q1559" s="6" t="s">
        <v>8395</v>
      </c>
      <c r="R1559" t="s">
        <v>8400</v>
      </c>
      <c r="S1559" s="10">
        <f t="shared" si="176"/>
        <v>41871.65315972222</v>
      </c>
      <c r="T1559" s="10">
        <f t="shared" si="177"/>
        <v>41902.65315972222</v>
      </c>
      <c r="U1559" s="10">
        <v>41871</v>
      </c>
      <c r="V1559" s="10">
        <v>41902</v>
      </c>
      <c r="W1559" s="28">
        <f t="shared" si="174"/>
        <v>2500</v>
      </c>
      <c r="X1559" s="28">
        <f t="shared" si="175"/>
        <v>100</v>
      </c>
    </row>
    <row r="1560" spans="1:2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8320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8346</v>
      </c>
      <c r="O1560" s="5">
        <f t="shared" si="173"/>
        <v>4.666666666666667</v>
      </c>
      <c r="P1560" s="5">
        <f t="shared" si="178"/>
        <v>11.666666666666666</v>
      </c>
      <c r="Q1560" s="6" t="s">
        <v>8395</v>
      </c>
      <c r="R1560" t="s">
        <v>8400</v>
      </c>
      <c r="S1560" s="10">
        <f t="shared" si="176"/>
        <v>42185.397673611107</v>
      </c>
      <c r="T1560" s="10">
        <f t="shared" si="177"/>
        <v>42244.508333333331</v>
      </c>
      <c r="U1560" s="10">
        <v>42185</v>
      </c>
      <c r="V1560" s="10">
        <v>42244</v>
      </c>
      <c r="W1560" s="28">
        <f t="shared" si="174"/>
        <v>1179.5999999999999</v>
      </c>
      <c r="X1560" s="28">
        <f t="shared" si="175"/>
        <v>53.868499999999997</v>
      </c>
    </row>
    <row r="1561" spans="1:2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8320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8346</v>
      </c>
      <c r="O1561" s="5">
        <f t="shared" si="173"/>
        <v>0.33333333333333337</v>
      </c>
      <c r="P1561" s="5">
        <f t="shared" si="178"/>
        <v>50</v>
      </c>
      <c r="Q1561" s="6" t="s">
        <v>8395</v>
      </c>
      <c r="R1561" t="s">
        <v>8400</v>
      </c>
      <c r="S1561" s="10">
        <f t="shared" si="176"/>
        <v>42108.053229166668</v>
      </c>
      <c r="T1561" s="10">
        <f t="shared" si="177"/>
        <v>42123.053229166668</v>
      </c>
      <c r="U1561" s="10">
        <v>42108</v>
      </c>
      <c r="V1561" s="10">
        <v>42123</v>
      </c>
      <c r="W1561" s="28">
        <f t="shared" si="174"/>
        <v>15000</v>
      </c>
      <c r="X1561" s="28">
        <f t="shared" si="175"/>
        <v>50</v>
      </c>
    </row>
    <row r="1562" spans="1:2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8320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8346</v>
      </c>
      <c r="O1562" s="5">
        <f t="shared" si="173"/>
        <v>3.7600000000000002</v>
      </c>
      <c r="P1562" s="5">
        <f t="shared" si="178"/>
        <v>23.5</v>
      </c>
      <c r="Q1562" s="6" t="s">
        <v>8395</v>
      </c>
      <c r="R1562" t="s">
        <v>8400</v>
      </c>
      <c r="S1562" s="10">
        <f t="shared" si="176"/>
        <v>41936.020752314813</v>
      </c>
      <c r="T1562" s="10">
        <f t="shared" si="177"/>
        <v>41956.062418981484</v>
      </c>
      <c r="U1562" s="10">
        <v>41936</v>
      </c>
      <c r="V1562" s="10">
        <v>41956</v>
      </c>
      <c r="W1562" s="28">
        <f t="shared" si="174"/>
        <v>2500</v>
      </c>
      <c r="X1562" s="28">
        <f t="shared" si="175"/>
        <v>94</v>
      </c>
    </row>
    <row r="1563" spans="1:2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8347</v>
      </c>
      <c r="O1563" s="5">
        <f t="shared" si="173"/>
        <v>0.67</v>
      </c>
      <c r="P1563" s="5">
        <f t="shared" si="178"/>
        <v>67</v>
      </c>
      <c r="Q1563" s="6" t="s">
        <v>8379</v>
      </c>
      <c r="R1563" t="s">
        <v>8401</v>
      </c>
      <c r="S1563" s="10">
        <f t="shared" si="176"/>
        <v>41555.041701388887</v>
      </c>
      <c r="T1563" s="10">
        <f t="shared" si="177"/>
        <v>41585.083368055552</v>
      </c>
      <c r="U1563" s="10">
        <v>41555</v>
      </c>
      <c r="V1563" s="10">
        <v>41585</v>
      </c>
      <c r="W1563" s="28">
        <f t="shared" si="174"/>
        <v>10000</v>
      </c>
      <c r="X1563" s="28">
        <f t="shared" si="175"/>
        <v>67</v>
      </c>
    </row>
    <row r="1564" spans="1:2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8347</v>
      </c>
      <c r="O1564" s="5">
        <f t="shared" si="173"/>
        <v>0</v>
      </c>
      <c r="P1564" s="5">
        <v>0</v>
      </c>
      <c r="Q1564" s="6" t="s">
        <v>8379</v>
      </c>
      <c r="R1564" t="s">
        <v>8401</v>
      </c>
      <c r="S1564" s="10">
        <f t="shared" si="176"/>
        <v>40079.566157407404</v>
      </c>
      <c r="T1564" s="10">
        <f t="shared" si="177"/>
        <v>40149.034722222219</v>
      </c>
      <c r="U1564" s="10">
        <v>40079</v>
      </c>
      <c r="V1564" s="10">
        <v>40149</v>
      </c>
      <c r="W1564" s="28">
        <f t="shared" si="174"/>
        <v>4000</v>
      </c>
      <c r="X1564" s="28">
        <f t="shared" si="175"/>
        <v>0</v>
      </c>
    </row>
    <row r="1565" spans="1:2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8319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8347</v>
      </c>
      <c r="O1565" s="5">
        <f t="shared" si="173"/>
        <v>1.4166666666666665</v>
      </c>
      <c r="P1565" s="5">
        <f t="shared" ref="P1565:P1570" si="179">E1565/L1565</f>
        <v>42.5</v>
      </c>
      <c r="Q1565" s="6" t="s">
        <v>8379</v>
      </c>
      <c r="R1565" t="s">
        <v>8401</v>
      </c>
      <c r="S1565" s="10">
        <f t="shared" si="176"/>
        <v>41652.742488425924</v>
      </c>
      <c r="T1565" s="10">
        <f t="shared" si="177"/>
        <v>41712.700821759259</v>
      </c>
      <c r="U1565" s="10">
        <v>41652</v>
      </c>
      <c r="V1565" s="10">
        <v>41712</v>
      </c>
      <c r="W1565" s="28">
        <f t="shared" si="174"/>
        <v>9850.1999999999989</v>
      </c>
      <c r="X1565" s="28">
        <f t="shared" si="175"/>
        <v>141.0575</v>
      </c>
    </row>
    <row r="1566" spans="1:2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8347</v>
      </c>
      <c r="O1566" s="5">
        <f t="shared" si="173"/>
        <v>0.1</v>
      </c>
      <c r="P1566" s="5">
        <f t="shared" si="179"/>
        <v>10</v>
      </c>
      <c r="Q1566" s="6" t="s">
        <v>8379</v>
      </c>
      <c r="R1566" t="s">
        <v>8401</v>
      </c>
      <c r="S1566" s="10">
        <f t="shared" si="176"/>
        <v>42121.367002314815</v>
      </c>
      <c r="T1566" s="10">
        <f t="shared" si="177"/>
        <v>42152.836805555555</v>
      </c>
      <c r="U1566" s="10">
        <v>42121</v>
      </c>
      <c r="V1566" s="10">
        <v>42152</v>
      </c>
      <c r="W1566" s="28">
        <f t="shared" si="174"/>
        <v>10000</v>
      </c>
      <c r="X1566" s="28">
        <f t="shared" si="175"/>
        <v>10</v>
      </c>
    </row>
    <row r="1567" spans="1:2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8347</v>
      </c>
      <c r="O1567" s="5">
        <f t="shared" si="173"/>
        <v>2.5</v>
      </c>
      <c r="P1567" s="5">
        <f t="shared" si="179"/>
        <v>100</v>
      </c>
      <c r="Q1567" s="6" t="s">
        <v>8379</v>
      </c>
      <c r="R1567" t="s">
        <v>8401</v>
      </c>
      <c r="S1567" s="10">
        <f t="shared" si="176"/>
        <v>40672.729872685188</v>
      </c>
      <c r="T1567" s="10">
        <f t="shared" si="177"/>
        <v>40702.729872685188</v>
      </c>
      <c r="U1567" s="10">
        <v>40672</v>
      </c>
      <c r="V1567" s="10">
        <v>40702</v>
      </c>
      <c r="W1567" s="28">
        <f t="shared" si="174"/>
        <v>4000</v>
      </c>
      <c r="X1567" s="28">
        <f t="shared" si="175"/>
        <v>100</v>
      </c>
    </row>
    <row r="1568" spans="1:2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8319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8347</v>
      </c>
      <c r="O1568" s="5">
        <f t="shared" si="173"/>
        <v>21.25</v>
      </c>
      <c r="P1568" s="5">
        <f t="shared" si="179"/>
        <v>108.05084745762711</v>
      </c>
      <c r="Q1568" s="6" t="s">
        <v>8379</v>
      </c>
      <c r="R1568" t="s">
        <v>8401</v>
      </c>
      <c r="S1568" s="10">
        <f t="shared" si="176"/>
        <v>42549.916712962964</v>
      </c>
      <c r="T1568" s="10">
        <f t="shared" si="177"/>
        <v>42578.916666666672</v>
      </c>
      <c r="U1568" s="10">
        <v>42549</v>
      </c>
      <c r="V1568" s="10">
        <v>42578</v>
      </c>
      <c r="W1568" s="28">
        <f t="shared" si="174"/>
        <v>30000</v>
      </c>
      <c r="X1568" s="28">
        <f t="shared" si="175"/>
        <v>6375</v>
      </c>
    </row>
    <row r="1569" spans="1:2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8347</v>
      </c>
      <c r="O1569" s="5">
        <f t="shared" si="173"/>
        <v>4.117647058823529</v>
      </c>
      <c r="P1569" s="5">
        <f t="shared" si="179"/>
        <v>26.923076923076923</v>
      </c>
      <c r="Q1569" s="6" t="s">
        <v>8379</v>
      </c>
      <c r="R1569" t="s">
        <v>8401</v>
      </c>
      <c r="S1569" s="10">
        <f t="shared" si="176"/>
        <v>41671.93686342593</v>
      </c>
      <c r="T1569" s="10">
        <f t="shared" si="177"/>
        <v>41687</v>
      </c>
      <c r="U1569" s="10">
        <v>41671</v>
      </c>
      <c r="V1569" s="10">
        <v>41687</v>
      </c>
      <c r="W1569" s="28">
        <f t="shared" si="174"/>
        <v>8500</v>
      </c>
      <c r="X1569" s="28">
        <f t="shared" si="175"/>
        <v>350</v>
      </c>
    </row>
    <row r="1570" spans="1:2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8347</v>
      </c>
      <c r="O1570" s="5">
        <f t="shared" si="173"/>
        <v>13.639999999999999</v>
      </c>
      <c r="P1570" s="5">
        <f t="shared" si="179"/>
        <v>155</v>
      </c>
      <c r="Q1570" s="6" t="s">
        <v>8379</v>
      </c>
      <c r="R1570" t="s">
        <v>8401</v>
      </c>
      <c r="S1570" s="10">
        <f t="shared" si="176"/>
        <v>41962.062326388885</v>
      </c>
      <c r="T1570" s="10">
        <f t="shared" si="177"/>
        <v>41997.062326388885</v>
      </c>
      <c r="U1570" s="10">
        <v>41962</v>
      </c>
      <c r="V1570" s="10">
        <v>41997</v>
      </c>
      <c r="W1570" s="28">
        <f t="shared" si="174"/>
        <v>25000</v>
      </c>
      <c r="X1570" s="28">
        <f t="shared" si="175"/>
        <v>3410</v>
      </c>
    </row>
    <row r="1571" spans="1:2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8319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8347</v>
      </c>
      <c r="O1571" s="5">
        <f t="shared" si="173"/>
        <v>0</v>
      </c>
      <c r="P1571" s="5">
        <v>0</v>
      </c>
      <c r="Q1571" s="6" t="s">
        <v>8379</v>
      </c>
      <c r="R1571" t="s">
        <v>8401</v>
      </c>
      <c r="S1571" s="10">
        <f t="shared" si="176"/>
        <v>41389.679560185185</v>
      </c>
      <c r="T1571" s="10">
        <f t="shared" si="177"/>
        <v>41419.679560185185</v>
      </c>
      <c r="U1571" s="10">
        <v>41389</v>
      </c>
      <c r="V1571" s="10">
        <v>41419</v>
      </c>
      <c r="W1571" s="28">
        <f t="shared" si="174"/>
        <v>30000</v>
      </c>
      <c r="X1571" s="28">
        <f t="shared" si="175"/>
        <v>0</v>
      </c>
    </row>
    <row r="1572" spans="1:2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8347</v>
      </c>
      <c r="O1572" s="5">
        <f t="shared" si="173"/>
        <v>41.4</v>
      </c>
      <c r="P1572" s="5">
        <f t="shared" ref="P1572:P1581" si="180">E1572/L1572</f>
        <v>47.769230769230766</v>
      </c>
      <c r="Q1572" s="6" t="s">
        <v>8379</v>
      </c>
      <c r="R1572" t="s">
        <v>8401</v>
      </c>
      <c r="S1572" s="10">
        <f t="shared" si="176"/>
        <v>42438.813449074078</v>
      </c>
      <c r="T1572" s="10">
        <f t="shared" si="177"/>
        <v>42468.771782407406</v>
      </c>
      <c r="U1572" s="10">
        <v>42438</v>
      </c>
      <c r="V1572" s="10">
        <v>42468</v>
      </c>
      <c r="W1572" s="28">
        <f t="shared" si="174"/>
        <v>6000</v>
      </c>
      <c r="X1572" s="28">
        <f t="shared" si="175"/>
        <v>2484</v>
      </c>
    </row>
    <row r="1573" spans="1:2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8319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8347</v>
      </c>
      <c r="O1573" s="5">
        <f t="shared" si="173"/>
        <v>0.66115702479338845</v>
      </c>
      <c r="P1573" s="5">
        <f t="shared" si="180"/>
        <v>20</v>
      </c>
      <c r="Q1573" s="6" t="s">
        <v>8379</v>
      </c>
      <c r="R1573" t="s">
        <v>8401</v>
      </c>
      <c r="S1573" s="10">
        <f t="shared" si="176"/>
        <v>42144.769479166665</v>
      </c>
      <c r="T1573" s="10">
        <f t="shared" si="177"/>
        <v>42174.769479166665</v>
      </c>
      <c r="U1573" s="10">
        <v>42144</v>
      </c>
      <c r="V1573" s="10">
        <v>42174</v>
      </c>
      <c r="W1573" s="28">
        <f t="shared" si="174"/>
        <v>18796.14</v>
      </c>
      <c r="X1573" s="28">
        <f t="shared" si="175"/>
        <v>126.70400000000001</v>
      </c>
    </row>
    <row r="1574" spans="1:2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8347</v>
      </c>
      <c r="O1574" s="5">
        <f t="shared" si="173"/>
        <v>5</v>
      </c>
      <c r="P1574" s="5">
        <f t="shared" si="180"/>
        <v>41.666666666666664</v>
      </c>
      <c r="Q1574" s="6" t="s">
        <v>8379</v>
      </c>
      <c r="R1574" t="s">
        <v>8401</v>
      </c>
      <c r="S1574" s="10">
        <f t="shared" si="176"/>
        <v>42404.033090277779</v>
      </c>
      <c r="T1574" s="10">
        <f t="shared" si="177"/>
        <v>42428.999305555553</v>
      </c>
      <c r="U1574" s="10">
        <v>42404</v>
      </c>
      <c r="V1574" s="10">
        <v>42428</v>
      </c>
      <c r="W1574" s="28">
        <f t="shared" si="174"/>
        <v>3657.5</v>
      </c>
      <c r="X1574" s="28">
        <f t="shared" si="175"/>
        <v>174.71250000000001</v>
      </c>
    </row>
    <row r="1575" spans="1:2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8319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8347</v>
      </c>
      <c r="O1575" s="5">
        <f t="shared" si="173"/>
        <v>2.4777777777777779</v>
      </c>
      <c r="P1575" s="5">
        <f t="shared" si="180"/>
        <v>74.333333333333329</v>
      </c>
      <c r="Q1575" s="6" t="s">
        <v>8379</v>
      </c>
      <c r="R1575" t="s">
        <v>8401</v>
      </c>
      <c r="S1575" s="10">
        <f t="shared" si="176"/>
        <v>42786.000023148154</v>
      </c>
      <c r="T1575" s="10">
        <f t="shared" si="177"/>
        <v>42826.165972222225</v>
      </c>
      <c r="U1575" s="10">
        <v>42786</v>
      </c>
      <c r="V1575" s="10">
        <v>42826</v>
      </c>
      <c r="W1575" s="28">
        <f t="shared" si="174"/>
        <v>6865.2000000000007</v>
      </c>
      <c r="X1575" s="28">
        <f t="shared" si="175"/>
        <v>167.13850000000002</v>
      </c>
    </row>
    <row r="1576" spans="1:2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8319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8347</v>
      </c>
      <c r="O1576" s="5">
        <f t="shared" si="173"/>
        <v>5.0599999999999996</v>
      </c>
      <c r="P1576" s="5">
        <f t="shared" si="180"/>
        <v>84.333333333333329</v>
      </c>
      <c r="Q1576" s="6" t="s">
        <v>8379</v>
      </c>
      <c r="R1576" t="s">
        <v>8401</v>
      </c>
      <c r="S1576" s="10">
        <f t="shared" si="176"/>
        <v>42017.927418981482</v>
      </c>
      <c r="T1576" s="10">
        <f t="shared" si="177"/>
        <v>42052.927418981482</v>
      </c>
      <c r="U1576" s="10">
        <v>42017</v>
      </c>
      <c r="V1576" s="10">
        <v>42052</v>
      </c>
      <c r="W1576" s="28">
        <f t="shared" si="174"/>
        <v>10000</v>
      </c>
      <c r="X1576" s="28">
        <f t="shared" si="175"/>
        <v>506</v>
      </c>
    </row>
    <row r="1577" spans="1:2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8347</v>
      </c>
      <c r="O1577" s="5">
        <f t="shared" si="173"/>
        <v>22.91</v>
      </c>
      <c r="P1577" s="5">
        <f t="shared" si="180"/>
        <v>65.457142857142856</v>
      </c>
      <c r="Q1577" s="6" t="s">
        <v>8379</v>
      </c>
      <c r="R1577" t="s">
        <v>8401</v>
      </c>
      <c r="S1577" s="10">
        <f t="shared" si="176"/>
        <v>41799.524259259255</v>
      </c>
      <c r="T1577" s="10">
        <f t="shared" si="177"/>
        <v>41829.524259259255</v>
      </c>
      <c r="U1577" s="10">
        <v>41799</v>
      </c>
      <c r="V1577" s="10">
        <v>41829</v>
      </c>
      <c r="W1577" s="28">
        <f t="shared" si="174"/>
        <v>10000</v>
      </c>
      <c r="X1577" s="28">
        <f t="shared" si="175"/>
        <v>2291</v>
      </c>
    </row>
    <row r="1578" spans="1:2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8347</v>
      </c>
      <c r="O1578" s="5">
        <f t="shared" si="173"/>
        <v>13</v>
      </c>
      <c r="P1578" s="5">
        <f t="shared" si="180"/>
        <v>65</v>
      </c>
      <c r="Q1578" s="6" t="s">
        <v>8379</v>
      </c>
      <c r="R1578" t="s">
        <v>8401</v>
      </c>
      <c r="S1578" s="10">
        <f t="shared" si="176"/>
        <v>42140.879259259258</v>
      </c>
      <c r="T1578" s="10">
        <f t="shared" si="177"/>
        <v>42185.879259259258</v>
      </c>
      <c r="U1578" s="10">
        <v>42140</v>
      </c>
      <c r="V1578" s="10">
        <v>42185</v>
      </c>
      <c r="W1578" s="28">
        <f t="shared" si="174"/>
        <v>5000</v>
      </c>
      <c r="X1578" s="28">
        <f t="shared" si="175"/>
        <v>650</v>
      </c>
    </row>
    <row r="1579" spans="1:2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8347</v>
      </c>
      <c r="O1579" s="5">
        <f t="shared" si="173"/>
        <v>0.54999999999999993</v>
      </c>
      <c r="P1579" s="5">
        <f t="shared" si="180"/>
        <v>27.5</v>
      </c>
      <c r="Q1579" s="6" t="s">
        <v>8379</v>
      </c>
      <c r="R1579" t="s">
        <v>8401</v>
      </c>
      <c r="S1579" s="10">
        <f t="shared" si="176"/>
        <v>41054.847777777773</v>
      </c>
      <c r="T1579" s="10">
        <f t="shared" si="177"/>
        <v>41114.847777777773</v>
      </c>
      <c r="U1579" s="10">
        <v>41054</v>
      </c>
      <c r="V1579" s="10">
        <v>41114</v>
      </c>
      <c r="W1579" s="28">
        <f t="shared" si="174"/>
        <v>10000</v>
      </c>
      <c r="X1579" s="28">
        <f t="shared" si="175"/>
        <v>55</v>
      </c>
    </row>
    <row r="1580" spans="1:2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8347</v>
      </c>
      <c r="O1580" s="5">
        <f t="shared" si="173"/>
        <v>10.806536636794938</v>
      </c>
      <c r="P1580" s="5">
        <f t="shared" si="180"/>
        <v>51.25</v>
      </c>
      <c r="Q1580" s="6" t="s">
        <v>8379</v>
      </c>
      <c r="R1580" t="s">
        <v>8401</v>
      </c>
      <c r="S1580" s="10">
        <f t="shared" si="176"/>
        <v>40399.065868055557</v>
      </c>
      <c r="T1580" s="10">
        <f t="shared" si="177"/>
        <v>40423.083333333336</v>
      </c>
      <c r="U1580" s="10">
        <v>40399</v>
      </c>
      <c r="V1580" s="10">
        <v>40423</v>
      </c>
      <c r="W1580" s="28">
        <f t="shared" si="174"/>
        <v>1897</v>
      </c>
      <c r="X1580" s="28">
        <f t="shared" si="175"/>
        <v>205</v>
      </c>
    </row>
    <row r="1581" spans="1:2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8347</v>
      </c>
      <c r="O1581" s="5">
        <f t="shared" si="173"/>
        <v>0.84008400840084008</v>
      </c>
      <c r="P1581" s="5">
        <f t="shared" si="180"/>
        <v>14</v>
      </c>
      <c r="Q1581" s="6" t="s">
        <v>8379</v>
      </c>
      <c r="R1581" t="s">
        <v>8401</v>
      </c>
      <c r="S1581" s="10">
        <f t="shared" si="176"/>
        <v>41481.996423611112</v>
      </c>
      <c r="T1581" s="10">
        <f t="shared" si="177"/>
        <v>41514.996423611112</v>
      </c>
      <c r="U1581" s="10">
        <v>41481</v>
      </c>
      <c r="V1581" s="10">
        <v>41514</v>
      </c>
      <c r="W1581" s="28">
        <f t="shared" si="174"/>
        <v>3333</v>
      </c>
      <c r="X1581" s="28">
        <f t="shared" si="175"/>
        <v>28</v>
      </c>
    </row>
    <row r="1582" spans="1:2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8347</v>
      </c>
      <c r="O1582" s="5">
        <f t="shared" si="173"/>
        <v>0</v>
      </c>
      <c r="P1582" s="5">
        <v>0</v>
      </c>
      <c r="Q1582" s="6" t="s">
        <v>8379</v>
      </c>
      <c r="R1582" t="s">
        <v>8401</v>
      </c>
      <c r="S1582" s="10">
        <f t="shared" si="176"/>
        <v>40990.050069444442</v>
      </c>
      <c r="T1582" s="10">
        <f t="shared" si="177"/>
        <v>41050.050069444442</v>
      </c>
      <c r="U1582" s="10">
        <v>40990</v>
      </c>
      <c r="V1582" s="10">
        <v>41050</v>
      </c>
      <c r="W1582" s="28">
        <f t="shared" si="174"/>
        <v>1750</v>
      </c>
      <c r="X1582" s="28">
        <f t="shared" si="175"/>
        <v>0</v>
      </c>
    </row>
    <row r="1583" spans="1:2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8320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8348</v>
      </c>
      <c r="O1583" s="5">
        <f t="shared" si="173"/>
        <v>0.5</v>
      </c>
      <c r="P1583" s="5">
        <f>E1583/L1583</f>
        <v>5</v>
      </c>
      <c r="Q1583" s="6" t="s">
        <v>8395</v>
      </c>
      <c r="R1583" t="s">
        <v>8402</v>
      </c>
      <c r="S1583" s="10">
        <f t="shared" si="176"/>
        <v>42325.448958333334</v>
      </c>
      <c r="T1583" s="10">
        <f t="shared" si="177"/>
        <v>42357.448958333334</v>
      </c>
      <c r="U1583" s="10">
        <v>42325</v>
      </c>
      <c r="V1583" s="10">
        <v>42357</v>
      </c>
      <c r="W1583" s="28">
        <f t="shared" si="174"/>
        <v>1520.6</v>
      </c>
      <c r="X1583" s="28">
        <f t="shared" si="175"/>
        <v>7.4560000000000004</v>
      </c>
    </row>
    <row r="1584" spans="1:2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8320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8348</v>
      </c>
      <c r="O1584" s="5">
        <f t="shared" si="173"/>
        <v>9.3000000000000007</v>
      </c>
      <c r="P1584" s="5">
        <f>E1584/L1584</f>
        <v>31</v>
      </c>
      <c r="Q1584" s="6" t="s">
        <v>8395</v>
      </c>
      <c r="R1584" t="s">
        <v>8402</v>
      </c>
      <c r="S1584" s="10">
        <f t="shared" si="176"/>
        <v>42246.789965277778</v>
      </c>
      <c r="T1584" s="10">
        <f t="shared" si="177"/>
        <v>42303.888888888891</v>
      </c>
      <c r="U1584" s="10">
        <v>42246</v>
      </c>
      <c r="V1584" s="10">
        <v>42303</v>
      </c>
      <c r="W1584" s="28">
        <f t="shared" si="174"/>
        <v>1000</v>
      </c>
      <c r="X1584" s="28">
        <f t="shared" si="175"/>
        <v>93</v>
      </c>
    </row>
    <row r="1585" spans="1:2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8320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8348</v>
      </c>
      <c r="O1585" s="5">
        <f t="shared" si="173"/>
        <v>7.4999999999999997E-2</v>
      </c>
      <c r="P1585" s="5">
        <f>E1585/L1585</f>
        <v>15</v>
      </c>
      <c r="Q1585" s="6" t="s">
        <v>8395</v>
      </c>
      <c r="R1585" t="s">
        <v>8402</v>
      </c>
      <c r="S1585" s="10">
        <f t="shared" si="176"/>
        <v>41877.904988425929</v>
      </c>
      <c r="T1585" s="10">
        <f t="shared" si="177"/>
        <v>41907.904988425929</v>
      </c>
      <c r="U1585" s="10">
        <v>41877</v>
      </c>
      <c r="V1585" s="10">
        <v>41907</v>
      </c>
      <c r="W1585" s="28">
        <f t="shared" si="174"/>
        <v>33144</v>
      </c>
      <c r="X1585" s="28">
        <f t="shared" si="175"/>
        <v>24.433499999999999</v>
      </c>
    </row>
    <row r="1586" spans="1:2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8320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8348</v>
      </c>
      <c r="O1586" s="5">
        <f t="shared" si="173"/>
        <v>0</v>
      </c>
      <c r="P1586" s="5">
        <v>0</v>
      </c>
      <c r="Q1586" s="6" t="s">
        <v>8395</v>
      </c>
      <c r="R1586" t="s">
        <v>8402</v>
      </c>
      <c r="S1586" s="10">
        <f t="shared" si="176"/>
        <v>41779.649317129632</v>
      </c>
      <c r="T1586" s="10">
        <f t="shared" si="177"/>
        <v>41789.649317129632</v>
      </c>
      <c r="U1586" s="10">
        <v>41779</v>
      </c>
      <c r="V1586" s="10">
        <v>41789</v>
      </c>
      <c r="W1586" s="28">
        <f t="shared" si="174"/>
        <v>1200</v>
      </c>
      <c r="X1586" s="28">
        <f t="shared" si="175"/>
        <v>0</v>
      </c>
    </row>
    <row r="1587" spans="1:2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8320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8348</v>
      </c>
      <c r="O1587" s="5">
        <f t="shared" si="173"/>
        <v>79</v>
      </c>
      <c r="P1587" s="5">
        <f>E1587/L1587</f>
        <v>131.66666666666666</v>
      </c>
      <c r="Q1587" s="6" t="s">
        <v>8395</v>
      </c>
      <c r="R1587" t="s">
        <v>8402</v>
      </c>
      <c r="S1587" s="10">
        <f t="shared" si="176"/>
        <v>42707.895462962959</v>
      </c>
      <c r="T1587" s="10">
        <f t="shared" si="177"/>
        <v>42729.458333333328</v>
      </c>
      <c r="U1587" s="10">
        <v>42707</v>
      </c>
      <c r="V1587" s="10">
        <v>42729</v>
      </c>
      <c r="W1587" s="28">
        <f t="shared" si="174"/>
        <v>1503.4</v>
      </c>
      <c r="X1587" s="28">
        <f t="shared" si="175"/>
        <v>1169.2</v>
      </c>
    </row>
    <row r="1588" spans="1:2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8320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8348</v>
      </c>
      <c r="O1588" s="5">
        <f t="shared" si="173"/>
        <v>0</v>
      </c>
      <c r="P1588" s="5">
        <v>0</v>
      </c>
      <c r="Q1588" s="6" t="s">
        <v>8395</v>
      </c>
      <c r="R1588" t="s">
        <v>8402</v>
      </c>
      <c r="S1588" s="10">
        <f t="shared" si="176"/>
        <v>42069.104421296295</v>
      </c>
      <c r="T1588" s="10">
        <f t="shared" si="177"/>
        <v>42099.062754629631</v>
      </c>
      <c r="U1588" s="10">
        <v>42069</v>
      </c>
      <c r="V1588" s="10">
        <v>42099</v>
      </c>
      <c r="W1588" s="28">
        <f t="shared" si="174"/>
        <v>1500</v>
      </c>
      <c r="X1588" s="28">
        <f t="shared" si="175"/>
        <v>0</v>
      </c>
    </row>
    <row r="1589" spans="1:2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8320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8348</v>
      </c>
      <c r="O1589" s="5">
        <f t="shared" si="173"/>
        <v>1.3333333333333334E-2</v>
      </c>
      <c r="P1589" s="5">
        <f>E1589/L1589</f>
        <v>1</v>
      </c>
      <c r="Q1589" s="6" t="s">
        <v>8395</v>
      </c>
      <c r="R1589" t="s">
        <v>8402</v>
      </c>
      <c r="S1589" s="10">
        <f t="shared" si="176"/>
        <v>41956.950983796298</v>
      </c>
      <c r="T1589" s="10">
        <f t="shared" si="177"/>
        <v>41986.950983796298</v>
      </c>
      <c r="U1589" s="10">
        <v>41956</v>
      </c>
      <c r="V1589" s="10">
        <v>41986</v>
      </c>
      <c r="W1589" s="28">
        <f t="shared" si="174"/>
        <v>7500</v>
      </c>
      <c r="X1589" s="28">
        <f t="shared" si="175"/>
        <v>1</v>
      </c>
    </row>
    <row r="1590" spans="1:2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8320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8348</v>
      </c>
      <c r="O1590" s="5">
        <f t="shared" si="173"/>
        <v>0</v>
      </c>
      <c r="P1590" s="5">
        <v>0</v>
      </c>
      <c r="Q1590" s="6" t="s">
        <v>8395</v>
      </c>
      <c r="R1590" t="s">
        <v>8402</v>
      </c>
      <c r="S1590" s="10">
        <f t="shared" si="176"/>
        <v>42005.24998842593</v>
      </c>
      <c r="T1590" s="10">
        <f t="shared" si="177"/>
        <v>42035.841666666667</v>
      </c>
      <c r="U1590" s="10">
        <v>42005</v>
      </c>
      <c r="V1590" s="10">
        <v>42035</v>
      </c>
      <c r="W1590" s="28">
        <f t="shared" si="174"/>
        <v>516</v>
      </c>
      <c r="X1590" s="28">
        <f t="shared" si="175"/>
        <v>0</v>
      </c>
    </row>
    <row r="1591" spans="1:2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8320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8348</v>
      </c>
      <c r="O1591" s="5">
        <f t="shared" si="173"/>
        <v>0</v>
      </c>
      <c r="P1591" s="5">
        <v>0</v>
      </c>
      <c r="Q1591" s="6" t="s">
        <v>8395</v>
      </c>
      <c r="R1591" t="s">
        <v>8402</v>
      </c>
      <c r="S1591" s="10">
        <f t="shared" si="176"/>
        <v>42256.984791666662</v>
      </c>
      <c r="T1591" s="10">
        <f t="shared" si="177"/>
        <v>42286.984791666662</v>
      </c>
      <c r="U1591" s="10">
        <v>42256</v>
      </c>
      <c r="V1591" s="10">
        <v>42286</v>
      </c>
      <c r="W1591" s="28">
        <f t="shared" si="174"/>
        <v>1200</v>
      </c>
      <c r="X1591" s="28">
        <f t="shared" si="175"/>
        <v>0</v>
      </c>
    </row>
    <row r="1592" spans="1:2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8320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8348</v>
      </c>
      <c r="O1592" s="5">
        <f t="shared" si="173"/>
        <v>1.7000000000000002</v>
      </c>
      <c r="P1592" s="5">
        <f>E1592/L1592</f>
        <v>510</v>
      </c>
      <c r="Q1592" s="6" t="s">
        <v>8395</v>
      </c>
      <c r="R1592" t="s">
        <v>8402</v>
      </c>
      <c r="S1592" s="10">
        <f t="shared" si="176"/>
        <v>42240.857222222221</v>
      </c>
      <c r="T1592" s="10">
        <f t="shared" si="177"/>
        <v>42270.857222222221</v>
      </c>
      <c r="U1592" s="10">
        <v>42240</v>
      </c>
      <c r="V1592" s="10">
        <v>42270</v>
      </c>
      <c r="W1592" s="28">
        <f t="shared" si="174"/>
        <v>68982</v>
      </c>
      <c r="X1592" s="28">
        <f t="shared" si="175"/>
        <v>1137.3</v>
      </c>
    </row>
    <row r="1593" spans="1:2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8320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8348</v>
      </c>
      <c r="O1593" s="5">
        <f t="shared" si="173"/>
        <v>29.228571428571428</v>
      </c>
      <c r="P1593" s="5">
        <f>E1593/L1593</f>
        <v>44.478260869565219</v>
      </c>
      <c r="Q1593" s="6" t="s">
        <v>8395</v>
      </c>
      <c r="R1593" t="s">
        <v>8402</v>
      </c>
      <c r="S1593" s="10">
        <f t="shared" si="176"/>
        <v>42433.726168981477</v>
      </c>
      <c r="T1593" s="10">
        <f t="shared" si="177"/>
        <v>42463.68450231482</v>
      </c>
      <c r="U1593" s="10">
        <v>42433</v>
      </c>
      <c r="V1593" s="10">
        <v>42463</v>
      </c>
      <c r="W1593" s="28">
        <f t="shared" si="174"/>
        <v>19821.2</v>
      </c>
      <c r="X1593" s="28">
        <f t="shared" si="175"/>
        <v>5855.652</v>
      </c>
    </row>
    <row r="1594" spans="1:2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8320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8348</v>
      </c>
      <c r="O1594" s="5">
        <f t="shared" si="173"/>
        <v>0</v>
      </c>
      <c r="P1594" s="5">
        <v>0</v>
      </c>
      <c r="Q1594" s="6" t="s">
        <v>8395</v>
      </c>
      <c r="R1594" t="s">
        <v>8402</v>
      </c>
      <c r="S1594" s="10">
        <f t="shared" si="176"/>
        <v>42046.072743055556</v>
      </c>
      <c r="T1594" s="10">
        <f t="shared" si="177"/>
        <v>42091.031076388885</v>
      </c>
      <c r="U1594" s="10">
        <v>42046</v>
      </c>
      <c r="V1594" s="10">
        <v>42091</v>
      </c>
      <c r="W1594" s="28">
        <f t="shared" si="174"/>
        <v>25</v>
      </c>
      <c r="X1594" s="28">
        <f t="shared" si="175"/>
        <v>0</v>
      </c>
    </row>
    <row r="1595" spans="1:2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8320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8348</v>
      </c>
      <c r="O1595" s="5">
        <f t="shared" si="173"/>
        <v>1.3636363636363637E-2</v>
      </c>
      <c r="P1595" s="5">
        <f>E1595/L1595</f>
        <v>1</v>
      </c>
      <c r="Q1595" s="6" t="s">
        <v>8395</v>
      </c>
      <c r="R1595" t="s">
        <v>8402</v>
      </c>
      <c r="S1595" s="10">
        <f t="shared" si="176"/>
        <v>42033.845543981486</v>
      </c>
      <c r="T1595" s="10">
        <f t="shared" si="177"/>
        <v>42063.845543981486</v>
      </c>
      <c r="U1595" s="10">
        <v>42033</v>
      </c>
      <c r="V1595" s="10">
        <v>42063</v>
      </c>
      <c r="W1595" s="28">
        <f t="shared" si="174"/>
        <v>22000</v>
      </c>
      <c r="X1595" s="28">
        <f t="shared" si="175"/>
        <v>3</v>
      </c>
    </row>
    <row r="1596" spans="1:2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8320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8348</v>
      </c>
      <c r="O1596" s="5">
        <f t="shared" si="173"/>
        <v>20.5</v>
      </c>
      <c r="P1596" s="5">
        <f>E1596/L1596</f>
        <v>20.5</v>
      </c>
      <c r="Q1596" s="6" t="s">
        <v>8395</v>
      </c>
      <c r="R1596" t="s">
        <v>8402</v>
      </c>
      <c r="S1596" s="10">
        <f t="shared" si="176"/>
        <v>42445.712754629625</v>
      </c>
      <c r="T1596" s="10">
        <f t="shared" si="177"/>
        <v>42505.681250000001</v>
      </c>
      <c r="U1596" s="10">
        <v>42445</v>
      </c>
      <c r="V1596" s="10">
        <v>42505</v>
      </c>
      <c r="W1596" s="28">
        <f t="shared" si="174"/>
        <v>1000</v>
      </c>
      <c r="X1596" s="28">
        <f t="shared" si="175"/>
        <v>205</v>
      </c>
    </row>
    <row r="1597" spans="1:2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8320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8348</v>
      </c>
      <c r="O1597" s="5">
        <f t="shared" si="173"/>
        <v>0.27999999999999997</v>
      </c>
      <c r="P1597" s="5">
        <f>E1597/L1597</f>
        <v>40</v>
      </c>
      <c r="Q1597" s="6" t="s">
        <v>8395</v>
      </c>
      <c r="R1597" t="s">
        <v>8402</v>
      </c>
      <c r="S1597" s="10">
        <f t="shared" si="176"/>
        <v>41780.050092592595</v>
      </c>
      <c r="T1597" s="10">
        <f t="shared" si="177"/>
        <v>41808.842361111107</v>
      </c>
      <c r="U1597" s="10">
        <v>41780</v>
      </c>
      <c r="V1597" s="10">
        <v>41808</v>
      </c>
      <c r="W1597" s="28">
        <f t="shared" si="174"/>
        <v>100000</v>
      </c>
      <c r="X1597" s="28">
        <f t="shared" si="175"/>
        <v>280</v>
      </c>
    </row>
    <row r="1598" spans="1:2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8320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8348</v>
      </c>
      <c r="O1598" s="5">
        <f t="shared" si="173"/>
        <v>2.3076923076923079</v>
      </c>
      <c r="P1598" s="5">
        <f>E1598/L1598</f>
        <v>25</v>
      </c>
      <c r="Q1598" s="6" t="s">
        <v>8395</v>
      </c>
      <c r="R1598" t="s">
        <v>8402</v>
      </c>
      <c r="S1598" s="10">
        <f t="shared" si="176"/>
        <v>41941.430196759262</v>
      </c>
      <c r="T1598" s="10">
        <f t="shared" si="177"/>
        <v>41986.471863425926</v>
      </c>
      <c r="U1598" s="10">
        <v>41941</v>
      </c>
      <c r="V1598" s="10">
        <v>41986</v>
      </c>
      <c r="W1598" s="28">
        <f t="shared" si="174"/>
        <v>5233.4750000000004</v>
      </c>
      <c r="X1598" s="28">
        <f t="shared" si="175"/>
        <v>117.825</v>
      </c>
    </row>
    <row r="1599" spans="1:2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8320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8348</v>
      </c>
      <c r="O1599" s="5">
        <f t="shared" si="173"/>
        <v>0</v>
      </c>
      <c r="P1599" s="5">
        <v>0</v>
      </c>
      <c r="Q1599" s="6" t="s">
        <v>8395</v>
      </c>
      <c r="R1599" t="s">
        <v>8402</v>
      </c>
      <c r="S1599" s="10">
        <f t="shared" si="176"/>
        <v>42603.354131944448</v>
      </c>
      <c r="T1599" s="10">
        <f t="shared" si="177"/>
        <v>42633.354131944448</v>
      </c>
      <c r="U1599" s="10">
        <v>42603</v>
      </c>
      <c r="V1599" s="10">
        <v>42633</v>
      </c>
      <c r="W1599" s="28">
        <f t="shared" si="174"/>
        <v>15000</v>
      </c>
      <c r="X1599" s="28">
        <f t="shared" si="175"/>
        <v>0</v>
      </c>
    </row>
    <row r="1600" spans="1:2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8320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8348</v>
      </c>
      <c r="O1600" s="5">
        <f t="shared" si="173"/>
        <v>0.125</v>
      </c>
      <c r="P1600" s="5">
        <f>E1600/L1600</f>
        <v>1</v>
      </c>
      <c r="Q1600" s="6" t="s">
        <v>8395</v>
      </c>
      <c r="R1600" t="s">
        <v>8402</v>
      </c>
      <c r="S1600" s="10">
        <f t="shared" si="176"/>
        <v>42151.667337962965</v>
      </c>
      <c r="T1600" s="10">
        <f t="shared" si="177"/>
        <v>42211.667337962965</v>
      </c>
      <c r="U1600" s="10">
        <v>42151</v>
      </c>
      <c r="V1600" s="10">
        <v>42211</v>
      </c>
      <c r="W1600" s="28">
        <f t="shared" si="174"/>
        <v>800</v>
      </c>
      <c r="X1600" s="28">
        <f t="shared" si="175"/>
        <v>1</v>
      </c>
    </row>
    <row r="1601" spans="1:2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8320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8348</v>
      </c>
      <c r="O1601" s="5">
        <f t="shared" si="173"/>
        <v>0</v>
      </c>
      <c r="P1601" s="5">
        <v>0</v>
      </c>
      <c r="Q1601" s="6" t="s">
        <v>8395</v>
      </c>
      <c r="R1601" t="s">
        <v>8402</v>
      </c>
      <c r="S1601" s="10">
        <f t="shared" si="176"/>
        <v>42438.53907407407</v>
      </c>
      <c r="T1601" s="10">
        <f t="shared" si="177"/>
        <v>42468.497407407413</v>
      </c>
      <c r="U1601" s="10">
        <v>42438</v>
      </c>
      <c r="V1601" s="10">
        <v>42468</v>
      </c>
      <c r="W1601" s="28">
        <f t="shared" si="174"/>
        <v>711.30000000000007</v>
      </c>
      <c r="X1601" s="28">
        <f t="shared" si="175"/>
        <v>0</v>
      </c>
    </row>
    <row r="1602" spans="1:2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8320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8348</v>
      </c>
      <c r="O1602" s="5">
        <f t="shared" ref="O1602:O1665" si="181">(E1602/D1602)*100</f>
        <v>7.3400000000000007</v>
      </c>
      <c r="P1602" s="5">
        <f t="shared" ref="P1602:P1633" si="182">E1602/L1602</f>
        <v>40.777777777777779</v>
      </c>
      <c r="Q1602" s="6" t="s">
        <v>8395</v>
      </c>
      <c r="R1602" t="s">
        <v>8402</v>
      </c>
      <c r="S1602" s="10">
        <f t="shared" si="176"/>
        <v>41791.057314814811</v>
      </c>
      <c r="T1602" s="10">
        <f t="shared" si="177"/>
        <v>41835.21597222222</v>
      </c>
      <c r="U1602" s="10">
        <v>41791</v>
      </c>
      <c r="V1602" s="10">
        <v>41835</v>
      </c>
      <c r="W1602" s="28">
        <f t="shared" ref="W1602:W1665" si="183">(HLOOKUP(U1602,Exchange_Data,MATCH(H1602,Currency,0),FALSE))*D1602</f>
        <v>5000</v>
      </c>
      <c r="X1602" s="28">
        <f t="shared" ref="X1602:X1665" si="184">(HLOOKUP(V1602,Exchange_Data,MATCH(H1602,Currency,0),FALSE))*E1602</f>
        <v>367</v>
      </c>
    </row>
    <row r="1603" spans="1:2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8318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8333</v>
      </c>
      <c r="O1603" s="5">
        <f t="shared" si="181"/>
        <v>108.2492</v>
      </c>
      <c r="P1603" s="5">
        <f t="shared" si="182"/>
        <v>48.325535714285714</v>
      </c>
      <c r="Q1603" s="6" t="s">
        <v>8382</v>
      </c>
      <c r="R1603" t="s">
        <v>8383</v>
      </c>
      <c r="S1603" s="10">
        <f t="shared" ref="S1603:S1666" si="185">(J1603/86400)+25569</f>
        <v>40638.092974537038</v>
      </c>
      <c r="T1603" s="10">
        <f t="shared" ref="T1603:T1666" si="186">(I1603/86400)+25569</f>
        <v>40668.092974537038</v>
      </c>
      <c r="U1603" s="10">
        <v>40638</v>
      </c>
      <c r="V1603" s="10">
        <v>40668</v>
      </c>
      <c r="W1603" s="28">
        <f t="shared" si="183"/>
        <v>2500</v>
      </c>
      <c r="X1603" s="28">
        <f t="shared" si="184"/>
        <v>2706.23</v>
      </c>
    </row>
    <row r="1604" spans="1:2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8318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8333</v>
      </c>
      <c r="O1604" s="5">
        <f t="shared" si="181"/>
        <v>100.16666666666667</v>
      </c>
      <c r="P1604" s="5">
        <f t="shared" si="182"/>
        <v>46.953125</v>
      </c>
      <c r="Q1604" s="6" t="s">
        <v>8382</v>
      </c>
      <c r="R1604" t="s">
        <v>8383</v>
      </c>
      <c r="S1604" s="10">
        <f t="shared" si="185"/>
        <v>40788.297650462962</v>
      </c>
      <c r="T1604" s="10">
        <f t="shared" si="186"/>
        <v>40830.958333333336</v>
      </c>
      <c r="U1604" s="10">
        <v>40788</v>
      </c>
      <c r="V1604" s="10">
        <v>40830</v>
      </c>
      <c r="W1604" s="28">
        <f t="shared" si="183"/>
        <v>1500</v>
      </c>
      <c r="X1604" s="28">
        <f t="shared" si="184"/>
        <v>1502.5</v>
      </c>
    </row>
    <row r="1605" spans="1:2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8318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8333</v>
      </c>
      <c r="O1605" s="5">
        <f t="shared" si="181"/>
        <v>100.03299999999999</v>
      </c>
      <c r="P1605" s="5">
        <f t="shared" si="182"/>
        <v>66.688666666666663</v>
      </c>
      <c r="Q1605" s="6" t="s">
        <v>8382</v>
      </c>
      <c r="R1605" t="s">
        <v>8383</v>
      </c>
      <c r="S1605" s="10">
        <f t="shared" si="185"/>
        <v>40876.169664351852</v>
      </c>
      <c r="T1605" s="10">
        <f t="shared" si="186"/>
        <v>40936.169664351852</v>
      </c>
      <c r="U1605" s="10">
        <v>40876</v>
      </c>
      <c r="V1605" s="10">
        <v>40936</v>
      </c>
      <c r="W1605" s="28">
        <f t="shared" si="183"/>
        <v>2000</v>
      </c>
      <c r="X1605" s="28">
        <f t="shared" si="184"/>
        <v>2000.66</v>
      </c>
    </row>
    <row r="1606" spans="1:2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8318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8333</v>
      </c>
      <c r="O1606" s="5">
        <f t="shared" si="181"/>
        <v>122.10714285714286</v>
      </c>
      <c r="P1606" s="5">
        <f t="shared" si="182"/>
        <v>48.842857142857142</v>
      </c>
      <c r="Q1606" s="6" t="s">
        <v>8382</v>
      </c>
      <c r="R1606" t="s">
        <v>8383</v>
      </c>
      <c r="S1606" s="10">
        <f t="shared" si="185"/>
        <v>40945.845312500001</v>
      </c>
      <c r="T1606" s="10">
        <f t="shared" si="186"/>
        <v>40985.803645833337</v>
      </c>
      <c r="U1606" s="10">
        <v>40945</v>
      </c>
      <c r="V1606" s="10">
        <v>40985</v>
      </c>
      <c r="W1606" s="28">
        <f t="shared" si="183"/>
        <v>2800</v>
      </c>
      <c r="X1606" s="28">
        <f t="shared" si="184"/>
        <v>3419</v>
      </c>
    </row>
    <row r="1607" spans="1:2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8318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8333</v>
      </c>
      <c r="O1607" s="5">
        <f t="shared" si="181"/>
        <v>100.69333333333334</v>
      </c>
      <c r="P1607" s="5">
        <f t="shared" si="182"/>
        <v>137.30909090909091</v>
      </c>
      <c r="Q1607" s="6" t="s">
        <v>8382</v>
      </c>
      <c r="R1607" t="s">
        <v>8383</v>
      </c>
      <c r="S1607" s="10">
        <f t="shared" si="185"/>
        <v>40747.012881944444</v>
      </c>
      <c r="T1607" s="10">
        <f t="shared" si="186"/>
        <v>40756.291666666664</v>
      </c>
      <c r="U1607" s="10">
        <v>40747</v>
      </c>
      <c r="V1607" s="10">
        <v>40756</v>
      </c>
      <c r="W1607" s="28">
        <f t="shared" si="183"/>
        <v>6000</v>
      </c>
      <c r="X1607" s="28">
        <f t="shared" si="184"/>
        <v>6041.6</v>
      </c>
    </row>
    <row r="1608" spans="1:2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8318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8333</v>
      </c>
      <c r="O1608" s="5">
        <f t="shared" si="181"/>
        <v>101.004125</v>
      </c>
      <c r="P1608" s="5">
        <f t="shared" si="182"/>
        <v>87.829673913043479</v>
      </c>
      <c r="Q1608" s="6" t="s">
        <v>8382</v>
      </c>
      <c r="R1608" t="s">
        <v>8383</v>
      </c>
      <c r="S1608" s="10">
        <f t="shared" si="185"/>
        <v>40536.111550925925</v>
      </c>
      <c r="T1608" s="10">
        <f t="shared" si="186"/>
        <v>40626.069884259261</v>
      </c>
      <c r="U1608" s="10">
        <v>40536</v>
      </c>
      <c r="V1608" s="10">
        <v>40626</v>
      </c>
      <c r="W1608" s="28">
        <f t="shared" si="183"/>
        <v>8000</v>
      </c>
      <c r="X1608" s="28">
        <f t="shared" si="184"/>
        <v>8080.33</v>
      </c>
    </row>
    <row r="1609" spans="1:2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8318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8333</v>
      </c>
      <c r="O1609" s="5">
        <f t="shared" si="181"/>
        <v>145.11000000000001</v>
      </c>
      <c r="P1609" s="5">
        <f t="shared" si="182"/>
        <v>70.785365853658533</v>
      </c>
      <c r="Q1609" s="6" t="s">
        <v>8382</v>
      </c>
      <c r="R1609" t="s">
        <v>8383</v>
      </c>
      <c r="S1609" s="10">
        <f t="shared" si="185"/>
        <v>41053.80846064815</v>
      </c>
      <c r="T1609" s="10">
        <f t="shared" si="186"/>
        <v>41074.80846064815</v>
      </c>
      <c r="U1609" s="10">
        <v>41053</v>
      </c>
      <c r="V1609" s="10">
        <v>41074</v>
      </c>
      <c r="W1609" s="28">
        <f t="shared" si="183"/>
        <v>10000</v>
      </c>
      <c r="X1609" s="28">
        <f t="shared" si="184"/>
        <v>14511</v>
      </c>
    </row>
    <row r="1610" spans="1:2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8318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8333</v>
      </c>
      <c r="O1610" s="5">
        <f t="shared" si="181"/>
        <v>101.25</v>
      </c>
      <c r="P1610" s="5">
        <f t="shared" si="182"/>
        <v>52.826086956521742</v>
      </c>
      <c r="Q1610" s="6" t="s">
        <v>8382</v>
      </c>
      <c r="R1610" t="s">
        <v>8383</v>
      </c>
      <c r="S1610" s="10">
        <f t="shared" si="185"/>
        <v>41607.83085648148</v>
      </c>
      <c r="T1610" s="10">
        <f t="shared" si="186"/>
        <v>41640.226388888885</v>
      </c>
      <c r="U1610" s="10">
        <v>41607</v>
      </c>
      <c r="V1610" s="10">
        <v>41640</v>
      </c>
      <c r="W1610" s="28">
        <f t="shared" si="183"/>
        <v>1200</v>
      </c>
      <c r="X1610" s="28">
        <f t="shared" si="184"/>
        <v>1215</v>
      </c>
    </row>
    <row r="1611" spans="1:2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8318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8333</v>
      </c>
      <c r="O1611" s="5">
        <f t="shared" si="181"/>
        <v>118.33333333333333</v>
      </c>
      <c r="P1611" s="5">
        <f t="shared" si="182"/>
        <v>443.75</v>
      </c>
      <c r="Q1611" s="6" t="s">
        <v>8382</v>
      </c>
      <c r="R1611" t="s">
        <v>8383</v>
      </c>
      <c r="S1611" s="10">
        <f t="shared" si="185"/>
        <v>40796.001261574071</v>
      </c>
      <c r="T1611" s="10">
        <f t="shared" si="186"/>
        <v>40849.333333333336</v>
      </c>
      <c r="U1611" s="10">
        <v>40796</v>
      </c>
      <c r="V1611" s="10">
        <v>40849</v>
      </c>
      <c r="W1611" s="28">
        <f t="shared" si="183"/>
        <v>1500</v>
      </c>
      <c r="X1611" s="28">
        <f t="shared" si="184"/>
        <v>1775</v>
      </c>
    </row>
    <row r="1612" spans="1:2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8318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8333</v>
      </c>
      <c r="O1612" s="5">
        <f t="shared" si="181"/>
        <v>271.85000000000002</v>
      </c>
      <c r="P1612" s="5">
        <f t="shared" si="182"/>
        <v>48.544642857142854</v>
      </c>
      <c r="Q1612" s="6" t="s">
        <v>8382</v>
      </c>
      <c r="R1612" t="s">
        <v>8383</v>
      </c>
      <c r="S1612" s="10">
        <f t="shared" si="185"/>
        <v>41228.924884259257</v>
      </c>
      <c r="T1612" s="10">
        <f t="shared" si="186"/>
        <v>41258.924884259257</v>
      </c>
      <c r="U1612" s="10">
        <v>41228</v>
      </c>
      <c r="V1612" s="10">
        <v>41258</v>
      </c>
      <c r="W1612" s="28">
        <f t="shared" si="183"/>
        <v>2000</v>
      </c>
      <c r="X1612" s="28">
        <f t="shared" si="184"/>
        <v>5437</v>
      </c>
    </row>
    <row r="1613" spans="1:2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8318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8333</v>
      </c>
      <c r="O1613" s="5">
        <f t="shared" si="181"/>
        <v>125.125</v>
      </c>
      <c r="P1613" s="5">
        <f t="shared" si="182"/>
        <v>37.074074074074076</v>
      </c>
      <c r="Q1613" s="6" t="s">
        <v>8382</v>
      </c>
      <c r="R1613" t="s">
        <v>8383</v>
      </c>
      <c r="S1613" s="10">
        <f t="shared" si="185"/>
        <v>41409.00037037037</v>
      </c>
      <c r="T1613" s="10">
        <f t="shared" si="186"/>
        <v>41430.00037037037</v>
      </c>
      <c r="U1613" s="10">
        <v>41409</v>
      </c>
      <c r="V1613" s="10">
        <v>41430</v>
      </c>
      <c r="W1613" s="28">
        <f t="shared" si="183"/>
        <v>800</v>
      </c>
      <c r="X1613" s="28">
        <f t="shared" si="184"/>
        <v>1001</v>
      </c>
    </row>
    <row r="1614" spans="1:2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8318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8333</v>
      </c>
      <c r="O1614" s="5">
        <f t="shared" si="181"/>
        <v>110.00000000000001</v>
      </c>
      <c r="P1614" s="5">
        <f t="shared" si="182"/>
        <v>50</v>
      </c>
      <c r="Q1614" s="6" t="s">
        <v>8382</v>
      </c>
      <c r="R1614" t="s">
        <v>8383</v>
      </c>
      <c r="S1614" s="10">
        <f t="shared" si="185"/>
        <v>41246.874814814815</v>
      </c>
      <c r="T1614" s="10">
        <f t="shared" si="186"/>
        <v>41276.874814814815</v>
      </c>
      <c r="U1614" s="10">
        <v>41246</v>
      </c>
      <c r="V1614" s="10">
        <v>41276</v>
      </c>
      <c r="W1614" s="28">
        <f t="shared" si="183"/>
        <v>500</v>
      </c>
      <c r="X1614" s="28">
        <f t="shared" si="184"/>
        <v>550</v>
      </c>
    </row>
    <row r="1615" spans="1:2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8318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8333</v>
      </c>
      <c r="O1615" s="5">
        <f t="shared" si="181"/>
        <v>101.49999999999999</v>
      </c>
      <c r="P1615" s="5">
        <f t="shared" si="182"/>
        <v>39.03846153846154</v>
      </c>
      <c r="Q1615" s="6" t="s">
        <v>8382</v>
      </c>
      <c r="R1615" t="s">
        <v>8383</v>
      </c>
      <c r="S1615" s="10">
        <f t="shared" si="185"/>
        <v>41082.069467592592</v>
      </c>
      <c r="T1615" s="10">
        <f t="shared" si="186"/>
        <v>41112.069467592592</v>
      </c>
      <c r="U1615" s="10">
        <v>41082</v>
      </c>
      <c r="V1615" s="10">
        <v>41112</v>
      </c>
      <c r="W1615" s="28">
        <f t="shared" si="183"/>
        <v>1000</v>
      </c>
      <c r="X1615" s="28">
        <f t="shared" si="184"/>
        <v>1015</v>
      </c>
    </row>
    <row r="1616" spans="1:2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8318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8333</v>
      </c>
      <c r="O1616" s="5">
        <f t="shared" si="181"/>
        <v>102.69999999999999</v>
      </c>
      <c r="P1616" s="5">
        <f t="shared" si="182"/>
        <v>66.688311688311686</v>
      </c>
      <c r="Q1616" s="6" t="s">
        <v>8382</v>
      </c>
      <c r="R1616" t="s">
        <v>8383</v>
      </c>
      <c r="S1616" s="10">
        <f t="shared" si="185"/>
        <v>41794.981122685189</v>
      </c>
      <c r="T1616" s="10">
        <f t="shared" si="186"/>
        <v>41854.708333333336</v>
      </c>
      <c r="U1616" s="10">
        <v>41794</v>
      </c>
      <c r="V1616" s="10">
        <v>41854</v>
      </c>
      <c r="W1616" s="28">
        <f t="shared" si="183"/>
        <v>5000</v>
      </c>
      <c r="X1616" s="28">
        <f t="shared" si="184"/>
        <v>5135</v>
      </c>
    </row>
    <row r="1617" spans="1:2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8318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8333</v>
      </c>
      <c r="O1617" s="5">
        <f t="shared" si="181"/>
        <v>114.12500000000001</v>
      </c>
      <c r="P1617" s="5">
        <f t="shared" si="182"/>
        <v>67.132352941176464</v>
      </c>
      <c r="Q1617" s="6" t="s">
        <v>8382</v>
      </c>
      <c r="R1617" t="s">
        <v>8383</v>
      </c>
      <c r="S1617" s="10">
        <f t="shared" si="185"/>
        <v>40845.050879629627</v>
      </c>
      <c r="T1617" s="10">
        <f t="shared" si="186"/>
        <v>40890.092546296299</v>
      </c>
      <c r="U1617" s="10">
        <v>40845</v>
      </c>
      <c r="V1617" s="10">
        <v>40890</v>
      </c>
      <c r="W1617" s="28">
        <f t="shared" si="183"/>
        <v>8000</v>
      </c>
      <c r="X1617" s="28">
        <f t="shared" si="184"/>
        <v>9130</v>
      </c>
    </row>
    <row r="1618" spans="1:2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8318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8333</v>
      </c>
      <c r="O1618" s="5">
        <f t="shared" si="181"/>
        <v>104.2</v>
      </c>
      <c r="P1618" s="5">
        <f t="shared" si="182"/>
        <v>66.369426751592357</v>
      </c>
      <c r="Q1618" s="6" t="s">
        <v>8382</v>
      </c>
      <c r="R1618" t="s">
        <v>8383</v>
      </c>
      <c r="S1618" s="10">
        <f t="shared" si="185"/>
        <v>41194.715520833335</v>
      </c>
      <c r="T1618" s="10">
        <f t="shared" si="186"/>
        <v>41235.916666666664</v>
      </c>
      <c r="U1618" s="10">
        <v>41194</v>
      </c>
      <c r="V1618" s="10">
        <v>41235</v>
      </c>
      <c r="W1618" s="28">
        <f t="shared" si="183"/>
        <v>10000</v>
      </c>
      <c r="X1618" s="28">
        <f t="shared" si="184"/>
        <v>10420</v>
      </c>
    </row>
    <row r="1619" spans="1:2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8318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8333</v>
      </c>
      <c r="O1619" s="5">
        <f t="shared" si="181"/>
        <v>145.85714285714286</v>
      </c>
      <c r="P1619" s="5">
        <f t="shared" si="182"/>
        <v>64.620253164556956</v>
      </c>
      <c r="Q1619" s="6" t="s">
        <v>8382</v>
      </c>
      <c r="R1619" t="s">
        <v>8383</v>
      </c>
      <c r="S1619" s="10">
        <f t="shared" si="185"/>
        <v>41546.664212962962</v>
      </c>
      <c r="T1619" s="10">
        <f t="shared" si="186"/>
        <v>41579.791666666664</v>
      </c>
      <c r="U1619" s="10">
        <v>41546</v>
      </c>
      <c r="V1619" s="10">
        <v>41579</v>
      </c>
      <c r="W1619" s="28">
        <f t="shared" si="183"/>
        <v>7000</v>
      </c>
      <c r="X1619" s="28">
        <f t="shared" si="184"/>
        <v>10210</v>
      </c>
    </row>
    <row r="1620" spans="1:2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8318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8333</v>
      </c>
      <c r="O1620" s="5">
        <f t="shared" si="181"/>
        <v>105.06666666666666</v>
      </c>
      <c r="P1620" s="5">
        <f t="shared" si="182"/>
        <v>58.370370370370374</v>
      </c>
      <c r="Q1620" s="6" t="s">
        <v>8382</v>
      </c>
      <c r="R1620" t="s">
        <v>8383</v>
      </c>
      <c r="S1620" s="10">
        <f t="shared" si="185"/>
        <v>41301.654340277775</v>
      </c>
      <c r="T1620" s="10">
        <f t="shared" si="186"/>
        <v>41341.654340277775</v>
      </c>
      <c r="U1620" s="10">
        <v>41301</v>
      </c>
      <c r="V1620" s="10">
        <v>41341</v>
      </c>
      <c r="W1620" s="28">
        <f t="shared" si="183"/>
        <v>1500</v>
      </c>
      <c r="X1620" s="28">
        <f t="shared" si="184"/>
        <v>1576</v>
      </c>
    </row>
    <row r="1621" spans="1:2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8318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8333</v>
      </c>
      <c r="O1621" s="5">
        <f t="shared" si="181"/>
        <v>133.33333333333331</v>
      </c>
      <c r="P1621" s="5">
        <f t="shared" si="182"/>
        <v>86.956521739130437</v>
      </c>
      <c r="Q1621" s="6" t="s">
        <v>8382</v>
      </c>
      <c r="R1621" t="s">
        <v>8383</v>
      </c>
      <c r="S1621" s="10">
        <f t="shared" si="185"/>
        <v>41876.186180555553</v>
      </c>
      <c r="T1621" s="10">
        <f t="shared" si="186"/>
        <v>41897.186180555553</v>
      </c>
      <c r="U1621" s="10">
        <v>41876</v>
      </c>
      <c r="V1621" s="10">
        <v>41897</v>
      </c>
      <c r="W1621" s="28">
        <f t="shared" si="183"/>
        <v>1500</v>
      </c>
      <c r="X1621" s="28">
        <f t="shared" si="184"/>
        <v>2000</v>
      </c>
    </row>
    <row r="1622" spans="1:2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8318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8333</v>
      </c>
      <c r="O1622" s="5">
        <f t="shared" si="181"/>
        <v>112.99999999999999</v>
      </c>
      <c r="P1622" s="5">
        <f t="shared" si="182"/>
        <v>66.470588235294116</v>
      </c>
      <c r="Q1622" s="6" t="s">
        <v>8382</v>
      </c>
      <c r="R1622" t="s">
        <v>8383</v>
      </c>
      <c r="S1622" s="10">
        <f t="shared" si="185"/>
        <v>41321.339583333334</v>
      </c>
      <c r="T1622" s="10">
        <f t="shared" si="186"/>
        <v>41328.339583333334</v>
      </c>
      <c r="U1622" s="10">
        <v>41321</v>
      </c>
      <c r="V1622" s="10">
        <v>41328</v>
      </c>
      <c r="W1622" s="28">
        <f t="shared" si="183"/>
        <v>1000</v>
      </c>
      <c r="X1622" s="28">
        <f t="shared" si="184"/>
        <v>1130</v>
      </c>
    </row>
    <row r="1623" spans="1:2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8318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8333</v>
      </c>
      <c r="O1623" s="5">
        <f t="shared" si="181"/>
        <v>121.2</v>
      </c>
      <c r="P1623" s="5">
        <f t="shared" si="182"/>
        <v>163.78378378378378</v>
      </c>
      <c r="Q1623" s="6" t="s">
        <v>8382</v>
      </c>
      <c r="R1623" t="s">
        <v>8383</v>
      </c>
      <c r="S1623" s="10">
        <f t="shared" si="185"/>
        <v>41003.60665509259</v>
      </c>
      <c r="T1623" s="10">
        <f t="shared" si="186"/>
        <v>41057.165972222225</v>
      </c>
      <c r="U1623" s="10">
        <v>41003</v>
      </c>
      <c r="V1623" s="10">
        <v>41057</v>
      </c>
      <c r="W1623" s="28">
        <f t="shared" si="183"/>
        <v>5000</v>
      </c>
      <c r="X1623" s="28">
        <f t="shared" si="184"/>
        <v>6060</v>
      </c>
    </row>
    <row r="1624" spans="1:2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8318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8333</v>
      </c>
      <c r="O1624" s="5">
        <f t="shared" si="181"/>
        <v>101.72463768115942</v>
      </c>
      <c r="P1624" s="5">
        <f t="shared" si="182"/>
        <v>107.98461538461538</v>
      </c>
      <c r="Q1624" s="6" t="s">
        <v>8382</v>
      </c>
      <c r="R1624" t="s">
        <v>8383</v>
      </c>
      <c r="S1624" s="10">
        <f t="shared" si="185"/>
        <v>41950.294837962967</v>
      </c>
      <c r="T1624" s="10">
        <f t="shared" si="186"/>
        <v>41990.332638888889</v>
      </c>
      <c r="U1624" s="10">
        <v>41950</v>
      </c>
      <c r="V1624" s="10">
        <v>41990</v>
      </c>
      <c r="W1624" s="28">
        <f t="shared" si="183"/>
        <v>6900</v>
      </c>
      <c r="X1624" s="28">
        <f t="shared" si="184"/>
        <v>7019</v>
      </c>
    </row>
    <row r="1625" spans="1:2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8318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8333</v>
      </c>
      <c r="O1625" s="5">
        <f t="shared" si="181"/>
        <v>101.06666666666666</v>
      </c>
      <c r="P1625" s="5">
        <f t="shared" si="182"/>
        <v>42.111111111111114</v>
      </c>
      <c r="Q1625" s="6" t="s">
        <v>8382</v>
      </c>
      <c r="R1625" t="s">
        <v>8383</v>
      </c>
      <c r="S1625" s="10">
        <f t="shared" si="185"/>
        <v>41453.688530092593</v>
      </c>
      <c r="T1625" s="10">
        <f t="shared" si="186"/>
        <v>41513.688530092593</v>
      </c>
      <c r="U1625" s="10">
        <v>41453</v>
      </c>
      <c r="V1625" s="10">
        <v>41513</v>
      </c>
      <c r="W1625" s="28">
        <f t="shared" si="183"/>
        <v>1144.425</v>
      </c>
      <c r="X1625" s="28">
        <f t="shared" si="184"/>
        <v>1174.3693999999998</v>
      </c>
    </row>
    <row r="1626" spans="1:2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8318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8333</v>
      </c>
      <c r="O1626" s="5">
        <f t="shared" si="181"/>
        <v>118</v>
      </c>
      <c r="P1626" s="5">
        <f t="shared" si="182"/>
        <v>47.2</v>
      </c>
      <c r="Q1626" s="6" t="s">
        <v>8382</v>
      </c>
      <c r="R1626" t="s">
        <v>8383</v>
      </c>
      <c r="S1626" s="10">
        <f t="shared" si="185"/>
        <v>41243.367303240739</v>
      </c>
      <c r="T1626" s="10">
        <f t="shared" si="186"/>
        <v>41283.367303240739</v>
      </c>
      <c r="U1626" s="10">
        <v>41243</v>
      </c>
      <c r="V1626" s="10">
        <v>41283</v>
      </c>
      <c r="W1626" s="28">
        <f t="shared" si="183"/>
        <v>1000</v>
      </c>
      <c r="X1626" s="28">
        <f t="shared" si="184"/>
        <v>1180</v>
      </c>
    </row>
    <row r="1627" spans="1:2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8318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8333</v>
      </c>
      <c r="O1627" s="5">
        <f t="shared" si="181"/>
        <v>155.33333333333331</v>
      </c>
      <c r="P1627" s="5">
        <f t="shared" si="182"/>
        <v>112.01923076923077</v>
      </c>
      <c r="Q1627" s="6" t="s">
        <v>8382</v>
      </c>
      <c r="R1627" t="s">
        <v>8383</v>
      </c>
      <c r="S1627" s="10">
        <f t="shared" si="185"/>
        <v>41135.699687500004</v>
      </c>
      <c r="T1627" s="10">
        <f t="shared" si="186"/>
        <v>41163.699687500004</v>
      </c>
      <c r="U1627" s="10">
        <v>41135</v>
      </c>
      <c r="V1627" s="10">
        <v>41163</v>
      </c>
      <c r="W1627" s="28">
        <f t="shared" si="183"/>
        <v>7500</v>
      </c>
      <c r="X1627" s="28">
        <f t="shared" si="184"/>
        <v>11650</v>
      </c>
    </row>
    <row r="1628" spans="1:2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8318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8333</v>
      </c>
      <c r="O1628" s="5">
        <f t="shared" si="181"/>
        <v>101.18750000000001</v>
      </c>
      <c r="P1628" s="5">
        <f t="shared" si="182"/>
        <v>74.953703703703709</v>
      </c>
      <c r="Q1628" s="6" t="s">
        <v>8382</v>
      </c>
      <c r="R1628" t="s">
        <v>8383</v>
      </c>
      <c r="S1628" s="10">
        <f t="shared" si="185"/>
        <v>41579.847997685181</v>
      </c>
      <c r="T1628" s="10">
        <f t="shared" si="186"/>
        <v>41609.889664351853</v>
      </c>
      <c r="U1628" s="10">
        <v>41579</v>
      </c>
      <c r="V1628" s="10">
        <v>41609</v>
      </c>
      <c r="W1628" s="28">
        <f t="shared" si="183"/>
        <v>8000</v>
      </c>
      <c r="X1628" s="28">
        <f t="shared" si="184"/>
        <v>8095</v>
      </c>
    </row>
    <row r="1629" spans="1:2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8318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8333</v>
      </c>
      <c r="O1629" s="5">
        <f t="shared" si="181"/>
        <v>117</v>
      </c>
      <c r="P1629" s="5">
        <f t="shared" si="182"/>
        <v>61.578947368421055</v>
      </c>
      <c r="Q1629" s="6" t="s">
        <v>8382</v>
      </c>
      <c r="R1629" t="s">
        <v>8383</v>
      </c>
      <c r="S1629" s="10">
        <f t="shared" si="185"/>
        <v>41205.707048611112</v>
      </c>
      <c r="T1629" s="10">
        <f t="shared" si="186"/>
        <v>41239.207638888889</v>
      </c>
      <c r="U1629" s="10">
        <v>41205</v>
      </c>
      <c r="V1629" s="10">
        <v>41239</v>
      </c>
      <c r="W1629" s="28">
        <f t="shared" si="183"/>
        <v>2000</v>
      </c>
      <c r="X1629" s="28">
        <f t="shared" si="184"/>
        <v>2340</v>
      </c>
    </row>
    <row r="1630" spans="1:2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8318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8333</v>
      </c>
      <c r="O1630" s="5">
        <f t="shared" si="181"/>
        <v>100.925</v>
      </c>
      <c r="P1630" s="5">
        <f t="shared" si="182"/>
        <v>45.875</v>
      </c>
      <c r="Q1630" s="6" t="s">
        <v>8382</v>
      </c>
      <c r="R1630" t="s">
        <v>8383</v>
      </c>
      <c r="S1630" s="10">
        <f t="shared" si="185"/>
        <v>41774.737060185187</v>
      </c>
      <c r="T1630" s="10">
        <f t="shared" si="186"/>
        <v>41807.737060185187</v>
      </c>
      <c r="U1630" s="10">
        <v>41774</v>
      </c>
      <c r="V1630" s="10">
        <v>41807</v>
      </c>
      <c r="W1630" s="28">
        <f t="shared" si="183"/>
        <v>4000</v>
      </c>
      <c r="X1630" s="28">
        <f t="shared" si="184"/>
        <v>4037</v>
      </c>
    </row>
    <row r="1631" spans="1:2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8318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8333</v>
      </c>
      <c r="O1631" s="5">
        <f t="shared" si="181"/>
        <v>103.66666666666666</v>
      </c>
      <c r="P1631" s="5">
        <f t="shared" si="182"/>
        <v>75.853658536585371</v>
      </c>
      <c r="Q1631" s="6" t="s">
        <v>8382</v>
      </c>
      <c r="R1631" t="s">
        <v>8383</v>
      </c>
      <c r="S1631" s="10">
        <f t="shared" si="185"/>
        <v>41645.867280092592</v>
      </c>
      <c r="T1631" s="10">
        <f t="shared" si="186"/>
        <v>41690.867280092592</v>
      </c>
      <c r="U1631" s="10">
        <v>41645</v>
      </c>
      <c r="V1631" s="10">
        <v>41690</v>
      </c>
      <c r="W1631" s="28">
        <f t="shared" si="183"/>
        <v>6000</v>
      </c>
      <c r="X1631" s="28">
        <f t="shared" si="184"/>
        <v>6220</v>
      </c>
    </row>
    <row r="1632" spans="1:2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8318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8333</v>
      </c>
      <c r="O1632" s="5">
        <f t="shared" si="181"/>
        <v>265.25</v>
      </c>
      <c r="P1632" s="5">
        <f t="shared" si="182"/>
        <v>84.206349206349202</v>
      </c>
      <c r="Q1632" s="6" t="s">
        <v>8382</v>
      </c>
      <c r="R1632" t="s">
        <v>8383</v>
      </c>
      <c r="S1632" s="10">
        <f t="shared" si="185"/>
        <v>40939.837673611109</v>
      </c>
      <c r="T1632" s="10">
        <f t="shared" si="186"/>
        <v>40970.290972222225</v>
      </c>
      <c r="U1632" s="10">
        <v>40939</v>
      </c>
      <c r="V1632" s="10">
        <v>40970</v>
      </c>
      <c r="W1632" s="28">
        <f t="shared" si="183"/>
        <v>4000</v>
      </c>
      <c r="X1632" s="28">
        <f t="shared" si="184"/>
        <v>10610</v>
      </c>
    </row>
    <row r="1633" spans="1:2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8318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8333</v>
      </c>
      <c r="O1633" s="5">
        <f t="shared" si="181"/>
        <v>155.91</v>
      </c>
      <c r="P1633" s="5">
        <f t="shared" si="182"/>
        <v>117.22556390977444</v>
      </c>
      <c r="Q1633" s="6" t="s">
        <v>8382</v>
      </c>
      <c r="R1633" t="s">
        <v>8383</v>
      </c>
      <c r="S1633" s="10">
        <f t="shared" si="185"/>
        <v>41164.859502314815</v>
      </c>
      <c r="T1633" s="10">
        <f t="shared" si="186"/>
        <v>41194.859502314815</v>
      </c>
      <c r="U1633" s="10">
        <v>41164</v>
      </c>
      <c r="V1633" s="10">
        <v>41194</v>
      </c>
      <c r="W1633" s="28">
        <f t="shared" si="183"/>
        <v>10000</v>
      </c>
      <c r="X1633" s="28">
        <f t="shared" si="184"/>
        <v>15591</v>
      </c>
    </row>
    <row r="1634" spans="1:2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8318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8333</v>
      </c>
      <c r="O1634" s="5">
        <f t="shared" si="181"/>
        <v>101.62500000000001</v>
      </c>
      <c r="P1634" s="5">
        <f t="shared" ref="P1634:P1665" si="187">E1634/L1634</f>
        <v>86.489361702127653</v>
      </c>
      <c r="Q1634" s="6" t="s">
        <v>8382</v>
      </c>
      <c r="R1634" t="s">
        <v>8383</v>
      </c>
      <c r="S1634" s="10">
        <f t="shared" si="185"/>
        <v>40750.340902777782</v>
      </c>
      <c r="T1634" s="10">
        <f t="shared" si="186"/>
        <v>40810.340902777782</v>
      </c>
      <c r="U1634" s="10">
        <v>40750</v>
      </c>
      <c r="V1634" s="10">
        <v>40810</v>
      </c>
      <c r="W1634" s="28">
        <f t="shared" si="183"/>
        <v>4000</v>
      </c>
      <c r="X1634" s="28">
        <f t="shared" si="184"/>
        <v>4065</v>
      </c>
    </row>
    <row r="1635" spans="1:2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8318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8333</v>
      </c>
      <c r="O1635" s="5">
        <f t="shared" si="181"/>
        <v>100</v>
      </c>
      <c r="P1635" s="5">
        <f t="shared" si="187"/>
        <v>172.41379310344828</v>
      </c>
      <c r="Q1635" s="6" t="s">
        <v>8382</v>
      </c>
      <c r="R1635" t="s">
        <v>8383</v>
      </c>
      <c r="S1635" s="10">
        <f t="shared" si="185"/>
        <v>40896.883750000001</v>
      </c>
      <c r="T1635" s="10">
        <f t="shared" si="186"/>
        <v>40924.208333333336</v>
      </c>
      <c r="U1635" s="10">
        <v>40896</v>
      </c>
      <c r="V1635" s="10">
        <v>40924</v>
      </c>
      <c r="W1635" s="28">
        <f t="shared" si="183"/>
        <v>10000</v>
      </c>
      <c r="X1635" s="28">
        <f t="shared" si="184"/>
        <v>10000</v>
      </c>
    </row>
    <row r="1636" spans="1:2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8318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8333</v>
      </c>
      <c r="O1636" s="5">
        <f t="shared" si="181"/>
        <v>100.49999999999999</v>
      </c>
      <c r="P1636" s="5">
        <f t="shared" si="187"/>
        <v>62.8125</v>
      </c>
      <c r="Q1636" s="6" t="s">
        <v>8382</v>
      </c>
      <c r="R1636" t="s">
        <v>8383</v>
      </c>
      <c r="S1636" s="10">
        <f t="shared" si="185"/>
        <v>40658.189826388887</v>
      </c>
      <c r="T1636" s="10">
        <f t="shared" si="186"/>
        <v>40696.249305555553</v>
      </c>
      <c r="U1636" s="10">
        <v>40658</v>
      </c>
      <c r="V1636" s="10">
        <v>40696</v>
      </c>
      <c r="W1636" s="28">
        <f t="shared" si="183"/>
        <v>2000</v>
      </c>
      <c r="X1636" s="28">
        <f t="shared" si="184"/>
        <v>2010</v>
      </c>
    </row>
    <row r="1637" spans="1:2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8318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8333</v>
      </c>
      <c r="O1637" s="5">
        <f t="shared" si="181"/>
        <v>125.29999999999998</v>
      </c>
      <c r="P1637" s="5">
        <f t="shared" si="187"/>
        <v>67.729729729729726</v>
      </c>
      <c r="Q1637" s="6" t="s">
        <v>8382</v>
      </c>
      <c r="R1637" t="s">
        <v>8383</v>
      </c>
      <c r="S1637" s="10">
        <f t="shared" si="185"/>
        <v>42502.868761574078</v>
      </c>
      <c r="T1637" s="10">
        <f t="shared" si="186"/>
        <v>42562.868761574078</v>
      </c>
      <c r="U1637" s="10">
        <v>42502</v>
      </c>
      <c r="V1637" s="10">
        <v>42562</v>
      </c>
      <c r="W1637" s="28">
        <f t="shared" si="183"/>
        <v>2000</v>
      </c>
      <c r="X1637" s="28">
        <f t="shared" si="184"/>
        <v>2506</v>
      </c>
    </row>
    <row r="1638" spans="1:2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8318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8333</v>
      </c>
      <c r="O1638" s="5">
        <f t="shared" si="181"/>
        <v>103.55555555555556</v>
      </c>
      <c r="P1638" s="5">
        <f t="shared" si="187"/>
        <v>53.5632183908046</v>
      </c>
      <c r="Q1638" s="6" t="s">
        <v>8382</v>
      </c>
      <c r="R1638" t="s">
        <v>8383</v>
      </c>
      <c r="S1638" s="10">
        <f t="shared" si="185"/>
        <v>40663.08666666667</v>
      </c>
      <c r="T1638" s="10">
        <f t="shared" si="186"/>
        <v>40706.166666666664</v>
      </c>
      <c r="U1638" s="10">
        <v>40663</v>
      </c>
      <c r="V1638" s="10">
        <v>40706</v>
      </c>
      <c r="W1638" s="28">
        <f t="shared" si="183"/>
        <v>4500</v>
      </c>
      <c r="X1638" s="28">
        <f t="shared" si="184"/>
        <v>4660</v>
      </c>
    </row>
    <row r="1639" spans="1:2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8318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8333</v>
      </c>
      <c r="O1639" s="5">
        <f t="shared" si="181"/>
        <v>103.8</v>
      </c>
      <c r="P1639" s="5">
        <f t="shared" si="187"/>
        <v>34.6</v>
      </c>
      <c r="Q1639" s="6" t="s">
        <v>8382</v>
      </c>
      <c r="R1639" t="s">
        <v>8383</v>
      </c>
      <c r="S1639" s="10">
        <f t="shared" si="185"/>
        <v>40122.751620370371</v>
      </c>
      <c r="T1639" s="10">
        <f t="shared" si="186"/>
        <v>40178.985416666663</v>
      </c>
      <c r="U1639" s="10">
        <v>40122</v>
      </c>
      <c r="V1639" s="10">
        <v>40178</v>
      </c>
      <c r="W1639" s="28">
        <f t="shared" si="183"/>
        <v>500</v>
      </c>
      <c r="X1639" s="28">
        <f t="shared" si="184"/>
        <v>519</v>
      </c>
    </row>
    <row r="1640" spans="1:2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8318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8333</v>
      </c>
      <c r="O1640" s="5">
        <f t="shared" si="181"/>
        <v>105</v>
      </c>
      <c r="P1640" s="5">
        <f t="shared" si="187"/>
        <v>38.888888888888886</v>
      </c>
      <c r="Q1640" s="6" t="s">
        <v>8382</v>
      </c>
      <c r="R1640" t="s">
        <v>8383</v>
      </c>
      <c r="S1640" s="10">
        <f t="shared" si="185"/>
        <v>41288.68712962963</v>
      </c>
      <c r="T1640" s="10">
        <f t="shared" si="186"/>
        <v>41333.892361111109</v>
      </c>
      <c r="U1640" s="10">
        <v>41288</v>
      </c>
      <c r="V1640" s="10">
        <v>41333</v>
      </c>
      <c r="W1640" s="28">
        <f t="shared" si="183"/>
        <v>1000</v>
      </c>
      <c r="X1640" s="28">
        <f t="shared" si="184"/>
        <v>1050</v>
      </c>
    </row>
    <row r="1641" spans="1:2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8318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8333</v>
      </c>
      <c r="O1641" s="5">
        <f t="shared" si="181"/>
        <v>100</v>
      </c>
      <c r="P1641" s="5">
        <f t="shared" si="187"/>
        <v>94.736842105263165</v>
      </c>
      <c r="Q1641" s="6" t="s">
        <v>8382</v>
      </c>
      <c r="R1641" t="s">
        <v>8383</v>
      </c>
      <c r="S1641" s="10">
        <f t="shared" si="185"/>
        <v>40941.652372685188</v>
      </c>
      <c r="T1641" s="10">
        <f t="shared" si="186"/>
        <v>40971.652372685188</v>
      </c>
      <c r="U1641" s="10">
        <v>40941</v>
      </c>
      <c r="V1641" s="10">
        <v>40971</v>
      </c>
      <c r="W1641" s="28">
        <f t="shared" si="183"/>
        <v>1800</v>
      </c>
      <c r="X1641" s="28">
        <f t="shared" si="184"/>
        <v>1800</v>
      </c>
    </row>
    <row r="1642" spans="1:2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8318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8333</v>
      </c>
      <c r="O1642" s="5">
        <f t="shared" si="181"/>
        <v>169.86</v>
      </c>
      <c r="P1642" s="5">
        <f t="shared" si="187"/>
        <v>39.967058823529413</v>
      </c>
      <c r="Q1642" s="6" t="s">
        <v>8382</v>
      </c>
      <c r="R1642" t="s">
        <v>8383</v>
      </c>
      <c r="S1642" s="10">
        <f t="shared" si="185"/>
        <v>40379.23096064815</v>
      </c>
      <c r="T1642" s="10">
        <f t="shared" si="186"/>
        <v>40393.082638888889</v>
      </c>
      <c r="U1642" s="10">
        <v>40379</v>
      </c>
      <c r="V1642" s="10">
        <v>40393</v>
      </c>
      <c r="W1642" s="28">
        <f t="shared" si="183"/>
        <v>400</v>
      </c>
      <c r="X1642" s="28">
        <f t="shared" si="184"/>
        <v>679.44</v>
      </c>
    </row>
    <row r="1643" spans="1:2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8318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8349</v>
      </c>
      <c r="O1643" s="5">
        <f t="shared" si="181"/>
        <v>101.4</v>
      </c>
      <c r="P1643" s="5">
        <f t="shared" si="187"/>
        <v>97.5</v>
      </c>
      <c r="Q1643" s="6" t="s">
        <v>8382</v>
      </c>
      <c r="R1643" t="s">
        <v>8403</v>
      </c>
      <c r="S1643" s="10">
        <f t="shared" si="185"/>
        <v>41962.596574074079</v>
      </c>
      <c r="T1643" s="10">
        <f t="shared" si="186"/>
        <v>41992.596574074079</v>
      </c>
      <c r="U1643" s="10">
        <v>41962</v>
      </c>
      <c r="V1643" s="10">
        <v>41992</v>
      </c>
      <c r="W1643" s="28">
        <f t="shared" si="183"/>
        <v>2500</v>
      </c>
      <c r="X1643" s="28">
        <f t="shared" si="184"/>
        <v>2535</v>
      </c>
    </row>
    <row r="1644" spans="1:2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8318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8349</v>
      </c>
      <c r="O1644" s="5">
        <f t="shared" si="181"/>
        <v>100</v>
      </c>
      <c r="P1644" s="5">
        <f t="shared" si="187"/>
        <v>42.857142857142854</v>
      </c>
      <c r="Q1644" s="6" t="s">
        <v>8382</v>
      </c>
      <c r="R1644" t="s">
        <v>8403</v>
      </c>
      <c r="S1644" s="10">
        <f t="shared" si="185"/>
        <v>40688.024618055555</v>
      </c>
      <c r="T1644" s="10">
        <f t="shared" si="186"/>
        <v>40708.024618055555</v>
      </c>
      <c r="U1644" s="10">
        <v>40688</v>
      </c>
      <c r="V1644" s="10">
        <v>40708</v>
      </c>
      <c r="W1644" s="28">
        <f t="shared" si="183"/>
        <v>1200</v>
      </c>
      <c r="X1644" s="28">
        <f t="shared" si="184"/>
        <v>1200</v>
      </c>
    </row>
    <row r="1645" spans="1:2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8318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8349</v>
      </c>
      <c r="O1645" s="5">
        <f t="shared" si="181"/>
        <v>124.70000000000002</v>
      </c>
      <c r="P1645" s="5">
        <f t="shared" si="187"/>
        <v>168.51351351351352</v>
      </c>
      <c r="Q1645" s="6" t="s">
        <v>8382</v>
      </c>
      <c r="R1645" t="s">
        <v>8403</v>
      </c>
      <c r="S1645" s="10">
        <f t="shared" si="185"/>
        <v>41146.824212962965</v>
      </c>
      <c r="T1645" s="10">
        <f t="shared" si="186"/>
        <v>41176.824212962965</v>
      </c>
      <c r="U1645" s="10">
        <v>41146</v>
      </c>
      <c r="V1645" s="10">
        <v>41176</v>
      </c>
      <c r="W1645" s="28">
        <f t="shared" si="183"/>
        <v>5000</v>
      </c>
      <c r="X1645" s="28">
        <f t="shared" si="184"/>
        <v>6235</v>
      </c>
    </row>
    <row r="1646" spans="1:2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8318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8349</v>
      </c>
      <c r="O1646" s="5">
        <f t="shared" si="181"/>
        <v>109.5</v>
      </c>
      <c r="P1646" s="5">
        <f t="shared" si="187"/>
        <v>85.546875</v>
      </c>
      <c r="Q1646" s="6" t="s">
        <v>8382</v>
      </c>
      <c r="R1646" t="s">
        <v>8403</v>
      </c>
      <c r="S1646" s="10">
        <f t="shared" si="185"/>
        <v>41175.05972222222</v>
      </c>
      <c r="T1646" s="10">
        <f t="shared" si="186"/>
        <v>41235.101388888885</v>
      </c>
      <c r="U1646" s="10">
        <v>41175</v>
      </c>
      <c r="V1646" s="10">
        <v>41235</v>
      </c>
      <c r="W1646" s="28">
        <f t="shared" si="183"/>
        <v>10000</v>
      </c>
      <c r="X1646" s="28">
        <f t="shared" si="184"/>
        <v>10950</v>
      </c>
    </row>
    <row r="1647" spans="1:2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8318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8349</v>
      </c>
      <c r="O1647" s="5">
        <f t="shared" si="181"/>
        <v>110.80000000000001</v>
      </c>
      <c r="P1647" s="5">
        <f t="shared" si="187"/>
        <v>554</v>
      </c>
      <c r="Q1647" s="6" t="s">
        <v>8382</v>
      </c>
      <c r="R1647" t="s">
        <v>8403</v>
      </c>
      <c r="S1647" s="10">
        <f t="shared" si="185"/>
        <v>41521.617361111115</v>
      </c>
      <c r="T1647" s="10">
        <f t="shared" si="186"/>
        <v>41535.617361111115</v>
      </c>
      <c r="U1647" s="10">
        <v>41521</v>
      </c>
      <c r="V1647" s="10">
        <v>41535</v>
      </c>
      <c r="W1647" s="28">
        <f t="shared" si="183"/>
        <v>5000</v>
      </c>
      <c r="X1647" s="28">
        <f t="shared" si="184"/>
        <v>5540</v>
      </c>
    </row>
    <row r="1648" spans="1:2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8318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8349</v>
      </c>
      <c r="O1648" s="5">
        <f t="shared" si="181"/>
        <v>110.2</v>
      </c>
      <c r="P1648" s="5">
        <f t="shared" si="187"/>
        <v>26.554216867469879</v>
      </c>
      <c r="Q1648" s="6" t="s">
        <v>8382</v>
      </c>
      <c r="R1648" t="s">
        <v>8403</v>
      </c>
      <c r="S1648" s="10">
        <f t="shared" si="185"/>
        <v>41833.450266203705</v>
      </c>
      <c r="T1648" s="10">
        <f t="shared" si="186"/>
        <v>41865.757638888885</v>
      </c>
      <c r="U1648" s="10">
        <v>41833</v>
      </c>
      <c r="V1648" s="10">
        <v>41865</v>
      </c>
      <c r="W1648" s="28">
        <f t="shared" si="183"/>
        <v>3424</v>
      </c>
      <c r="X1648" s="28">
        <f t="shared" si="184"/>
        <v>3676.9331999999999</v>
      </c>
    </row>
    <row r="1649" spans="1:2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8318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8349</v>
      </c>
      <c r="O1649" s="5">
        <f t="shared" si="181"/>
        <v>104.71999999999998</v>
      </c>
      <c r="P1649" s="5">
        <f t="shared" si="187"/>
        <v>113.82608695652173</v>
      </c>
      <c r="Q1649" s="6" t="s">
        <v>8382</v>
      </c>
      <c r="R1649" t="s">
        <v>8403</v>
      </c>
      <c r="S1649" s="10">
        <f t="shared" si="185"/>
        <v>41039.409456018519</v>
      </c>
      <c r="T1649" s="10">
        <f t="shared" si="186"/>
        <v>41069.409456018519</v>
      </c>
      <c r="U1649" s="10">
        <v>41039</v>
      </c>
      <c r="V1649" s="10">
        <v>41069</v>
      </c>
      <c r="W1649" s="28">
        <f t="shared" si="183"/>
        <v>5000</v>
      </c>
      <c r="X1649" s="28">
        <f t="shared" si="184"/>
        <v>5236</v>
      </c>
    </row>
    <row r="1650" spans="1:2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8318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8349</v>
      </c>
      <c r="O1650" s="5">
        <f t="shared" si="181"/>
        <v>125.26086956521738</v>
      </c>
      <c r="P1650" s="5">
        <f t="shared" si="187"/>
        <v>32.011111111111113</v>
      </c>
      <c r="Q1650" s="6" t="s">
        <v>8382</v>
      </c>
      <c r="R1650" t="s">
        <v>8403</v>
      </c>
      <c r="S1650" s="10">
        <f t="shared" si="185"/>
        <v>40592.704652777778</v>
      </c>
      <c r="T1650" s="10">
        <f t="shared" si="186"/>
        <v>40622.662986111114</v>
      </c>
      <c r="U1650" s="10">
        <v>40592</v>
      </c>
      <c r="V1650" s="10">
        <v>40622</v>
      </c>
      <c r="W1650" s="28">
        <f t="shared" si="183"/>
        <v>2300</v>
      </c>
      <c r="X1650" s="28">
        <f t="shared" si="184"/>
        <v>2881</v>
      </c>
    </row>
    <row r="1651" spans="1:2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8318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8349</v>
      </c>
      <c r="O1651" s="5">
        <f t="shared" si="181"/>
        <v>100.58763157894737</v>
      </c>
      <c r="P1651" s="5">
        <f t="shared" si="187"/>
        <v>47.189259259259259</v>
      </c>
      <c r="Q1651" s="6" t="s">
        <v>8382</v>
      </c>
      <c r="R1651" t="s">
        <v>8403</v>
      </c>
      <c r="S1651" s="10">
        <f t="shared" si="185"/>
        <v>41737.684664351851</v>
      </c>
      <c r="T1651" s="10">
        <f t="shared" si="186"/>
        <v>41782.684664351851</v>
      </c>
      <c r="U1651" s="10">
        <v>41737</v>
      </c>
      <c r="V1651" s="10">
        <v>41782</v>
      </c>
      <c r="W1651" s="28">
        <f t="shared" si="183"/>
        <v>3800</v>
      </c>
      <c r="X1651" s="28">
        <f t="shared" si="184"/>
        <v>3822.33</v>
      </c>
    </row>
    <row r="1652" spans="1:2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8318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8349</v>
      </c>
      <c r="O1652" s="5">
        <f t="shared" si="181"/>
        <v>141.55000000000001</v>
      </c>
      <c r="P1652" s="5">
        <f t="shared" si="187"/>
        <v>88.46875</v>
      </c>
      <c r="Q1652" s="6" t="s">
        <v>8382</v>
      </c>
      <c r="R1652" t="s">
        <v>8403</v>
      </c>
      <c r="S1652" s="10">
        <f t="shared" si="185"/>
        <v>41526.435613425929</v>
      </c>
      <c r="T1652" s="10">
        <f t="shared" si="186"/>
        <v>41556.435613425929</v>
      </c>
      <c r="U1652" s="10">
        <v>41526</v>
      </c>
      <c r="V1652" s="10">
        <v>41556</v>
      </c>
      <c r="W1652" s="28">
        <f t="shared" si="183"/>
        <v>2000</v>
      </c>
      <c r="X1652" s="28">
        <f t="shared" si="184"/>
        <v>2831</v>
      </c>
    </row>
    <row r="1653" spans="1:2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8318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8349</v>
      </c>
      <c r="O1653" s="5">
        <f t="shared" si="181"/>
        <v>100.75</v>
      </c>
      <c r="P1653" s="5">
        <f t="shared" si="187"/>
        <v>100.75</v>
      </c>
      <c r="Q1653" s="6" t="s">
        <v>8382</v>
      </c>
      <c r="R1653" t="s">
        <v>8403</v>
      </c>
      <c r="S1653" s="10">
        <f t="shared" si="185"/>
        <v>40625.900694444441</v>
      </c>
      <c r="T1653" s="10">
        <f t="shared" si="186"/>
        <v>40659.290972222225</v>
      </c>
      <c r="U1653" s="10">
        <v>40625</v>
      </c>
      <c r="V1653" s="10">
        <v>40659</v>
      </c>
      <c r="W1653" s="28">
        <f t="shared" si="183"/>
        <v>2000</v>
      </c>
      <c r="X1653" s="28">
        <f t="shared" si="184"/>
        <v>2015</v>
      </c>
    </row>
    <row r="1654" spans="1:2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8318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8349</v>
      </c>
      <c r="O1654" s="5">
        <f t="shared" si="181"/>
        <v>100.66666666666666</v>
      </c>
      <c r="P1654" s="5">
        <f t="shared" si="187"/>
        <v>64.714285714285708</v>
      </c>
      <c r="Q1654" s="6" t="s">
        <v>8382</v>
      </c>
      <c r="R1654" t="s">
        <v>8403</v>
      </c>
      <c r="S1654" s="10">
        <f t="shared" si="185"/>
        <v>41572.492974537039</v>
      </c>
      <c r="T1654" s="10">
        <f t="shared" si="186"/>
        <v>41602.534641203703</v>
      </c>
      <c r="U1654" s="10">
        <v>41572</v>
      </c>
      <c r="V1654" s="10">
        <v>41602</v>
      </c>
      <c r="W1654" s="28">
        <f t="shared" si="183"/>
        <v>4500</v>
      </c>
      <c r="X1654" s="28">
        <f t="shared" si="184"/>
        <v>4530</v>
      </c>
    </row>
    <row r="1655" spans="1:2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8318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8349</v>
      </c>
      <c r="O1655" s="5">
        <f t="shared" si="181"/>
        <v>174.2304</v>
      </c>
      <c r="P1655" s="5">
        <f t="shared" si="187"/>
        <v>51.854285714285716</v>
      </c>
      <c r="Q1655" s="6" t="s">
        <v>8382</v>
      </c>
      <c r="R1655" t="s">
        <v>8403</v>
      </c>
      <c r="S1655" s="10">
        <f t="shared" si="185"/>
        <v>40626.834444444445</v>
      </c>
      <c r="T1655" s="10">
        <f t="shared" si="186"/>
        <v>40657.834444444445</v>
      </c>
      <c r="U1655" s="10">
        <v>40626</v>
      </c>
      <c r="V1655" s="10">
        <v>40657</v>
      </c>
      <c r="W1655" s="28">
        <f t="shared" si="183"/>
        <v>5000</v>
      </c>
      <c r="X1655" s="28">
        <f t="shared" si="184"/>
        <v>8711.52</v>
      </c>
    </row>
    <row r="1656" spans="1:2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8318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8349</v>
      </c>
      <c r="O1656" s="5">
        <f t="shared" si="181"/>
        <v>119.90909090909089</v>
      </c>
      <c r="P1656" s="5">
        <f t="shared" si="187"/>
        <v>38.794117647058826</v>
      </c>
      <c r="Q1656" s="6" t="s">
        <v>8382</v>
      </c>
      <c r="R1656" t="s">
        <v>8403</v>
      </c>
      <c r="S1656" s="10">
        <f t="shared" si="185"/>
        <v>40987.890740740739</v>
      </c>
      <c r="T1656" s="10">
        <f t="shared" si="186"/>
        <v>41017.890740740739</v>
      </c>
      <c r="U1656" s="10">
        <v>40987</v>
      </c>
      <c r="V1656" s="10">
        <v>41017</v>
      </c>
      <c r="W1656" s="28">
        <f t="shared" si="183"/>
        <v>1100</v>
      </c>
      <c r="X1656" s="28">
        <f t="shared" si="184"/>
        <v>1319</v>
      </c>
    </row>
    <row r="1657" spans="1:2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8318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8349</v>
      </c>
      <c r="O1657" s="5">
        <f t="shared" si="181"/>
        <v>142.86666666666667</v>
      </c>
      <c r="P1657" s="5">
        <f t="shared" si="187"/>
        <v>44.645833333333336</v>
      </c>
      <c r="Q1657" s="6" t="s">
        <v>8382</v>
      </c>
      <c r="R1657" t="s">
        <v>8403</v>
      </c>
      <c r="S1657" s="10">
        <f t="shared" si="185"/>
        <v>40974.791898148149</v>
      </c>
      <c r="T1657" s="10">
        <f t="shared" si="186"/>
        <v>41004.750231481477</v>
      </c>
      <c r="U1657" s="10">
        <v>40974</v>
      </c>
      <c r="V1657" s="10">
        <v>41004</v>
      </c>
      <c r="W1657" s="28">
        <f t="shared" si="183"/>
        <v>1500</v>
      </c>
      <c r="X1657" s="28">
        <f t="shared" si="184"/>
        <v>2143</v>
      </c>
    </row>
    <row r="1658" spans="1:2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8318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8349</v>
      </c>
      <c r="O1658" s="5">
        <f t="shared" si="181"/>
        <v>100.33493333333334</v>
      </c>
      <c r="P1658" s="5">
        <f t="shared" si="187"/>
        <v>156.77333333333334</v>
      </c>
      <c r="Q1658" s="6" t="s">
        <v>8382</v>
      </c>
      <c r="R1658" t="s">
        <v>8403</v>
      </c>
      <c r="S1658" s="10">
        <f t="shared" si="185"/>
        <v>41226.928842592592</v>
      </c>
      <c r="T1658" s="10">
        <f t="shared" si="186"/>
        <v>41256.928842592592</v>
      </c>
      <c r="U1658" s="10">
        <v>41226</v>
      </c>
      <c r="V1658" s="10">
        <v>41256</v>
      </c>
      <c r="W1658" s="28">
        <f t="shared" si="183"/>
        <v>7500</v>
      </c>
      <c r="X1658" s="28">
        <f t="shared" si="184"/>
        <v>7525.12</v>
      </c>
    </row>
    <row r="1659" spans="1:2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8318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8349</v>
      </c>
      <c r="O1659" s="5">
        <f t="shared" si="181"/>
        <v>104.93380000000001</v>
      </c>
      <c r="P1659" s="5">
        <f t="shared" si="187"/>
        <v>118.70339366515837</v>
      </c>
      <c r="Q1659" s="6" t="s">
        <v>8382</v>
      </c>
      <c r="R1659" t="s">
        <v>8403</v>
      </c>
      <c r="S1659" s="10">
        <f t="shared" si="185"/>
        <v>41023.782037037039</v>
      </c>
      <c r="T1659" s="10">
        <f t="shared" si="186"/>
        <v>41053.782037037039</v>
      </c>
      <c r="U1659" s="10">
        <v>41023</v>
      </c>
      <c r="V1659" s="10">
        <v>41053</v>
      </c>
      <c r="W1659" s="28">
        <f t="shared" si="183"/>
        <v>25000</v>
      </c>
      <c r="X1659" s="28">
        <f t="shared" si="184"/>
        <v>26233.45</v>
      </c>
    </row>
    <row r="1660" spans="1:2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8318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8349</v>
      </c>
      <c r="O1660" s="5">
        <f t="shared" si="181"/>
        <v>132.23333333333335</v>
      </c>
      <c r="P1660" s="5">
        <f t="shared" si="187"/>
        <v>74.149532710280369</v>
      </c>
      <c r="Q1660" s="6" t="s">
        <v>8382</v>
      </c>
      <c r="R1660" t="s">
        <v>8403</v>
      </c>
      <c r="S1660" s="10">
        <f t="shared" si="185"/>
        <v>41223.22184027778</v>
      </c>
      <c r="T1660" s="10">
        <f t="shared" si="186"/>
        <v>41261.597222222219</v>
      </c>
      <c r="U1660" s="10">
        <v>41223</v>
      </c>
      <c r="V1660" s="10">
        <v>41261</v>
      </c>
      <c r="W1660" s="28">
        <f t="shared" si="183"/>
        <v>6000</v>
      </c>
      <c r="X1660" s="28">
        <f t="shared" si="184"/>
        <v>7934</v>
      </c>
    </row>
    <row r="1661" spans="1:2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8318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8349</v>
      </c>
      <c r="O1661" s="5">
        <f t="shared" si="181"/>
        <v>112.79999999999998</v>
      </c>
      <c r="P1661" s="5">
        <f t="shared" si="187"/>
        <v>12.533333333333333</v>
      </c>
      <c r="Q1661" s="6" t="s">
        <v>8382</v>
      </c>
      <c r="R1661" t="s">
        <v>8403</v>
      </c>
      <c r="S1661" s="10">
        <f t="shared" si="185"/>
        <v>41596.913437499999</v>
      </c>
      <c r="T1661" s="10">
        <f t="shared" si="186"/>
        <v>41625.5</v>
      </c>
      <c r="U1661" s="10">
        <v>41596</v>
      </c>
      <c r="V1661" s="10">
        <v>41625</v>
      </c>
      <c r="W1661" s="28">
        <f t="shared" si="183"/>
        <v>805.75</v>
      </c>
      <c r="X1661" s="28">
        <f t="shared" si="184"/>
        <v>917.00759999999991</v>
      </c>
    </row>
    <row r="1662" spans="1:2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8318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8349</v>
      </c>
      <c r="O1662" s="5">
        <f t="shared" si="181"/>
        <v>1253.75</v>
      </c>
      <c r="P1662" s="5">
        <f t="shared" si="187"/>
        <v>27.861111111111111</v>
      </c>
      <c r="Q1662" s="6" t="s">
        <v>8382</v>
      </c>
      <c r="R1662" t="s">
        <v>8403</v>
      </c>
      <c r="S1662" s="10">
        <f t="shared" si="185"/>
        <v>42459.693865740745</v>
      </c>
      <c r="T1662" s="10">
        <f t="shared" si="186"/>
        <v>42490.915972222225</v>
      </c>
      <c r="U1662" s="10">
        <v>42459</v>
      </c>
      <c r="V1662" s="10">
        <v>42490</v>
      </c>
      <c r="W1662" s="28">
        <f t="shared" si="183"/>
        <v>90.592000000000013</v>
      </c>
      <c r="X1662" s="28">
        <f t="shared" si="184"/>
        <v>1143.7209</v>
      </c>
    </row>
    <row r="1663" spans="1:2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8318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8349</v>
      </c>
      <c r="O1663" s="5">
        <f t="shared" si="181"/>
        <v>102.50632911392405</v>
      </c>
      <c r="P1663" s="5">
        <f t="shared" si="187"/>
        <v>80.178217821782184</v>
      </c>
      <c r="Q1663" s="6" t="s">
        <v>8382</v>
      </c>
      <c r="R1663" t="s">
        <v>8403</v>
      </c>
      <c r="S1663" s="10">
        <f t="shared" si="185"/>
        <v>42343.998043981483</v>
      </c>
      <c r="T1663" s="10">
        <f t="shared" si="186"/>
        <v>42386.875</v>
      </c>
      <c r="U1663" s="10">
        <v>42343</v>
      </c>
      <c r="V1663" s="10">
        <v>42386</v>
      </c>
      <c r="W1663" s="28">
        <f t="shared" si="183"/>
        <v>8612.58</v>
      </c>
      <c r="X1663" s="28">
        <f t="shared" si="184"/>
        <v>8838.1571999999996</v>
      </c>
    </row>
    <row r="1664" spans="1:2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8318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8349</v>
      </c>
      <c r="O1664" s="5">
        <f t="shared" si="181"/>
        <v>102.6375</v>
      </c>
      <c r="P1664" s="5">
        <f t="shared" si="187"/>
        <v>132.43548387096774</v>
      </c>
      <c r="Q1664" s="6" t="s">
        <v>8382</v>
      </c>
      <c r="R1664" t="s">
        <v>8403</v>
      </c>
      <c r="S1664" s="10">
        <f t="shared" si="185"/>
        <v>40848.198333333334</v>
      </c>
      <c r="T1664" s="10">
        <f t="shared" si="186"/>
        <v>40908.239999999998</v>
      </c>
      <c r="U1664" s="10">
        <v>40848</v>
      </c>
      <c r="V1664" s="10">
        <v>40908</v>
      </c>
      <c r="W1664" s="28">
        <f t="shared" si="183"/>
        <v>8000</v>
      </c>
      <c r="X1664" s="28">
        <f t="shared" si="184"/>
        <v>8211</v>
      </c>
    </row>
    <row r="1665" spans="1:2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8318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8349</v>
      </c>
      <c r="O1665" s="5">
        <f t="shared" si="181"/>
        <v>108</v>
      </c>
      <c r="P1665" s="5">
        <f t="shared" si="187"/>
        <v>33.75</v>
      </c>
      <c r="Q1665" s="6" t="s">
        <v>8382</v>
      </c>
      <c r="R1665" t="s">
        <v>8403</v>
      </c>
      <c r="S1665" s="10">
        <f t="shared" si="185"/>
        <v>42006.02207175926</v>
      </c>
      <c r="T1665" s="10">
        <f t="shared" si="186"/>
        <v>42036.02207175926</v>
      </c>
      <c r="U1665" s="10">
        <v>42006</v>
      </c>
      <c r="V1665" s="10">
        <v>42036</v>
      </c>
      <c r="W1665" s="28">
        <f t="shared" si="183"/>
        <v>1000</v>
      </c>
      <c r="X1665" s="28">
        <f t="shared" si="184"/>
        <v>1080</v>
      </c>
    </row>
    <row r="1666" spans="1:2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8318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8349</v>
      </c>
      <c r="O1666" s="5">
        <f t="shared" ref="O1666:O1729" si="188">(E1666/D1666)*100</f>
        <v>122.40879999999999</v>
      </c>
      <c r="P1666" s="5">
        <f t="shared" ref="P1666:P1683" si="189">E1666/L1666</f>
        <v>34.384494382022467</v>
      </c>
      <c r="Q1666" s="6" t="s">
        <v>8382</v>
      </c>
      <c r="R1666" t="s">
        <v>8403</v>
      </c>
      <c r="S1666" s="10">
        <f t="shared" si="185"/>
        <v>40939.761782407411</v>
      </c>
      <c r="T1666" s="10">
        <f t="shared" si="186"/>
        <v>40984.165972222225</v>
      </c>
      <c r="U1666" s="10">
        <v>40939</v>
      </c>
      <c r="V1666" s="10">
        <v>40984</v>
      </c>
      <c r="W1666" s="28">
        <f t="shared" ref="W1666:W1729" si="190">(HLOOKUP(U1666,Exchange_Data,MATCH(H1666,Currency,0),FALSE))*D1666</f>
        <v>2500</v>
      </c>
      <c r="X1666" s="28">
        <f t="shared" ref="X1666:X1729" si="191">(HLOOKUP(V1666,Exchange_Data,MATCH(H1666,Currency,0),FALSE))*E1666</f>
        <v>3060.22</v>
      </c>
    </row>
    <row r="1667" spans="1:2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8318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8349</v>
      </c>
      <c r="O1667" s="5">
        <f t="shared" si="188"/>
        <v>119.45714285714286</v>
      </c>
      <c r="P1667" s="5">
        <f t="shared" si="189"/>
        <v>44.956989247311824</v>
      </c>
      <c r="Q1667" s="6" t="s">
        <v>8382</v>
      </c>
      <c r="R1667" t="s">
        <v>8403</v>
      </c>
      <c r="S1667" s="10">
        <f t="shared" ref="S1667:S1730" si="192">(J1667/86400)+25569</f>
        <v>40564.649456018517</v>
      </c>
      <c r="T1667" s="10">
        <f t="shared" ref="T1667:T1730" si="193">(I1667/86400)+25569</f>
        <v>40596.125</v>
      </c>
      <c r="U1667" s="10">
        <v>40564</v>
      </c>
      <c r="V1667" s="10">
        <v>40596</v>
      </c>
      <c r="W1667" s="28">
        <f t="shared" si="190"/>
        <v>3500</v>
      </c>
      <c r="X1667" s="28">
        <f t="shared" si="191"/>
        <v>4181</v>
      </c>
    </row>
    <row r="1668" spans="1:2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8318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8349</v>
      </c>
      <c r="O1668" s="5">
        <f t="shared" si="188"/>
        <v>160.88</v>
      </c>
      <c r="P1668" s="5">
        <f t="shared" si="189"/>
        <v>41.04081632653061</v>
      </c>
      <c r="Q1668" s="6" t="s">
        <v>8382</v>
      </c>
      <c r="R1668" t="s">
        <v>8403</v>
      </c>
      <c r="S1668" s="10">
        <f t="shared" si="192"/>
        <v>41331.253159722226</v>
      </c>
      <c r="T1668" s="10">
        <f t="shared" si="193"/>
        <v>41361.211493055554</v>
      </c>
      <c r="U1668" s="10">
        <v>41331</v>
      </c>
      <c r="V1668" s="10">
        <v>41361</v>
      </c>
      <c r="W1668" s="28">
        <f t="shared" si="190"/>
        <v>2500</v>
      </c>
      <c r="X1668" s="28">
        <f t="shared" si="191"/>
        <v>4022</v>
      </c>
    </row>
    <row r="1669" spans="1:2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8318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8349</v>
      </c>
      <c r="O1669" s="5">
        <f t="shared" si="188"/>
        <v>126.85294117647059</v>
      </c>
      <c r="P1669" s="5">
        <f t="shared" si="189"/>
        <v>52.597560975609753</v>
      </c>
      <c r="Q1669" s="6" t="s">
        <v>8382</v>
      </c>
      <c r="R1669" t="s">
        <v>8403</v>
      </c>
      <c r="S1669" s="10">
        <f t="shared" si="192"/>
        <v>41682.0705787037</v>
      </c>
      <c r="T1669" s="10">
        <f t="shared" si="193"/>
        <v>41709.290972222225</v>
      </c>
      <c r="U1669" s="10">
        <v>41682</v>
      </c>
      <c r="V1669" s="10">
        <v>41709</v>
      </c>
      <c r="W1669" s="28">
        <f t="shared" si="190"/>
        <v>3400</v>
      </c>
      <c r="X1669" s="28">
        <f t="shared" si="191"/>
        <v>4313</v>
      </c>
    </row>
    <row r="1670" spans="1:2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8318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8349</v>
      </c>
      <c r="O1670" s="5">
        <f t="shared" si="188"/>
        <v>102.6375</v>
      </c>
      <c r="P1670" s="5">
        <f t="shared" si="189"/>
        <v>70.784482758620683</v>
      </c>
      <c r="Q1670" s="6" t="s">
        <v>8382</v>
      </c>
      <c r="R1670" t="s">
        <v>8403</v>
      </c>
      <c r="S1670" s="10">
        <f t="shared" si="192"/>
        <v>40845.149756944447</v>
      </c>
      <c r="T1670" s="10">
        <f t="shared" si="193"/>
        <v>40875.191423611112</v>
      </c>
      <c r="U1670" s="10">
        <v>40845</v>
      </c>
      <c r="V1670" s="10">
        <v>40875</v>
      </c>
      <c r="W1670" s="28">
        <f t="shared" si="190"/>
        <v>8000</v>
      </c>
      <c r="X1670" s="28">
        <f t="shared" si="191"/>
        <v>8211</v>
      </c>
    </row>
    <row r="1671" spans="1:2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8318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8349</v>
      </c>
      <c r="O1671" s="5">
        <f t="shared" si="188"/>
        <v>139.75</v>
      </c>
      <c r="P1671" s="5">
        <f t="shared" si="189"/>
        <v>53.75</v>
      </c>
      <c r="Q1671" s="6" t="s">
        <v>8382</v>
      </c>
      <c r="R1671" t="s">
        <v>8403</v>
      </c>
      <c r="S1671" s="10">
        <f t="shared" si="192"/>
        <v>42461.885138888887</v>
      </c>
      <c r="T1671" s="10">
        <f t="shared" si="193"/>
        <v>42521.885138888887</v>
      </c>
      <c r="U1671" s="10">
        <v>42461</v>
      </c>
      <c r="V1671" s="10">
        <v>42521</v>
      </c>
      <c r="W1671" s="28">
        <f t="shared" si="190"/>
        <v>2000</v>
      </c>
      <c r="X1671" s="28">
        <f t="shared" si="191"/>
        <v>2795</v>
      </c>
    </row>
    <row r="1672" spans="1:2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8318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8349</v>
      </c>
      <c r="O1672" s="5">
        <f t="shared" si="188"/>
        <v>102.60000000000001</v>
      </c>
      <c r="P1672" s="5">
        <f t="shared" si="189"/>
        <v>44.608695652173914</v>
      </c>
      <c r="Q1672" s="6" t="s">
        <v>8382</v>
      </c>
      <c r="R1672" t="s">
        <v>8403</v>
      </c>
      <c r="S1672" s="10">
        <f t="shared" si="192"/>
        <v>40313.930543981478</v>
      </c>
      <c r="T1672" s="10">
        <f t="shared" si="193"/>
        <v>40364.166666666664</v>
      </c>
      <c r="U1672" s="10">
        <v>40313</v>
      </c>
      <c r="V1672" s="10">
        <v>40364</v>
      </c>
      <c r="W1672" s="28">
        <f t="shared" si="190"/>
        <v>1000</v>
      </c>
      <c r="X1672" s="28">
        <f t="shared" si="191"/>
        <v>1026</v>
      </c>
    </row>
    <row r="1673" spans="1:2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8318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8349</v>
      </c>
      <c r="O1673" s="5">
        <f t="shared" si="188"/>
        <v>100.67349999999999</v>
      </c>
      <c r="P1673" s="5">
        <f t="shared" si="189"/>
        <v>26.148961038961041</v>
      </c>
      <c r="Q1673" s="6" t="s">
        <v>8382</v>
      </c>
      <c r="R1673" t="s">
        <v>8403</v>
      </c>
      <c r="S1673" s="10">
        <f t="shared" si="192"/>
        <v>42553.54414351852</v>
      </c>
      <c r="T1673" s="10">
        <f t="shared" si="193"/>
        <v>42583.54414351852</v>
      </c>
      <c r="U1673" s="10">
        <v>42553</v>
      </c>
      <c r="V1673" s="10">
        <v>42583</v>
      </c>
      <c r="W1673" s="28">
        <f t="shared" si="190"/>
        <v>2000</v>
      </c>
      <c r="X1673" s="28">
        <f t="shared" si="191"/>
        <v>2013.47</v>
      </c>
    </row>
    <row r="1674" spans="1:2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8318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8349</v>
      </c>
      <c r="O1674" s="5">
        <f t="shared" si="188"/>
        <v>112.94117647058823</v>
      </c>
      <c r="P1674" s="5">
        <f t="shared" si="189"/>
        <v>39.183673469387756</v>
      </c>
      <c r="Q1674" s="6" t="s">
        <v>8382</v>
      </c>
      <c r="R1674" t="s">
        <v>8403</v>
      </c>
      <c r="S1674" s="10">
        <f t="shared" si="192"/>
        <v>41034.656597222223</v>
      </c>
      <c r="T1674" s="10">
        <f t="shared" si="193"/>
        <v>41064.656597222223</v>
      </c>
      <c r="U1674" s="10">
        <v>41034</v>
      </c>
      <c r="V1674" s="10">
        <v>41064</v>
      </c>
      <c r="W1674" s="28">
        <f t="shared" si="190"/>
        <v>1700</v>
      </c>
      <c r="X1674" s="28">
        <f t="shared" si="191"/>
        <v>1920</v>
      </c>
    </row>
    <row r="1675" spans="1:2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8318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8349</v>
      </c>
      <c r="O1675" s="5">
        <f t="shared" si="188"/>
        <v>128.09523809523807</v>
      </c>
      <c r="P1675" s="5">
        <f t="shared" si="189"/>
        <v>45.593220338983052</v>
      </c>
      <c r="Q1675" s="6" t="s">
        <v>8382</v>
      </c>
      <c r="R1675" t="s">
        <v>8403</v>
      </c>
      <c r="S1675" s="10">
        <f t="shared" si="192"/>
        <v>42039.878379629634</v>
      </c>
      <c r="T1675" s="10">
        <f t="shared" si="193"/>
        <v>42069.878379629634</v>
      </c>
      <c r="U1675" s="10">
        <v>42039</v>
      </c>
      <c r="V1675" s="10">
        <v>42069</v>
      </c>
      <c r="W1675" s="28">
        <f t="shared" si="190"/>
        <v>2100</v>
      </c>
      <c r="X1675" s="28">
        <f t="shared" si="191"/>
        <v>2690</v>
      </c>
    </row>
    <row r="1676" spans="1:2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8318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8349</v>
      </c>
      <c r="O1676" s="5">
        <f t="shared" si="188"/>
        <v>201.7</v>
      </c>
      <c r="P1676" s="5">
        <f t="shared" si="189"/>
        <v>89.247787610619469</v>
      </c>
      <c r="Q1676" s="6" t="s">
        <v>8382</v>
      </c>
      <c r="R1676" t="s">
        <v>8403</v>
      </c>
      <c r="S1676" s="10">
        <f t="shared" si="192"/>
        <v>42569.605393518519</v>
      </c>
      <c r="T1676" s="10">
        <f t="shared" si="193"/>
        <v>42600.290972222225</v>
      </c>
      <c r="U1676" s="10">
        <v>42569</v>
      </c>
      <c r="V1676" s="10">
        <v>42600</v>
      </c>
      <c r="W1676" s="28">
        <f t="shared" si="190"/>
        <v>5000</v>
      </c>
      <c r="X1676" s="28">
        <f t="shared" si="191"/>
        <v>10085</v>
      </c>
    </row>
    <row r="1677" spans="1:2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8318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8349</v>
      </c>
      <c r="O1677" s="5">
        <f t="shared" si="188"/>
        <v>137.416</v>
      </c>
      <c r="P1677" s="5">
        <f t="shared" si="189"/>
        <v>40.416470588235299</v>
      </c>
      <c r="Q1677" s="6" t="s">
        <v>8382</v>
      </c>
      <c r="R1677" t="s">
        <v>8403</v>
      </c>
      <c r="S1677" s="10">
        <f t="shared" si="192"/>
        <v>40802.733101851853</v>
      </c>
      <c r="T1677" s="10">
        <f t="shared" si="193"/>
        <v>40832.918749999997</v>
      </c>
      <c r="U1677" s="10">
        <v>40802</v>
      </c>
      <c r="V1677" s="10">
        <v>40832</v>
      </c>
      <c r="W1677" s="28">
        <f t="shared" si="190"/>
        <v>1000</v>
      </c>
      <c r="X1677" s="28">
        <f t="shared" si="191"/>
        <v>1374.16</v>
      </c>
    </row>
    <row r="1678" spans="1:2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8318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8349</v>
      </c>
      <c r="O1678" s="5">
        <f t="shared" si="188"/>
        <v>115.33333333333333</v>
      </c>
      <c r="P1678" s="5">
        <f t="shared" si="189"/>
        <v>82.38095238095238</v>
      </c>
      <c r="Q1678" s="6" t="s">
        <v>8382</v>
      </c>
      <c r="R1678" t="s">
        <v>8403</v>
      </c>
      <c r="S1678" s="10">
        <f t="shared" si="192"/>
        <v>40973.726238425923</v>
      </c>
      <c r="T1678" s="10">
        <f t="shared" si="193"/>
        <v>41020.165972222225</v>
      </c>
      <c r="U1678" s="10">
        <v>40973</v>
      </c>
      <c r="V1678" s="10">
        <v>41020</v>
      </c>
      <c r="W1678" s="28">
        <f t="shared" si="190"/>
        <v>3000</v>
      </c>
      <c r="X1678" s="28">
        <f t="shared" si="191"/>
        <v>3460</v>
      </c>
    </row>
    <row r="1679" spans="1:2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8318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8349</v>
      </c>
      <c r="O1679" s="5">
        <f t="shared" si="188"/>
        <v>111.66666666666667</v>
      </c>
      <c r="P1679" s="5">
        <f t="shared" si="189"/>
        <v>159.52380952380952</v>
      </c>
      <c r="Q1679" s="6" t="s">
        <v>8382</v>
      </c>
      <c r="R1679" t="s">
        <v>8403</v>
      </c>
      <c r="S1679" s="10">
        <f t="shared" si="192"/>
        <v>42416.407129629632</v>
      </c>
      <c r="T1679" s="10">
        <f t="shared" si="193"/>
        <v>42476.249305555553</v>
      </c>
      <c r="U1679" s="10">
        <v>42416</v>
      </c>
      <c r="V1679" s="10">
        <v>42476</v>
      </c>
      <c r="W1679" s="28">
        <f t="shared" si="190"/>
        <v>6699.6</v>
      </c>
      <c r="X1679" s="28">
        <f t="shared" si="191"/>
        <v>7560.2800000000007</v>
      </c>
    </row>
    <row r="1680" spans="1:2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8318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8349</v>
      </c>
      <c r="O1680" s="5">
        <f t="shared" si="188"/>
        <v>118.39999999999999</v>
      </c>
      <c r="P1680" s="5">
        <f t="shared" si="189"/>
        <v>36.244897959183675</v>
      </c>
      <c r="Q1680" s="6" t="s">
        <v>8382</v>
      </c>
      <c r="R1680" t="s">
        <v>8403</v>
      </c>
      <c r="S1680" s="10">
        <f t="shared" si="192"/>
        <v>41662.854988425926</v>
      </c>
      <c r="T1680" s="10">
        <f t="shared" si="193"/>
        <v>41676.854988425926</v>
      </c>
      <c r="U1680" s="10">
        <v>41662</v>
      </c>
      <c r="V1680" s="10">
        <v>41676</v>
      </c>
      <c r="W1680" s="28">
        <f t="shared" si="190"/>
        <v>1500</v>
      </c>
      <c r="X1680" s="28">
        <f t="shared" si="191"/>
        <v>1776</v>
      </c>
    </row>
    <row r="1681" spans="1:2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8318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8349</v>
      </c>
      <c r="O1681" s="5">
        <f t="shared" si="188"/>
        <v>175</v>
      </c>
      <c r="P1681" s="5">
        <f t="shared" si="189"/>
        <v>62.5</v>
      </c>
      <c r="Q1681" s="6" t="s">
        <v>8382</v>
      </c>
      <c r="R1681" t="s">
        <v>8403</v>
      </c>
      <c r="S1681" s="10">
        <f t="shared" si="192"/>
        <v>40723.068807870368</v>
      </c>
      <c r="T1681" s="10">
        <f t="shared" si="193"/>
        <v>40746.068807870368</v>
      </c>
      <c r="U1681" s="10">
        <v>40723</v>
      </c>
      <c r="V1681" s="10">
        <v>40746</v>
      </c>
      <c r="W1681" s="28">
        <f t="shared" si="190"/>
        <v>2000</v>
      </c>
      <c r="X1681" s="28">
        <f t="shared" si="191"/>
        <v>3500</v>
      </c>
    </row>
    <row r="1682" spans="1:2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8318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8349</v>
      </c>
      <c r="O1682" s="5">
        <f t="shared" si="188"/>
        <v>117.5</v>
      </c>
      <c r="P1682" s="5">
        <f t="shared" si="189"/>
        <v>47</v>
      </c>
      <c r="Q1682" s="6" t="s">
        <v>8382</v>
      </c>
      <c r="R1682" t="s">
        <v>8403</v>
      </c>
      <c r="S1682" s="10">
        <f t="shared" si="192"/>
        <v>41802.757719907408</v>
      </c>
      <c r="T1682" s="10">
        <f t="shared" si="193"/>
        <v>41832.757719907408</v>
      </c>
      <c r="U1682" s="10">
        <v>41802</v>
      </c>
      <c r="V1682" s="10">
        <v>41832</v>
      </c>
      <c r="W1682" s="28">
        <f t="shared" si="190"/>
        <v>1000</v>
      </c>
      <c r="X1682" s="28">
        <f t="shared" si="191"/>
        <v>1175</v>
      </c>
    </row>
    <row r="1683" spans="1:2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8321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8350</v>
      </c>
      <c r="O1683" s="5">
        <f t="shared" si="188"/>
        <v>101.42212307692309</v>
      </c>
      <c r="P1683" s="5">
        <f t="shared" si="189"/>
        <v>74.575090497737563</v>
      </c>
      <c r="Q1683" s="6" t="s">
        <v>8382</v>
      </c>
      <c r="R1683" t="s">
        <v>8404</v>
      </c>
      <c r="S1683" s="10">
        <f t="shared" si="192"/>
        <v>42774.121342592596</v>
      </c>
      <c r="T1683" s="10">
        <f t="shared" si="193"/>
        <v>42823.083333333328</v>
      </c>
      <c r="U1683" s="10">
        <v>42774</v>
      </c>
      <c r="V1683" s="10">
        <v>42823</v>
      </c>
      <c r="W1683" s="28">
        <f t="shared" si="190"/>
        <v>65000</v>
      </c>
      <c r="X1683" s="28">
        <f t="shared" si="191"/>
        <v>65924.38</v>
      </c>
    </row>
    <row r="1684" spans="1:2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8321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8350</v>
      </c>
      <c r="O1684" s="5">
        <f t="shared" si="188"/>
        <v>0</v>
      </c>
      <c r="P1684" s="5">
        <v>0</v>
      </c>
      <c r="Q1684" s="6" t="s">
        <v>8382</v>
      </c>
      <c r="R1684" t="s">
        <v>8404</v>
      </c>
      <c r="S1684" s="10">
        <f t="shared" si="192"/>
        <v>42779.21365740741</v>
      </c>
      <c r="T1684" s="10">
        <f t="shared" si="193"/>
        <v>42839.171990740739</v>
      </c>
      <c r="U1684" s="10">
        <v>42779</v>
      </c>
      <c r="V1684" s="10">
        <v>42839</v>
      </c>
      <c r="W1684" s="28">
        <f t="shared" si="190"/>
        <v>6000</v>
      </c>
      <c r="X1684" s="28">
        <f t="shared" si="191"/>
        <v>0</v>
      </c>
    </row>
    <row r="1685" spans="1:2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8321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8350</v>
      </c>
      <c r="O1685" s="5">
        <f t="shared" si="188"/>
        <v>21.714285714285715</v>
      </c>
      <c r="P1685" s="5">
        <f t="shared" ref="P1685:P1697" si="194">E1685/L1685</f>
        <v>76</v>
      </c>
      <c r="Q1685" s="6" t="s">
        <v>8382</v>
      </c>
      <c r="R1685" t="s">
        <v>8404</v>
      </c>
      <c r="S1685" s="10">
        <f t="shared" si="192"/>
        <v>42808.781689814816</v>
      </c>
      <c r="T1685" s="10">
        <f t="shared" si="193"/>
        <v>42832.781689814816</v>
      </c>
      <c r="U1685" s="10">
        <v>42808</v>
      </c>
      <c r="V1685" s="10">
        <v>42832</v>
      </c>
      <c r="W1685" s="28">
        <f t="shared" si="190"/>
        <v>3720.85</v>
      </c>
      <c r="X1685" s="28">
        <f t="shared" si="191"/>
        <v>807.88</v>
      </c>
    </row>
    <row r="1686" spans="1:2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8321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8350</v>
      </c>
      <c r="O1686" s="5">
        <f t="shared" si="188"/>
        <v>109.125</v>
      </c>
      <c r="P1686" s="5">
        <f t="shared" si="194"/>
        <v>86.43564356435644</v>
      </c>
      <c r="Q1686" s="6" t="s">
        <v>8382</v>
      </c>
      <c r="R1686" t="s">
        <v>8404</v>
      </c>
      <c r="S1686" s="10">
        <f t="shared" si="192"/>
        <v>42783.815289351856</v>
      </c>
      <c r="T1686" s="10">
        <f t="shared" si="193"/>
        <v>42811.773622685185</v>
      </c>
      <c r="U1686" s="10">
        <v>42783</v>
      </c>
      <c r="V1686" s="10">
        <v>42811</v>
      </c>
      <c r="W1686" s="28">
        <f t="shared" si="190"/>
        <v>8000</v>
      </c>
      <c r="X1686" s="28">
        <f t="shared" si="191"/>
        <v>8730</v>
      </c>
    </row>
    <row r="1687" spans="1:2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8321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8350</v>
      </c>
      <c r="O1687" s="5">
        <f t="shared" si="188"/>
        <v>102.85714285714285</v>
      </c>
      <c r="P1687" s="5">
        <f t="shared" si="194"/>
        <v>24</v>
      </c>
      <c r="Q1687" s="6" t="s">
        <v>8382</v>
      </c>
      <c r="R1687" t="s">
        <v>8404</v>
      </c>
      <c r="S1687" s="10">
        <f t="shared" si="192"/>
        <v>42788.2502662037</v>
      </c>
      <c r="T1687" s="10">
        <f t="shared" si="193"/>
        <v>42818.208599537036</v>
      </c>
      <c r="U1687" s="10">
        <v>42788</v>
      </c>
      <c r="V1687" s="10">
        <v>42818</v>
      </c>
      <c r="W1687" s="28">
        <f t="shared" si="190"/>
        <v>350</v>
      </c>
      <c r="X1687" s="28">
        <f t="shared" si="191"/>
        <v>360</v>
      </c>
    </row>
    <row r="1688" spans="1:2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8321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8350</v>
      </c>
      <c r="O1688" s="5">
        <f t="shared" si="188"/>
        <v>0.36</v>
      </c>
      <c r="P1688" s="5">
        <f t="shared" si="194"/>
        <v>18</v>
      </c>
      <c r="Q1688" s="6" t="s">
        <v>8382</v>
      </c>
      <c r="R1688" t="s">
        <v>8404</v>
      </c>
      <c r="S1688" s="10">
        <f t="shared" si="192"/>
        <v>42792.843969907408</v>
      </c>
      <c r="T1688" s="10">
        <f t="shared" si="193"/>
        <v>42852.802303240736</v>
      </c>
      <c r="U1688" s="10">
        <v>42792</v>
      </c>
      <c r="V1688" s="10">
        <v>42852</v>
      </c>
      <c r="W1688" s="28">
        <f t="shared" si="190"/>
        <v>3814.5</v>
      </c>
      <c r="X1688" s="28">
        <f t="shared" si="191"/>
        <v>13.247999999999999</v>
      </c>
    </row>
    <row r="1689" spans="1:2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8321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8350</v>
      </c>
      <c r="O1689" s="5">
        <f t="shared" si="188"/>
        <v>31.25</v>
      </c>
      <c r="P1689" s="5">
        <f t="shared" si="194"/>
        <v>80.128205128205124</v>
      </c>
      <c r="Q1689" s="6" t="s">
        <v>8382</v>
      </c>
      <c r="R1689" t="s">
        <v>8404</v>
      </c>
      <c r="S1689" s="10">
        <f t="shared" si="192"/>
        <v>42802.046817129631</v>
      </c>
      <c r="T1689" s="10">
        <f t="shared" si="193"/>
        <v>42835.84375</v>
      </c>
      <c r="U1689" s="10">
        <v>42802</v>
      </c>
      <c r="V1689" s="10">
        <v>42835</v>
      </c>
      <c r="W1689" s="28">
        <f t="shared" si="190"/>
        <v>10000</v>
      </c>
      <c r="X1689" s="28">
        <f t="shared" si="191"/>
        <v>3125</v>
      </c>
    </row>
    <row r="1690" spans="1:2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8321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8350</v>
      </c>
      <c r="O1690" s="5">
        <f t="shared" si="188"/>
        <v>44.3</v>
      </c>
      <c r="P1690" s="5">
        <f t="shared" si="194"/>
        <v>253.14285714285714</v>
      </c>
      <c r="Q1690" s="6" t="s">
        <v>8382</v>
      </c>
      <c r="R1690" t="s">
        <v>8404</v>
      </c>
      <c r="S1690" s="10">
        <f t="shared" si="192"/>
        <v>42804.534652777773</v>
      </c>
      <c r="T1690" s="10">
        <f t="shared" si="193"/>
        <v>42834.492986111116</v>
      </c>
      <c r="U1690" s="10">
        <v>42804</v>
      </c>
      <c r="V1690" s="10">
        <v>42834</v>
      </c>
      <c r="W1690" s="28">
        <f t="shared" si="190"/>
        <v>4000</v>
      </c>
      <c r="X1690" s="28">
        <f t="shared" si="191"/>
        <v>1772</v>
      </c>
    </row>
    <row r="1691" spans="1:2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8321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8350</v>
      </c>
      <c r="O1691" s="5">
        <f t="shared" si="188"/>
        <v>100</v>
      </c>
      <c r="P1691" s="5">
        <f t="shared" si="194"/>
        <v>171.42857142857142</v>
      </c>
      <c r="Q1691" s="6" t="s">
        <v>8382</v>
      </c>
      <c r="R1691" t="s">
        <v>8404</v>
      </c>
      <c r="S1691" s="10">
        <f t="shared" si="192"/>
        <v>42780.942476851851</v>
      </c>
      <c r="T1691" s="10">
        <f t="shared" si="193"/>
        <v>42810.900810185187</v>
      </c>
      <c r="U1691" s="10">
        <v>42780</v>
      </c>
      <c r="V1691" s="10">
        <v>42810</v>
      </c>
      <c r="W1691" s="28">
        <f t="shared" si="190"/>
        <v>2400</v>
      </c>
      <c r="X1691" s="28">
        <f t="shared" si="191"/>
        <v>2400</v>
      </c>
    </row>
    <row r="1692" spans="1:2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8321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8350</v>
      </c>
      <c r="O1692" s="5">
        <f t="shared" si="188"/>
        <v>25.4</v>
      </c>
      <c r="P1692" s="5">
        <f t="shared" si="194"/>
        <v>57.727272727272727</v>
      </c>
      <c r="Q1692" s="6" t="s">
        <v>8382</v>
      </c>
      <c r="R1692" t="s">
        <v>8404</v>
      </c>
      <c r="S1692" s="10">
        <f t="shared" si="192"/>
        <v>42801.43104166667</v>
      </c>
      <c r="T1692" s="10">
        <f t="shared" si="193"/>
        <v>42831.389374999999</v>
      </c>
      <c r="U1692" s="10">
        <v>42801</v>
      </c>
      <c r="V1692" s="10">
        <v>42831</v>
      </c>
      <c r="W1692" s="28">
        <f t="shared" si="190"/>
        <v>2500</v>
      </c>
      <c r="X1692" s="28">
        <f t="shared" si="191"/>
        <v>635</v>
      </c>
    </row>
    <row r="1693" spans="1:2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8321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8350</v>
      </c>
      <c r="O1693" s="5">
        <f t="shared" si="188"/>
        <v>33.473333333333329</v>
      </c>
      <c r="P1693" s="5">
        <f t="shared" si="194"/>
        <v>264.26315789473682</v>
      </c>
      <c r="Q1693" s="6" t="s">
        <v>8382</v>
      </c>
      <c r="R1693" t="s">
        <v>8404</v>
      </c>
      <c r="S1693" s="10">
        <f t="shared" si="192"/>
        <v>42795.701481481483</v>
      </c>
      <c r="T1693" s="10">
        <f t="shared" si="193"/>
        <v>42828.041666666672</v>
      </c>
      <c r="U1693" s="10">
        <v>42795</v>
      </c>
      <c r="V1693" s="10">
        <v>42828</v>
      </c>
      <c r="W1693" s="28">
        <f t="shared" si="190"/>
        <v>30000</v>
      </c>
      <c r="X1693" s="28">
        <f t="shared" si="191"/>
        <v>10042</v>
      </c>
    </row>
    <row r="1694" spans="1:2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8321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8350</v>
      </c>
      <c r="O1694" s="5">
        <f t="shared" si="188"/>
        <v>47.8</v>
      </c>
      <c r="P1694" s="5">
        <f t="shared" si="194"/>
        <v>159.33333333333334</v>
      </c>
      <c r="Q1694" s="6" t="s">
        <v>8382</v>
      </c>
      <c r="R1694" t="s">
        <v>8404</v>
      </c>
      <c r="S1694" s="10">
        <f t="shared" si="192"/>
        <v>42788.151238425926</v>
      </c>
      <c r="T1694" s="10">
        <f t="shared" si="193"/>
        <v>42820.999305555553</v>
      </c>
      <c r="U1694" s="10">
        <v>42788</v>
      </c>
      <c r="V1694" s="10">
        <v>42820</v>
      </c>
      <c r="W1694" s="28">
        <f t="shared" si="190"/>
        <v>5000</v>
      </c>
      <c r="X1694" s="28">
        <f t="shared" si="191"/>
        <v>2390</v>
      </c>
    </row>
    <row r="1695" spans="1:2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8321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8350</v>
      </c>
      <c r="O1695" s="5">
        <f t="shared" si="188"/>
        <v>9.3333333333333339</v>
      </c>
      <c r="P1695" s="5">
        <f t="shared" si="194"/>
        <v>35</v>
      </c>
      <c r="Q1695" s="6" t="s">
        <v>8382</v>
      </c>
      <c r="R1695" t="s">
        <v>8404</v>
      </c>
      <c r="S1695" s="10">
        <f t="shared" si="192"/>
        <v>42803.920277777783</v>
      </c>
      <c r="T1695" s="10">
        <f t="shared" si="193"/>
        <v>42834.833333333328</v>
      </c>
      <c r="U1695" s="10">
        <v>42803</v>
      </c>
      <c r="V1695" s="10">
        <v>42834</v>
      </c>
      <c r="W1695" s="28">
        <f t="shared" si="190"/>
        <v>3652.8</v>
      </c>
      <c r="X1695" s="28">
        <f t="shared" si="191"/>
        <v>347.81599999999997</v>
      </c>
    </row>
    <row r="1696" spans="1:2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8321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8350</v>
      </c>
      <c r="O1696" s="5">
        <f t="shared" si="188"/>
        <v>0.05</v>
      </c>
      <c r="P1696" s="5">
        <f t="shared" si="194"/>
        <v>5</v>
      </c>
      <c r="Q1696" s="6" t="s">
        <v>8382</v>
      </c>
      <c r="R1696" t="s">
        <v>8404</v>
      </c>
      <c r="S1696" s="10">
        <f t="shared" si="192"/>
        <v>42791.669837962967</v>
      </c>
      <c r="T1696" s="10">
        <f t="shared" si="193"/>
        <v>42821.191666666666</v>
      </c>
      <c r="U1696" s="10">
        <v>42791</v>
      </c>
      <c r="V1696" s="10">
        <v>42821</v>
      </c>
      <c r="W1696" s="28">
        <f t="shared" si="190"/>
        <v>10000</v>
      </c>
      <c r="X1696" s="28">
        <f t="shared" si="191"/>
        <v>5</v>
      </c>
    </row>
    <row r="1697" spans="1:2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8321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8350</v>
      </c>
      <c r="O1697" s="5">
        <f t="shared" si="188"/>
        <v>11.708333333333334</v>
      </c>
      <c r="P1697" s="5">
        <f t="shared" si="194"/>
        <v>61.086956521739133</v>
      </c>
      <c r="Q1697" s="6" t="s">
        <v>8382</v>
      </c>
      <c r="R1697" t="s">
        <v>8404</v>
      </c>
      <c r="S1697" s="10">
        <f t="shared" si="192"/>
        <v>42801.031412037039</v>
      </c>
      <c r="T1697" s="10">
        <f t="shared" si="193"/>
        <v>42835.041666666672</v>
      </c>
      <c r="U1697" s="10">
        <v>42801</v>
      </c>
      <c r="V1697" s="10">
        <v>42835</v>
      </c>
      <c r="W1697" s="28">
        <f t="shared" si="190"/>
        <v>12000</v>
      </c>
      <c r="X1697" s="28">
        <f t="shared" si="191"/>
        <v>1405</v>
      </c>
    </row>
    <row r="1698" spans="1:2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8321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8350</v>
      </c>
      <c r="O1698" s="5">
        <f t="shared" si="188"/>
        <v>0</v>
      </c>
      <c r="P1698" s="5">
        <v>0</v>
      </c>
      <c r="Q1698" s="6" t="s">
        <v>8382</v>
      </c>
      <c r="R1698" t="s">
        <v>8404</v>
      </c>
      <c r="S1698" s="10">
        <f t="shared" si="192"/>
        <v>42796.069571759261</v>
      </c>
      <c r="T1698" s="10">
        <f t="shared" si="193"/>
        <v>42826.027905092589</v>
      </c>
      <c r="U1698" s="10">
        <v>42796</v>
      </c>
      <c r="V1698" s="10">
        <v>42826</v>
      </c>
      <c r="W1698" s="28">
        <f t="shared" si="190"/>
        <v>300000</v>
      </c>
      <c r="X1698" s="28">
        <f t="shared" si="191"/>
        <v>0</v>
      </c>
    </row>
    <row r="1699" spans="1:2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8321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8350</v>
      </c>
      <c r="O1699" s="5">
        <f t="shared" si="188"/>
        <v>20.208000000000002</v>
      </c>
      <c r="P1699" s="5">
        <f>E1699/L1699</f>
        <v>114.81818181818181</v>
      </c>
      <c r="Q1699" s="6" t="s">
        <v>8382</v>
      </c>
      <c r="R1699" t="s">
        <v>8404</v>
      </c>
      <c r="S1699" s="10">
        <f t="shared" si="192"/>
        <v>42805.032962962963</v>
      </c>
      <c r="T1699" s="10">
        <f t="shared" si="193"/>
        <v>42834.991296296299</v>
      </c>
      <c r="U1699" s="10">
        <v>42805</v>
      </c>
      <c r="V1699" s="10">
        <v>42834</v>
      </c>
      <c r="W1699" s="28">
        <f t="shared" si="190"/>
        <v>12500</v>
      </c>
      <c r="X1699" s="28">
        <f t="shared" si="191"/>
        <v>2526</v>
      </c>
    </row>
    <row r="1700" spans="1:2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8321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8350</v>
      </c>
      <c r="O1700" s="5">
        <f t="shared" si="188"/>
        <v>0</v>
      </c>
      <c r="P1700" s="5">
        <v>0</v>
      </c>
      <c r="Q1700" s="6" t="s">
        <v>8382</v>
      </c>
      <c r="R1700" t="s">
        <v>8404</v>
      </c>
      <c r="S1700" s="10">
        <f t="shared" si="192"/>
        <v>42796.207870370374</v>
      </c>
      <c r="T1700" s="10">
        <f t="shared" si="193"/>
        <v>42820.147916666669</v>
      </c>
      <c r="U1700" s="10">
        <v>42796</v>
      </c>
      <c r="V1700" s="10">
        <v>42820</v>
      </c>
      <c r="W1700" s="28">
        <f t="shared" si="190"/>
        <v>125000</v>
      </c>
      <c r="X1700" s="28">
        <f t="shared" si="191"/>
        <v>0</v>
      </c>
    </row>
    <row r="1701" spans="1:2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8321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8350</v>
      </c>
      <c r="O1701" s="5">
        <f t="shared" si="188"/>
        <v>4.2311459353574925</v>
      </c>
      <c r="P1701" s="5">
        <f t="shared" ref="P1701:P1706" si="195">E1701/L1701</f>
        <v>54</v>
      </c>
      <c r="Q1701" s="6" t="s">
        <v>8382</v>
      </c>
      <c r="R1701" t="s">
        <v>8404</v>
      </c>
      <c r="S1701" s="10">
        <f t="shared" si="192"/>
        <v>42806.863946759258</v>
      </c>
      <c r="T1701" s="10">
        <f t="shared" si="193"/>
        <v>42836.863946759258</v>
      </c>
      <c r="U1701" s="10">
        <v>42806</v>
      </c>
      <c r="V1701" s="10">
        <v>42836</v>
      </c>
      <c r="W1701" s="28">
        <f t="shared" si="190"/>
        <v>5105</v>
      </c>
      <c r="X1701" s="28">
        <f t="shared" si="191"/>
        <v>216</v>
      </c>
    </row>
    <row r="1702" spans="1:2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8321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8350</v>
      </c>
      <c r="O1702" s="5">
        <f t="shared" si="188"/>
        <v>26.06</v>
      </c>
      <c r="P1702" s="5">
        <f t="shared" si="195"/>
        <v>65.974683544303801</v>
      </c>
      <c r="Q1702" s="6" t="s">
        <v>8382</v>
      </c>
      <c r="R1702" t="s">
        <v>8404</v>
      </c>
      <c r="S1702" s="10">
        <f t="shared" si="192"/>
        <v>42796.071643518517</v>
      </c>
      <c r="T1702" s="10">
        <f t="shared" si="193"/>
        <v>42826.166666666672</v>
      </c>
      <c r="U1702" s="10">
        <v>42796</v>
      </c>
      <c r="V1702" s="10">
        <v>42826</v>
      </c>
      <c r="W1702" s="28">
        <f t="shared" si="190"/>
        <v>20000</v>
      </c>
      <c r="X1702" s="28">
        <f t="shared" si="191"/>
        <v>5212</v>
      </c>
    </row>
    <row r="1703" spans="1:2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8320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8350</v>
      </c>
      <c r="O1703" s="5">
        <f t="shared" si="188"/>
        <v>0.19801980198019803</v>
      </c>
      <c r="P1703" s="5">
        <f t="shared" si="195"/>
        <v>5</v>
      </c>
      <c r="Q1703" s="6" t="s">
        <v>8382</v>
      </c>
      <c r="R1703" t="s">
        <v>8404</v>
      </c>
      <c r="S1703" s="10">
        <f t="shared" si="192"/>
        <v>41989.664409722223</v>
      </c>
      <c r="T1703" s="10">
        <f t="shared" si="193"/>
        <v>42019.664409722223</v>
      </c>
      <c r="U1703" s="10">
        <v>41989</v>
      </c>
      <c r="V1703" s="10">
        <v>42019</v>
      </c>
      <c r="W1703" s="28">
        <f t="shared" si="190"/>
        <v>5050</v>
      </c>
      <c r="X1703" s="28">
        <f t="shared" si="191"/>
        <v>10</v>
      </c>
    </row>
    <row r="1704" spans="1:2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8320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8350</v>
      </c>
      <c r="O1704" s="5">
        <f t="shared" si="188"/>
        <v>6.0606060606060606E-3</v>
      </c>
      <c r="P1704" s="5">
        <f t="shared" si="195"/>
        <v>1</v>
      </c>
      <c r="Q1704" s="6" t="s">
        <v>8382</v>
      </c>
      <c r="R1704" t="s">
        <v>8404</v>
      </c>
      <c r="S1704" s="10">
        <f t="shared" si="192"/>
        <v>42063.869791666672</v>
      </c>
      <c r="T1704" s="10">
        <f t="shared" si="193"/>
        <v>42093.828125</v>
      </c>
      <c r="U1704" s="10">
        <v>42063</v>
      </c>
      <c r="V1704" s="10">
        <v>42093</v>
      </c>
      <c r="W1704" s="28">
        <f t="shared" si="190"/>
        <v>16500</v>
      </c>
      <c r="X1704" s="28">
        <f t="shared" si="191"/>
        <v>1</v>
      </c>
    </row>
    <row r="1705" spans="1:2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8320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8350</v>
      </c>
      <c r="O1705" s="5">
        <f t="shared" si="188"/>
        <v>1.02</v>
      </c>
      <c r="P1705" s="5">
        <f t="shared" si="195"/>
        <v>25.5</v>
      </c>
      <c r="Q1705" s="6" t="s">
        <v>8382</v>
      </c>
      <c r="R1705" t="s">
        <v>8404</v>
      </c>
      <c r="S1705" s="10">
        <f t="shared" si="192"/>
        <v>42187.281678240739</v>
      </c>
      <c r="T1705" s="10">
        <f t="shared" si="193"/>
        <v>42247.281678240739</v>
      </c>
      <c r="U1705" s="10">
        <v>42187</v>
      </c>
      <c r="V1705" s="10">
        <v>42247</v>
      </c>
      <c r="W1705" s="28">
        <f t="shared" si="190"/>
        <v>5000</v>
      </c>
      <c r="X1705" s="28">
        <f t="shared" si="191"/>
        <v>51</v>
      </c>
    </row>
    <row r="1706" spans="1:2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8320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8350</v>
      </c>
      <c r="O1706" s="5">
        <f t="shared" si="188"/>
        <v>65.100000000000009</v>
      </c>
      <c r="P1706" s="5">
        <f t="shared" si="195"/>
        <v>118.36363636363636</v>
      </c>
      <c r="Q1706" s="6" t="s">
        <v>8382</v>
      </c>
      <c r="R1706" t="s">
        <v>8404</v>
      </c>
      <c r="S1706" s="10">
        <f t="shared" si="192"/>
        <v>42021.139733796299</v>
      </c>
      <c r="T1706" s="10">
        <f t="shared" si="193"/>
        <v>42051.139733796299</v>
      </c>
      <c r="U1706" s="10">
        <v>42021</v>
      </c>
      <c r="V1706" s="10">
        <v>42051</v>
      </c>
      <c r="W1706" s="28">
        <f t="shared" si="190"/>
        <v>2000</v>
      </c>
      <c r="X1706" s="28">
        <f t="shared" si="191"/>
        <v>1302</v>
      </c>
    </row>
    <row r="1707" spans="1:2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8320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8350</v>
      </c>
      <c r="O1707" s="5">
        <f t="shared" si="188"/>
        <v>0</v>
      </c>
      <c r="P1707" s="5">
        <v>0</v>
      </c>
      <c r="Q1707" s="6" t="s">
        <v>8382</v>
      </c>
      <c r="R1707" t="s">
        <v>8404</v>
      </c>
      <c r="S1707" s="10">
        <f t="shared" si="192"/>
        <v>42245.016736111109</v>
      </c>
      <c r="T1707" s="10">
        <f t="shared" si="193"/>
        <v>42256.666666666672</v>
      </c>
      <c r="U1707" s="10">
        <v>42245</v>
      </c>
      <c r="V1707" s="10">
        <v>42256</v>
      </c>
      <c r="W1707" s="28">
        <f t="shared" si="190"/>
        <v>2000</v>
      </c>
      <c r="X1707" s="28">
        <f t="shared" si="191"/>
        <v>0</v>
      </c>
    </row>
    <row r="1708" spans="1:2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8320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8350</v>
      </c>
      <c r="O1708" s="5">
        <f t="shared" si="188"/>
        <v>0</v>
      </c>
      <c r="P1708" s="5">
        <v>0</v>
      </c>
      <c r="Q1708" s="6" t="s">
        <v>8382</v>
      </c>
      <c r="R1708" t="s">
        <v>8404</v>
      </c>
      <c r="S1708" s="10">
        <f t="shared" si="192"/>
        <v>42179.306388888886</v>
      </c>
      <c r="T1708" s="10">
        <f t="shared" si="193"/>
        <v>42239.306388888886</v>
      </c>
      <c r="U1708" s="10">
        <v>42179</v>
      </c>
      <c r="V1708" s="10">
        <v>42239</v>
      </c>
      <c r="W1708" s="28">
        <f t="shared" si="190"/>
        <v>6167.15</v>
      </c>
      <c r="X1708" s="28">
        <f t="shared" si="191"/>
        <v>0</v>
      </c>
    </row>
    <row r="1709" spans="1:2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8320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8350</v>
      </c>
      <c r="O1709" s="5">
        <f t="shared" si="188"/>
        <v>9.74</v>
      </c>
      <c r="P1709" s="5">
        <f>E1709/L1709</f>
        <v>54.111111111111114</v>
      </c>
      <c r="Q1709" s="6" t="s">
        <v>8382</v>
      </c>
      <c r="R1709" t="s">
        <v>8404</v>
      </c>
      <c r="S1709" s="10">
        <f t="shared" si="192"/>
        <v>42427.721006944441</v>
      </c>
      <c r="T1709" s="10">
        <f t="shared" si="193"/>
        <v>42457.679340277777</v>
      </c>
      <c r="U1709" s="10">
        <v>42427</v>
      </c>
      <c r="V1709" s="10">
        <v>42457</v>
      </c>
      <c r="W1709" s="28">
        <f t="shared" si="190"/>
        <v>5000</v>
      </c>
      <c r="X1709" s="28">
        <f t="shared" si="191"/>
        <v>487</v>
      </c>
    </row>
    <row r="1710" spans="1:2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8320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8350</v>
      </c>
      <c r="O1710" s="5">
        <f t="shared" si="188"/>
        <v>0</v>
      </c>
      <c r="P1710" s="5">
        <v>0</v>
      </c>
      <c r="Q1710" s="6" t="s">
        <v>8382</v>
      </c>
      <c r="R1710" t="s">
        <v>8404</v>
      </c>
      <c r="S1710" s="10">
        <f t="shared" si="192"/>
        <v>42451.866967592592</v>
      </c>
      <c r="T1710" s="10">
        <f t="shared" si="193"/>
        <v>42491.866967592592</v>
      </c>
      <c r="U1710" s="10">
        <v>42451</v>
      </c>
      <c r="V1710" s="10">
        <v>42491</v>
      </c>
      <c r="W1710" s="28">
        <f t="shared" si="190"/>
        <v>7000</v>
      </c>
      <c r="X1710" s="28">
        <f t="shared" si="191"/>
        <v>0</v>
      </c>
    </row>
    <row r="1711" spans="1:2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8320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8350</v>
      </c>
      <c r="O1711" s="5">
        <f t="shared" si="188"/>
        <v>4.8571428571428568</v>
      </c>
      <c r="P1711" s="5">
        <f>E1711/L1711</f>
        <v>21.25</v>
      </c>
      <c r="Q1711" s="6" t="s">
        <v>8382</v>
      </c>
      <c r="R1711" t="s">
        <v>8404</v>
      </c>
      <c r="S1711" s="10">
        <f t="shared" si="192"/>
        <v>41841.563819444447</v>
      </c>
      <c r="T1711" s="10">
        <f t="shared" si="193"/>
        <v>41882.818749999999</v>
      </c>
      <c r="U1711" s="10">
        <v>41841</v>
      </c>
      <c r="V1711" s="10">
        <v>41882</v>
      </c>
      <c r="W1711" s="28">
        <f t="shared" si="190"/>
        <v>1750</v>
      </c>
      <c r="X1711" s="28">
        <f t="shared" si="191"/>
        <v>85</v>
      </c>
    </row>
    <row r="1712" spans="1:2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8320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8350</v>
      </c>
      <c r="O1712" s="5">
        <f t="shared" si="188"/>
        <v>0.67999999999999994</v>
      </c>
      <c r="P1712" s="5">
        <f>E1712/L1712</f>
        <v>34</v>
      </c>
      <c r="Q1712" s="6" t="s">
        <v>8382</v>
      </c>
      <c r="R1712" t="s">
        <v>8404</v>
      </c>
      <c r="S1712" s="10">
        <f t="shared" si="192"/>
        <v>42341.591296296298</v>
      </c>
      <c r="T1712" s="10">
        <f t="shared" si="193"/>
        <v>42387.541666666672</v>
      </c>
      <c r="U1712" s="10">
        <v>42341</v>
      </c>
      <c r="V1712" s="10">
        <v>42387</v>
      </c>
      <c r="W1712" s="28">
        <f t="shared" si="190"/>
        <v>5335.5</v>
      </c>
      <c r="X1712" s="28">
        <f t="shared" si="191"/>
        <v>37.032799999999995</v>
      </c>
    </row>
    <row r="1713" spans="1:2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8320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8350</v>
      </c>
      <c r="O1713" s="5">
        <f t="shared" si="188"/>
        <v>10.5</v>
      </c>
      <c r="P1713" s="5">
        <f>E1713/L1713</f>
        <v>525</v>
      </c>
      <c r="Q1713" s="6" t="s">
        <v>8382</v>
      </c>
      <c r="R1713" t="s">
        <v>8404</v>
      </c>
      <c r="S1713" s="10">
        <f t="shared" si="192"/>
        <v>41852.646226851852</v>
      </c>
      <c r="T1713" s="10">
        <f t="shared" si="193"/>
        <v>41883.646226851852</v>
      </c>
      <c r="U1713" s="10">
        <v>41852</v>
      </c>
      <c r="V1713" s="10">
        <v>41883</v>
      </c>
      <c r="W1713" s="28">
        <f t="shared" si="190"/>
        <v>10000</v>
      </c>
      <c r="X1713" s="28">
        <f t="shared" si="191"/>
        <v>1050</v>
      </c>
    </row>
    <row r="1714" spans="1:2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8320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8350</v>
      </c>
      <c r="O1714" s="5">
        <f t="shared" si="188"/>
        <v>0</v>
      </c>
      <c r="P1714" s="5">
        <v>0</v>
      </c>
      <c r="Q1714" s="6" t="s">
        <v>8382</v>
      </c>
      <c r="R1714" t="s">
        <v>8404</v>
      </c>
      <c r="S1714" s="10">
        <f t="shared" si="192"/>
        <v>42125.913807870369</v>
      </c>
      <c r="T1714" s="10">
        <f t="shared" si="193"/>
        <v>42185.913807870369</v>
      </c>
      <c r="U1714" s="10">
        <v>42125</v>
      </c>
      <c r="V1714" s="10">
        <v>42185</v>
      </c>
      <c r="W1714" s="28">
        <f t="shared" si="190"/>
        <v>5000</v>
      </c>
      <c r="X1714" s="28">
        <f t="shared" si="191"/>
        <v>0</v>
      </c>
    </row>
    <row r="1715" spans="1:2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8320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8350</v>
      </c>
      <c r="O1715" s="5">
        <f t="shared" si="188"/>
        <v>1.6666666666666667</v>
      </c>
      <c r="P1715" s="5">
        <f t="shared" ref="P1715:P1722" si="196">E1715/L1715</f>
        <v>50</v>
      </c>
      <c r="Q1715" s="6" t="s">
        <v>8382</v>
      </c>
      <c r="R1715" t="s">
        <v>8404</v>
      </c>
      <c r="S1715" s="10">
        <f t="shared" si="192"/>
        <v>41887.801064814819</v>
      </c>
      <c r="T1715" s="10">
        <f t="shared" si="193"/>
        <v>41917.801064814819</v>
      </c>
      <c r="U1715" s="10">
        <v>41887</v>
      </c>
      <c r="V1715" s="10">
        <v>41917</v>
      </c>
      <c r="W1715" s="28">
        <f t="shared" si="190"/>
        <v>3000</v>
      </c>
      <c r="X1715" s="28">
        <f t="shared" si="191"/>
        <v>50</v>
      </c>
    </row>
    <row r="1716" spans="1:2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8320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8350</v>
      </c>
      <c r="O1716" s="5">
        <f t="shared" si="188"/>
        <v>7.8680000000000003</v>
      </c>
      <c r="P1716" s="5">
        <f t="shared" si="196"/>
        <v>115.70588235294117</v>
      </c>
      <c r="Q1716" s="6" t="s">
        <v>8382</v>
      </c>
      <c r="R1716" t="s">
        <v>8404</v>
      </c>
      <c r="S1716" s="10">
        <f t="shared" si="192"/>
        <v>42095.918530092589</v>
      </c>
      <c r="T1716" s="10">
        <f t="shared" si="193"/>
        <v>42125.918530092589</v>
      </c>
      <c r="U1716" s="10">
        <v>42095</v>
      </c>
      <c r="V1716" s="10">
        <v>42125</v>
      </c>
      <c r="W1716" s="28">
        <f t="shared" si="190"/>
        <v>25000</v>
      </c>
      <c r="X1716" s="28">
        <f t="shared" si="191"/>
        <v>1967</v>
      </c>
    </row>
    <row r="1717" spans="1:2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8320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8350</v>
      </c>
      <c r="O1717" s="5">
        <f t="shared" si="188"/>
        <v>0.22</v>
      </c>
      <c r="P1717" s="5">
        <f t="shared" si="196"/>
        <v>5.5</v>
      </c>
      <c r="Q1717" s="6" t="s">
        <v>8382</v>
      </c>
      <c r="R1717" t="s">
        <v>8404</v>
      </c>
      <c r="S1717" s="10">
        <f t="shared" si="192"/>
        <v>42064.217418981483</v>
      </c>
      <c r="T1717" s="10">
        <f t="shared" si="193"/>
        <v>42094.140277777777</v>
      </c>
      <c r="U1717" s="10">
        <v>42064</v>
      </c>
      <c r="V1717" s="10">
        <v>42094</v>
      </c>
      <c r="W1717" s="28">
        <f t="shared" si="190"/>
        <v>5000</v>
      </c>
      <c r="X1717" s="28">
        <f t="shared" si="191"/>
        <v>11</v>
      </c>
    </row>
    <row r="1718" spans="1:2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8320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8350</v>
      </c>
      <c r="O1718" s="5">
        <f t="shared" si="188"/>
        <v>7.5</v>
      </c>
      <c r="P1718" s="5">
        <f t="shared" si="196"/>
        <v>50</v>
      </c>
      <c r="Q1718" s="6" t="s">
        <v>8382</v>
      </c>
      <c r="R1718" t="s">
        <v>8404</v>
      </c>
      <c r="S1718" s="10">
        <f t="shared" si="192"/>
        <v>42673.577534722222</v>
      </c>
      <c r="T1718" s="10">
        <f t="shared" si="193"/>
        <v>42713.619201388894</v>
      </c>
      <c r="U1718" s="10">
        <v>42673</v>
      </c>
      <c r="V1718" s="10">
        <v>42713</v>
      </c>
      <c r="W1718" s="28">
        <f t="shared" si="190"/>
        <v>2000</v>
      </c>
      <c r="X1718" s="28">
        <f t="shared" si="191"/>
        <v>150</v>
      </c>
    </row>
    <row r="1719" spans="1:2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8320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8350</v>
      </c>
      <c r="O1719" s="5">
        <f t="shared" si="188"/>
        <v>42.725880551301685</v>
      </c>
      <c r="P1719" s="5">
        <f t="shared" si="196"/>
        <v>34.024390243902438</v>
      </c>
      <c r="Q1719" s="6" t="s">
        <v>8382</v>
      </c>
      <c r="R1719" t="s">
        <v>8404</v>
      </c>
      <c r="S1719" s="10">
        <f t="shared" si="192"/>
        <v>42460.981921296298</v>
      </c>
      <c r="T1719" s="10">
        <f t="shared" si="193"/>
        <v>42481.166666666672</v>
      </c>
      <c r="U1719" s="10">
        <v>42460</v>
      </c>
      <c r="V1719" s="10">
        <v>42481</v>
      </c>
      <c r="W1719" s="28">
        <f t="shared" si="190"/>
        <v>3265</v>
      </c>
      <c r="X1719" s="28">
        <f t="shared" si="191"/>
        <v>1395</v>
      </c>
    </row>
    <row r="1720" spans="1:2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8320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8350</v>
      </c>
      <c r="O1720" s="5">
        <f t="shared" si="188"/>
        <v>0.2142857142857143</v>
      </c>
      <c r="P1720" s="5">
        <f t="shared" si="196"/>
        <v>37.5</v>
      </c>
      <c r="Q1720" s="6" t="s">
        <v>8382</v>
      </c>
      <c r="R1720" t="s">
        <v>8404</v>
      </c>
      <c r="S1720" s="10">
        <f t="shared" si="192"/>
        <v>42460.610520833332</v>
      </c>
      <c r="T1720" s="10">
        <f t="shared" si="193"/>
        <v>42504.207638888889</v>
      </c>
      <c r="U1720" s="10">
        <v>42460</v>
      </c>
      <c r="V1720" s="10">
        <v>42504</v>
      </c>
      <c r="W1720" s="28">
        <f t="shared" si="190"/>
        <v>35000</v>
      </c>
      <c r="X1720" s="28">
        <f t="shared" si="191"/>
        <v>75</v>
      </c>
    </row>
    <row r="1721" spans="1:2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8320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8350</v>
      </c>
      <c r="O1721" s="5">
        <f t="shared" si="188"/>
        <v>0.87500000000000011</v>
      </c>
      <c r="P1721" s="5">
        <f t="shared" si="196"/>
        <v>11.666666666666666</v>
      </c>
      <c r="Q1721" s="6" t="s">
        <v>8382</v>
      </c>
      <c r="R1721" t="s">
        <v>8404</v>
      </c>
      <c r="S1721" s="10">
        <f t="shared" si="192"/>
        <v>41869.534618055557</v>
      </c>
      <c r="T1721" s="10">
        <f t="shared" si="193"/>
        <v>41899.534618055557</v>
      </c>
      <c r="U1721" s="10">
        <v>41869</v>
      </c>
      <c r="V1721" s="10">
        <v>41899</v>
      </c>
      <c r="W1721" s="28">
        <f t="shared" si="190"/>
        <v>4000</v>
      </c>
      <c r="X1721" s="28">
        <f t="shared" si="191"/>
        <v>35</v>
      </c>
    </row>
    <row r="1722" spans="1:2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8320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8350</v>
      </c>
      <c r="O1722" s="5">
        <f t="shared" si="188"/>
        <v>5.625</v>
      </c>
      <c r="P1722" s="5">
        <f t="shared" si="196"/>
        <v>28.125</v>
      </c>
      <c r="Q1722" s="6" t="s">
        <v>8382</v>
      </c>
      <c r="R1722" t="s">
        <v>8404</v>
      </c>
      <c r="S1722" s="10">
        <f t="shared" si="192"/>
        <v>41922.783229166671</v>
      </c>
      <c r="T1722" s="10">
        <f t="shared" si="193"/>
        <v>41952.824895833335</v>
      </c>
      <c r="U1722" s="10">
        <v>41922</v>
      </c>
      <c r="V1722" s="10">
        <v>41952</v>
      </c>
      <c r="W1722" s="28">
        <f t="shared" si="190"/>
        <v>4000</v>
      </c>
      <c r="X1722" s="28">
        <f t="shared" si="191"/>
        <v>225</v>
      </c>
    </row>
    <row r="1723" spans="1:2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8320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8350</v>
      </c>
      <c r="O1723" s="5">
        <f t="shared" si="188"/>
        <v>0</v>
      </c>
      <c r="P1723" s="5">
        <v>0</v>
      </c>
      <c r="Q1723" s="6" t="s">
        <v>8382</v>
      </c>
      <c r="R1723" t="s">
        <v>8404</v>
      </c>
      <c r="S1723" s="10">
        <f t="shared" si="192"/>
        <v>42319.461377314816</v>
      </c>
      <c r="T1723" s="10">
        <f t="shared" si="193"/>
        <v>42349.461377314816</v>
      </c>
      <c r="U1723" s="10">
        <v>42319</v>
      </c>
      <c r="V1723" s="10">
        <v>42349</v>
      </c>
      <c r="W1723" s="28">
        <f t="shared" si="190"/>
        <v>5000</v>
      </c>
      <c r="X1723" s="28">
        <f t="shared" si="191"/>
        <v>0</v>
      </c>
    </row>
    <row r="1724" spans="1:2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8320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8350</v>
      </c>
      <c r="O1724" s="5">
        <f t="shared" si="188"/>
        <v>3.4722222222222224E-2</v>
      </c>
      <c r="P1724" s="5">
        <f t="shared" ref="P1724:P1730" si="197">E1724/L1724</f>
        <v>1</v>
      </c>
      <c r="Q1724" s="6" t="s">
        <v>8382</v>
      </c>
      <c r="R1724" t="s">
        <v>8404</v>
      </c>
      <c r="S1724" s="10">
        <f t="shared" si="192"/>
        <v>42425.960983796293</v>
      </c>
      <c r="T1724" s="10">
        <f t="shared" si="193"/>
        <v>42463.006944444445</v>
      </c>
      <c r="U1724" s="10">
        <v>42425</v>
      </c>
      <c r="V1724" s="10">
        <v>42463</v>
      </c>
      <c r="W1724" s="28">
        <f t="shared" si="190"/>
        <v>2880</v>
      </c>
      <c r="X1724" s="28">
        <f t="shared" si="191"/>
        <v>1</v>
      </c>
    </row>
    <row r="1725" spans="1:2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8320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8350</v>
      </c>
      <c r="O1725" s="5">
        <f t="shared" si="188"/>
        <v>6.5</v>
      </c>
      <c r="P1725" s="5">
        <f t="shared" si="197"/>
        <v>216.66666666666666</v>
      </c>
      <c r="Q1725" s="6" t="s">
        <v>8382</v>
      </c>
      <c r="R1725" t="s">
        <v>8404</v>
      </c>
      <c r="S1725" s="10">
        <f t="shared" si="192"/>
        <v>42129.82540509259</v>
      </c>
      <c r="T1725" s="10">
        <f t="shared" si="193"/>
        <v>42186.25</v>
      </c>
      <c r="U1725" s="10">
        <v>42129</v>
      </c>
      <c r="V1725" s="10">
        <v>42186</v>
      </c>
      <c r="W1725" s="28">
        <f t="shared" si="190"/>
        <v>10000</v>
      </c>
      <c r="X1725" s="28">
        <f t="shared" si="191"/>
        <v>650</v>
      </c>
    </row>
    <row r="1726" spans="1:2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8320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8350</v>
      </c>
      <c r="O1726" s="5">
        <f t="shared" si="188"/>
        <v>0.58333333333333337</v>
      </c>
      <c r="P1726" s="5">
        <f t="shared" si="197"/>
        <v>8.75</v>
      </c>
      <c r="Q1726" s="6" t="s">
        <v>8382</v>
      </c>
      <c r="R1726" t="s">
        <v>8404</v>
      </c>
      <c r="S1726" s="10">
        <f t="shared" si="192"/>
        <v>41912.932430555556</v>
      </c>
      <c r="T1726" s="10">
        <f t="shared" si="193"/>
        <v>41942.932430555556</v>
      </c>
      <c r="U1726" s="10">
        <v>41912</v>
      </c>
      <c r="V1726" s="10">
        <v>41942</v>
      </c>
      <c r="W1726" s="28">
        <f t="shared" si="190"/>
        <v>6000</v>
      </c>
      <c r="X1726" s="28">
        <f t="shared" si="191"/>
        <v>35</v>
      </c>
    </row>
    <row r="1727" spans="1:2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8320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8350</v>
      </c>
      <c r="O1727" s="5">
        <f t="shared" si="188"/>
        <v>10.181818181818182</v>
      </c>
      <c r="P1727" s="5">
        <f t="shared" si="197"/>
        <v>62.222222222222221</v>
      </c>
      <c r="Q1727" s="6" t="s">
        <v>8382</v>
      </c>
      <c r="R1727" t="s">
        <v>8404</v>
      </c>
      <c r="S1727" s="10">
        <f t="shared" si="192"/>
        <v>41845.968159722222</v>
      </c>
      <c r="T1727" s="10">
        <f t="shared" si="193"/>
        <v>41875.968159722222</v>
      </c>
      <c r="U1727" s="10">
        <v>41845</v>
      </c>
      <c r="V1727" s="10">
        <v>41875</v>
      </c>
      <c r="W1727" s="28">
        <f t="shared" si="190"/>
        <v>5500</v>
      </c>
      <c r="X1727" s="28">
        <f t="shared" si="191"/>
        <v>560</v>
      </c>
    </row>
    <row r="1728" spans="1:2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8320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8350</v>
      </c>
      <c r="O1728" s="5">
        <f t="shared" si="188"/>
        <v>33.784615384615385</v>
      </c>
      <c r="P1728" s="5">
        <f t="shared" si="197"/>
        <v>137.25</v>
      </c>
      <c r="Q1728" s="6" t="s">
        <v>8382</v>
      </c>
      <c r="R1728" t="s">
        <v>8404</v>
      </c>
      <c r="S1728" s="10">
        <f t="shared" si="192"/>
        <v>41788.919722222221</v>
      </c>
      <c r="T1728" s="10">
        <f t="shared" si="193"/>
        <v>41817.919722222221</v>
      </c>
      <c r="U1728" s="10">
        <v>41788</v>
      </c>
      <c r="V1728" s="10">
        <v>41817</v>
      </c>
      <c r="W1728" s="28">
        <f t="shared" si="190"/>
        <v>6500</v>
      </c>
      <c r="X1728" s="28">
        <f t="shared" si="191"/>
        <v>2196</v>
      </c>
    </row>
    <row r="1729" spans="1:2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8320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8350</v>
      </c>
      <c r="O1729" s="5">
        <f t="shared" si="188"/>
        <v>3.3333333333333333E-2</v>
      </c>
      <c r="P1729" s="5">
        <f t="shared" si="197"/>
        <v>1</v>
      </c>
      <c r="Q1729" s="6" t="s">
        <v>8382</v>
      </c>
      <c r="R1729" t="s">
        <v>8404</v>
      </c>
      <c r="S1729" s="10">
        <f t="shared" si="192"/>
        <v>42044.927974537037</v>
      </c>
      <c r="T1729" s="10">
        <f t="shared" si="193"/>
        <v>42099.458333333328</v>
      </c>
      <c r="U1729" s="10">
        <v>42044</v>
      </c>
      <c r="V1729" s="10">
        <v>42099</v>
      </c>
      <c r="W1729" s="28">
        <f t="shared" si="190"/>
        <v>4561.8</v>
      </c>
      <c r="X1729" s="28">
        <f t="shared" si="191"/>
        <v>1.4802999999999999</v>
      </c>
    </row>
    <row r="1730" spans="1:2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8320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8350</v>
      </c>
      <c r="O1730" s="5">
        <f t="shared" ref="O1730:O1793" si="198">(E1730/D1730)*100</f>
        <v>68.400000000000006</v>
      </c>
      <c r="P1730" s="5">
        <f t="shared" si="197"/>
        <v>122.14285714285714</v>
      </c>
      <c r="Q1730" s="6" t="s">
        <v>8382</v>
      </c>
      <c r="R1730" t="s">
        <v>8404</v>
      </c>
      <c r="S1730" s="10">
        <f t="shared" si="192"/>
        <v>42268.625856481478</v>
      </c>
      <c r="T1730" s="10">
        <f t="shared" si="193"/>
        <v>42298.625856481478</v>
      </c>
      <c r="U1730" s="10">
        <v>42268</v>
      </c>
      <c r="V1730" s="10">
        <v>42298</v>
      </c>
      <c r="W1730" s="28">
        <f t="shared" ref="W1730:W1793" si="199">(HLOOKUP(U1730,Exchange_Data,MATCH(H1730,Currency,0),FALSE))*D1730</f>
        <v>1250</v>
      </c>
      <c r="X1730" s="28">
        <f t="shared" ref="X1730:X1793" si="200">(HLOOKUP(V1730,Exchange_Data,MATCH(H1730,Currency,0),FALSE))*E1730</f>
        <v>855</v>
      </c>
    </row>
    <row r="1731" spans="1:2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8320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8350</v>
      </c>
      <c r="O1731" s="5">
        <f t="shared" si="198"/>
        <v>0</v>
      </c>
      <c r="P1731" s="5">
        <v>0</v>
      </c>
      <c r="Q1731" s="6" t="s">
        <v>8382</v>
      </c>
      <c r="R1731" t="s">
        <v>8404</v>
      </c>
      <c r="S1731" s="10">
        <f t="shared" ref="S1731:S1794" si="201">(J1731/86400)+25569</f>
        <v>42471.052152777775</v>
      </c>
      <c r="T1731" s="10">
        <f t="shared" ref="T1731:T1794" si="202">(I1731/86400)+25569</f>
        <v>42531.052152777775</v>
      </c>
      <c r="U1731" s="10">
        <v>42471</v>
      </c>
      <c r="V1731" s="10">
        <v>42531</v>
      </c>
      <c r="W1731" s="28">
        <f t="shared" si="199"/>
        <v>10000</v>
      </c>
      <c r="X1731" s="28">
        <f t="shared" si="200"/>
        <v>0</v>
      </c>
    </row>
    <row r="1732" spans="1:2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8320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8350</v>
      </c>
      <c r="O1732" s="5">
        <f t="shared" si="198"/>
        <v>0</v>
      </c>
      <c r="P1732" s="5">
        <v>0</v>
      </c>
      <c r="Q1732" s="6" t="s">
        <v>8382</v>
      </c>
      <c r="R1732" t="s">
        <v>8404</v>
      </c>
      <c r="S1732" s="10">
        <f t="shared" si="201"/>
        <v>42272.087766203702</v>
      </c>
      <c r="T1732" s="10">
        <f t="shared" si="202"/>
        <v>42302.087766203702</v>
      </c>
      <c r="U1732" s="10">
        <v>42272</v>
      </c>
      <c r="V1732" s="10">
        <v>42302</v>
      </c>
      <c r="W1732" s="28">
        <f t="shared" si="199"/>
        <v>3000</v>
      </c>
      <c r="X1732" s="28">
        <f t="shared" si="200"/>
        <v>0</v>
      </c>
    </row>
    <row r="1733" spans="1:2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8320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8350</v>
      </c>
      <c r="O1733" s="5">
        <f t="shared" si="198"/>
        <v>0</v>
      </c>
      <c r="P1733" s="5">
        <v>0</v>
      </c>
      <c r="Q1733" s="6" t="s">
        <v>8382</v>
      </c>
      <c r="R1733" t="s">
        <v>8404</v>
      </c>
      <c r="S1733" s="10">
        <f t="shared" si="201"/>
        <v>42152.906851851847</v>
      </c>
      <c r="T1733" s="10">
        <f t="shared" si="202"/>
        <v>42166.625</v>
      </c>
      <c r="U1733" s="10">
        <v>42152</v>
      </c>
      <c r="V1733" s="10">
        <v>42166</v>
      </c>
      <c r="W1733" s="28">
        <f t="shared" si="199"/>
        <v>1000</v>
      </c>
      <c r="X1733" s="28">
        <f t="shared" si="200"/>
        <v>0</v>
      </c>
    </row>
    <row r="1734" spans="1:2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8320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8350</v>
      </c>
      <c r="O1734" s="5">
        <f t="shared" si="198"/>
        <v>0</v>
      </c>
      <c r="P1734" s="5">
        <v>0</v>
      </c>
      <c r="Q1734" s="6" t="s">
        <v>8382</v>
      </c>
      <c r="R1734" t="s">
        <v>8404</v>
      </c>
      <c r="S1734" s="10">
        <f t="shared" si="201"/>
        <v>42325.683807870373</v>
      </c>
      <c r="T1734" s="10">
        <f t="shared" si="202"/>
        <v>42385.208333333328</v>
      </c>
      <c r="U1734" s="10">
        <v>42325</v>
      </c>
      <c r="V1734" s="10">
        <v>42385</v>
      </c>
      <c r="W1734" s="28">
        <f t="shared" si="199"/>
        <v>4000</v>
      </c>
      <c r="X1734" s="28">
        <f t="shared" si="200"/>
        <v>0</v>
      </c>
    </row>
    <row r="1735" spans="1:2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8320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8350</v>
      </c>
      <c r="O1735" s="5">
        <f t="shared" si="198"/>
        <v>0</v>
      </c>
      <c r="P1735" s="5">
        <v>0</v>
      </c>
      <c r="Q1735" s="6" t="s">
        <v>8382</v>
      </c>
      <c r="R1735" t="s">
        <v>8404</v>
      </c>
      <c r="S1735" s="10">
        <f t="shared" si="201"/>
        <v>42614.675625000003</v>
      </c>
      <c r="T1735" s="10">
        <f t="shared" si="202"/>
        <v>42626.895833333328</v>
      </c>
      <c r="U1735" s="10">
        <v>42614</v>
      </c>
      <c r="V1735" s="10">
        <v>42626</v>
      </c>
      <c r="W1735" s="28">
        <f t="shared" si="199"/>
        <v>10000</v>
      </c>
      <c r="X1735" s="28">
        <f t="shared" si="200"/>
        <v>0</v>
      </c>
    </row>
    <row r="1736" spans="1:2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8320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8350</v>
      </c>
      <c r="O1736" s="5">
        <f t="shared" si="198"/>
        <v>2.2222222222222223E-2</v>
      </c>
      <c r="P1736" s="5">
        <f t="shared" ref="P1736:P1741" si="203">E1736/L1736</f>
        <v>1</v>
      </c>
      <c r="Q1736" s="6" t="s">
        <v>8382</v>
      </c>
      <c r="R1736" t="s">
        <v>8404</v>
      </c>
      <c r="S1736" s="10">
        <f t="shared" si="201"/>
        <v>42102.036527777775</v>
      </c>
      <c r="T1736" s="10">
        <f t="shared" si="202"/>
        <v>42132.036527777775</v>
      </c>
      <c r="U1736" s="10">
        <v>42102</v>
      </c>
      <c r="V1736" s="10">
        <v>42132</v>
      </c>
      <c r="W1736" s="28">
        <f t="shared" si="199"/>
        <v>4500</v>
      </c>
      <c r="X1736" s="28">
        <f t="shared" si="200"/>
        <v>1</v>
      </c>
    </row>
    <row r="1737" spans="1:2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8320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8350</v>
      </c>
      <c r="O1737" s="5">
        <f t="shared" si="198"/>
        <v>11</v>
      </c>
      <c r="P1737" s="5">
        <f t="shared" si="203"/>
        <v>55</v>
      </c>
      <c r="Q1737" s="6" t="s">
        <v>8382</v>
      </c>
      <c r="R1737" t="s">
        <v>8404</v>
      </c>
      <c r="S1737" s="10">
        <f t="shared" si="201"/>
        <v>42559.81417824074</v>
      </c>
      <c r="T1737" s="10">
        <f t="shared" si="202"/>
        <v>42589.81417824074</v>
      </c>
      <c r="U1737" s="10">
        <v>42559</v>
      </c>
      <c r="V1737" s="10">
        <v>42589</v>
      </c>
      <c r="W1737" s="28">
        <f t="shared" si="199"/>
        <v>1000</v>
      </c>
      <c r="X1737" s="28">
        <f t="shared" si="200"/>
        <v>110</v>
      </c>
    </row>
    <row r="1738" spans="1:2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8320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8350</v>
      </c>
      <c r="O1738" s="5">
        <f t="shared" si="198"/>
        <v>0.73333333333333328</v>
      </c>
      <c r="P1738" s="5">
        <f t="shared" si="203"/>
        <v>22</v>
      </c>
      <c r="Q1738" s="6" t="s">
        <v>8382</v>
      </c>
      <c r="R1738" t="s">
        <v>8404</v>
      </c>
      <c r="S1738" s="10">
        <f t="shared" si="201"/>
        <v>42286.861493055556</v>
      </c>
      <c r="T1738" s="10">
        <f t="shared" si="202"/>
        <v>42316.90315972222</v>
      </c>
      <c r="U1738" s="10">
        <v>42286</v>
      </c>
      <c r="V1738" s="10">
        <v>42316</v>
      </c>
      <c r="W1738" s="28">
        <f t="shared" si="199"/>
        <v>3000</v>
      </c>
      <c r="X1738" s="28">
        <f t="shared" si="200"/>
        <v>22</v>
      </c>
    </row>
    <row r="1739" spans="1:2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8320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8350</v>
      </c>
      <c r="O1739" s="5">
        <f t="shared" si="198"/>
        <v>21.25</v>
      </c>
      <c r="P1739" s="5">
        <f t="shared" si="203"/>
        <v>56.666666666666664</v>
      </c>
      <c r="Q1739" s="6" t="s">
        <v>8382</v>
      </c>
      <c r="R1739" t="s">
        <v>8404</v>
      </c>
      <c r="S1739" s="10">
        <f t="shared" si="201"/>
        <v>42175.948981481481</v>
      </c>
      <c r="T1739" s="10">
        <f t="shared" si="202"/>
        <v>42205.948981481481</v>
      </c>
      <c r="U1739" s="10">
        <v>42175</v>
      </c>
      <c r="V1739" s="10">
        <v>42205</v>
      </c>
      <c r="W1739" s="28">
        <f t="shared" si="199"/>
        <v>4000</v>
      </c>
      <c r="X1739" s="28">
        <f t="shared" si="200"/>
        <v>850</v>
      </c>
    </row>
    <row r="1740" spans="1:2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8320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8350</v>
      </c>
      <c r="O1740" s="5">
        <f t="shared" si="198"/>
        <v>0.4</v>
      </c>
      <c r="P1740" s="5">
        <f t="shared" si="203"/>
        <v>20</v>
      </c>
      <c r="Q1740" s="6" t="s">
        <v>8382</v>
      </c>
      <c r="R1740" t="s">
        <v>8404</v>
      </c>
      <c r="S1740" s="10">
        <f t="shared" si="201"/>
        <v>41884.874328703707</v>
      </c>
      <c r="T1740" s="10">
        <f t="shared" si="202"/>
        <v>41914.874328703707</v>
      </c>
      <c r="U1740" s="10">
        <v>41884</v>
      </c>
      <c r="V1740" s="10">
        <v>41914</v>
      </c>
      <c r="W1740" s="28">
        <f t="shared" si="199"/>
        <v>5000</v>
      </c>
      <c r="X1740" s="28">
        <f t="shared" si="200"/>
        <v>20</v>
      </c>
    </row>
    <row r="1741" spans="1:2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8320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8350</v>
      </c>
      <c r="O1741" s="5">
        <f t="shared" si="198"/>
        <v>0.1</v>
      </c>
      <c r="P1741" s="5">
        <f t="shared" si="203"/>
        <v>1</v>
      </c>
      <c r="Q1741" s="6" t="s">
        <v>8382</v>
      </c>
      <c r="R1741" t="s">
        <v>8404</v>
      </c>
      <c r="S1741" s="10">
        <f t="shared" si="201"/>
        <v>42435.874212962968</v>
      </c>
      <c r="T1741" s="10">
        <f t="shared" si="202"/>
        <v>42494.832546296297</v>
      </c>
      <c r="U1741" s="10">
        <v>42435</v>
      </c>
      <c r="V1741" s="10">
        <v>42494</v>
      </c>
      <c r="W1741" s="28">
        <f t="shared" si="199"/>
        <v>1000</v>
      </c>
      <c r="X1741" s="28">
        <f t="shared" si="200"/>
        <v>1</v>
      </c>
    </row>
    <row r="1742" spans="1:2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8320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8350</v>
      </c>
      <c r="O1742" s="5">
        <f t="shared" si="198"/>
        <v>0</v>
      </c>
      <c r="P1742" s="5">
        <v>0</v>
      </c>
      <c r="Q1742" s="6" t="s">
        <v>8382</v>
      </c>
      <c r="R1742" t="s">
        <v>8404</v>
      </c>
      <c r="S1742" s="10">
        <f t="shared" si="201"/>
        <v>42171.817384259259</v>
      </c>
      <c r="T1742" s="10">
        <f t="shared" si="202"/>
        <v>42201.817384259259</v>
      </c>
      <c r="U1742" s="10">
        <v>42171</v>
      </c>
      <c r="V1742" s="10">
        <v>42201</v>
      </c>
      <c r="W1742" s="28">
        <f t="shared" si="199"/>
        <v>3000</v>
      </c>
      <c r="X1742" s="28">
        <f t="shared" si="200"/>
        <v>0</v>
      </c>
    </row>
    <row r="1743" spans="1:2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8318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8342</v>
      </c>
      <c r="O1743" s="5">
        <f t="shared" si="198"/>
        <v>110.83333333333334</v>
      </c>
      <c r="P1743" s="5">
        <f t="shared" ref="P1743:P1767" si="204">E1743/L1743</f>
        <v>25.576923076923077</v>
      </c>
      <c r="Q1743" s="6" t="s">
        <v>8395</v>
      </c>
      <c r="R1743" t="s">
        <v>8396</v>
      </c>
      <c r="S1743" s="10">
        <f t="shared" si="201"/>
        <v>42120.628136574072</v>
      </c>
      <c r="T1743" s="10">
        <f t="shared" si="202"/>
        <v>42165.628136574072</v>
      </c>
      <c r="U1743" s="10">
        <v>42120</v>
      </c>
      <c r="V1743" s="10">
        <v>42165</v>
      </c>
      <c r="W1743" s="28">
        <f t="shared" si="199"/>
        <v>1814.28</v>
      </c>
      <c r="X1743" s="28">
        <f t="shared" si="200"/>
        <v>2059.5050000000001</v>
      </c>
    </row>
    <row r="1744" spans="1:2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8318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8342</v>
      </c>
      <c r="O1744" s="5">
        <f t="shared" si="198"/>
        <v>108.74999999999999</v>
      </c>
      <c r="P1744" s="5">
        <f t="shared" si="204"/>
        <v>63.970588235294116</v>
      </c>
      <c r="Q1744" s="6" t="s">
        <v>8395</v>
      </c>
      <c r="R1744" t="s">
        <v>8396</v>
      </c>
      <c r="S1744" s="10">
        <f t="shared" si="201"/>
        <v>42710.876967592594</v>
      </c>
      <c r="T1744" s="10">
        <f t="shared" si="202"/>
        <v>42742.875</v>
      </c>
      <c r="U1744" s="10">
        <v>42710</v>
      </c>
      <c r="V1744" s="10">
        <v>42742</v>
      </c>
      <c r="W1744" s="28">
        <f t="shared" si="199"/>
        <v>2000</v>
      </c>
      <c r="X1744" s="28">
        <f t="shared" si="200"/>
        <v>2175</v>
      </c>
    </row>
    <row r="1745" spans="1:2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8318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8342</v>
      </c>
      <c r="O1745" s="5">
        <f t="shared" si="198"/>
        <v>100.41666666666667</v>
      </c>
      <c r="P1745" s="5">
        <f t="shared" si="204"/>
        <v>89.925373134328353</v>
      </c>
      <c r="Q1745" s="6" t="s">
        <v>8395</v>
      </c>
      <c r="R1745" t="s">
        <v>8396</v>
      </c>
      <c r="S1745" s="10">
        <f t="shared" si="201"/>
        <v>42586.925636574073</v>
      </c>
      <c r="T1745" s="10">
        <f t="shared" si="202"/>
        <v>42609.165972222225</v>
      </c>
      <c r="U1745" s="10">
        <v>42586</v>
      </c>
      <c r="V1745" s="10">
        <v>42609</v>
      </c>
      <c r="W1745" s="28">
        <f t="shared" si="199"/>
        <v>6000</v>
      </c>
      <c r="X1745" s="28">
        <f t="shared" si="200"/>
        <v>6025</v>
      </c>
    </row>
    <row r="1746" spans="1:2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8318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8342</v>
      </c>
      <c r="O1746" s="5">
        <f t="shared" si="198"/>
        <v>118.45454545454545</v>
      </c>
      <c r="P1746" s="5">
        <f t="shared" si="204"/>
        <v>93.071428571428569</v>
      </c>
      <c r="Q1746" s="6" t="s">
        <v>8395</v>
      </c>
      <c r="R1746" t="s">
        <v>8396</v>
      </c>
      <c r="S1746" s="10">
        <f t="shared" si="201"/>
        <v>42026.605057870373</v>
      </c>
      <c r="T1746" s="10">
        <f t="shared" si="202"/>
        <v>42071.563391203701</v>
      </c>
      <c r="U1746" s="10">
        <v>42026</v>
      </c>
      <c r="V1746" s="10">
        <v>42071</v>
      </c>
      <c r="W1746" s="28">
        <f t="shared" si="199"/>
        <v>8359.4500000000007</v>
      </c>
      <c r="X1746" s="28">
        <f t="shared" si="200"/>
        <v>9892.3760000000002</v>
      </c>
    </row>
    <row r="1747" spans="1:2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8318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8342</v>
      </c>
      <c r="O1747" s="5">
        <f t="shared" si="198"/>
        <v>114.01428571428571</v>
      </c>
      <c r="P1747" s="5">
        <f t="shared" si="204"/>
        <v>89.674157303370791</v>
      </c>
      <c r="Q1747" s="6" t="s">
        <v>8395</v>
      </c>
      <c r="R1747" t="s">
        <v>8396</v>
      </c>
      <c r="S1747" s="10">
        <f t="shared" si="201"/>
        <v>42690.259699074071</v>
      </c>
      <c r="T1747" s="10">
        <f t="shared" si="202"/>
        <v>42726.083333333328</v>
      </c>
      <c r="U1747" s="10">
        <v>42690</v>
      </c>
      <c r="V1747" s="10">
        <v>42726</v>
      </c>
      <c r="W1747" s="28">
        <f t="shared" si="199"/>
        <v>7000</v>
      </c>
      <c r="X1747" s="28">
        <f t="shared" si="200"/>
        <v>7981</v>
      </c>
    </row>
    <row r="1748" spans="1:2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8318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8342</v>
      </c>
      <c r="O1748" s="5">
        <f t="shared" si="198"/>
        <v>148.10000000000002</v>
      </c>
      <c r="P1748" s="5">
        <f t="shared" si="204"/>
        <v>207.61682242990653</v>
      </c>
      <c r="Q1748" s="6" t="s">
        <v>8395</v>
      </c>
      <c r="R1748" t="s">
        <v>8396</v>
      </c>
      <c r="S1748" s="10">
        <f t="shared" si="201"/>
        <v>42668.176701388889</v>
      </c>
      <c r="T1748" s="10">
        <f t="shared" si="202"/>
        <v>42698.083333333328</v>
      </c>
      <c r="U1748" s="10">
        <v>42668</v>
      </c>
      <c r="V1748" s="10">
        <v>42698</v>
      </c>
      <c r="W1748" s="28">
        <f t="shared" si="199"/>
        <v>15000</v>
      </c>
      <c r="X1748" s="28">
        <f t="shared" si="200"/>
        <v>22215</v>
      </c>
    </row>
    <row r="1749" spans="1:2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8318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8342</v>
      </c>
      <c r="O1749" s="5">
        <f t="shared" si="198"/>
        <v>104.95555555555556</v>
      </c>
      <c r="P1749" s="5">
        <f t="shared" si="204"/>
        <v>59.408805031446541</v>
      </c>
      <c r="Q1749" s="6" t="s">
        <v>8395</v>
      </c>
      <c r="R1749" t="s">
        <v>8396</v>
      </c>
      <c r="S1749" s="10">
        <f t="shared" si="201"/>
        <v>42292.435532407406</v>
      </c>
      <c r="T1749" s="10">
        <f t="shared" si="202"/>
        <v>42321.625</v>
      </c>
      <c r="U1749" s="10">
        <v>42292</v>
      </c>
      <c r="V1749" s="10">
        <v>42321</v>
      </c>
      <c r="W1749" s="28">
        <f t="shared" si="199"/>
        <v>13917.6</v>
      </c>
      <c r="X1749" s="28">
        <f t="shared" si="200"/>
        <v>14380.590399999999</v>
      </c>
    </row>
    <row r="1750" spans="1:2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8318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8342</v>
      </c>
      <c r="O1750" s="5">
        <f t="shared" si="198"/>
        <v>129.94800000000001</v>
      </c>
      <c r="P1750" s="5">
        <f t="shared" si="204"/>
        <v>358.97237569060775</v>
      </c>
      <c r="Q1750" s="6" t="s">
        <v>8395</v>
      </c>
      <c r="R1750" t="s">
        <v>8396</v>
      </c>
      <c r="S1750" s="10">
        <f t="shared" si="201"/>
        <v>42219.950729166667</v>
      </c>
      <c r="T1750" s="10">
        <f t="shared" si="202"/>
        <v>42249.950729166667</v>
      </c>
      <c r="U1750" s="10">
        <v>42219</v>
      </c>
      <c r="V1750" s="10">
        <v>42249</v>
      </c>
      <c r="W1750" s="28">
        <f t="shared" si="199"/>
        <v>38015</v>
      </c>
      <c r="X1750" s="28">
        <f t="shared" si="200"/>
        <v>49016.385599999994</v>
      </c>
    </row>
    <row r="1751" spans="1:2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8318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8342</v>
      </c>
      <c r="O1751" s="5">
        <f t="shared" si="198"/>
        <v>123.48756218905473</v>
      </c>
      <c r="P1751" s="5">
        <f t="shared" si="204"/>
        <v>94.736641221374043</v>
      </c>
      <c r="Q1751" s="6" t="s">
        <v>8395</v>
      </c>
      <c r="R1751" t="s">
        <v>8396</v>
      </c>
      <c r="S1751" s="10">
        <f t="shared" si="201"/>
        <v>42758.975937499999</v>
      </c>
      <c r="T1751" s="10">
        <f t="shared" si="202"/>
        <v>42795.791666666672</v>
      </c>
      <c r="U1751" s="10">
        <v>42758</v>
      </c>
      <c r="V1751" s="10">
        <v>42795</v>
      </c>
      <c r="W1751" s="28">
        <f t="shared" si="199"/>
        <v>10768.574999999999</v>
      </c>
      <c r="X1751" s="28">
        <f t="shared" si="200"/>
        <v>13071.979649999999</v>
      </c>
    </row>
    <row r="1752" spans="1:2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8318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8342</v>
      </c>
      <c r="O1752" s="5">
        <f t="shared" si="198"/>
        <v>201.62</v>
      </c>
      <c r="P1752" s="5">
        <f t="shared" si="204"/>
        <v>80.647999999999996</v>
      </c>
      <c r="Q1752" s="6" t="s">
        <v>8395</v>
      </c>
      <c r="R1752" t="s">
        <v>8396</v>
      </c>
      <c r="S1752" s="10">
        <f t="shared" si="201"/>
        <v>42454.836851851855</v>
      </c>
      <c r="T1752" s="10">
        <f t="shared" si="202"/>
        <v>42479.836851851855</v>
      </c>
      <c r="U1752" s="10">
        <v>42454</v>
      </c>
      <c r="V1752" s="10">
        <v>42479</v>
      </c>
      <c r="W1752" s="28">
        <f t="shared" si="199"/>
        <v>5000</v>
      </c>
      <c r="X1752" s="28">
        <f t="shared" si="200"/>
        <v>10081</v>
      </c>
    </row>
    <row r="1753" spans="1:2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8318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8342</v>
      </c>
      <c r="O1753" s="5">
        <f t="shared" si="198"/>
        <v>102.89999999999999</v>
      </c>
      <c r="P1753" s="5">
        <f t="shared" si="204"/>
        <v>168.68852459016392</v>
      </c>
      <c r="Q1753" s="6" t="s">
        <v>8395</v>
      </c>
      <c r="R1753" t="s">
        <v>8396</v>
      </c>
      <c r="S1753" s="10">
        <f t="shared" si="201"/>
        <v>42052.7815162037</v>
      </c>
      <c r="T1753" s="10">
        <f t="shared" si="202"/>
        <v>42082.739849537036</v>
      </c>
      <c r="U1753" s="10">
        <v>42052</v>
      </c>
      <c r="V1753" s="10">
        <v>42082</v>
      </c>
      <c r="W1753" s="28">
        <f t="shared" si="199"/>
        <v>10000</v>
      </c>
      <c r="X1753" s="28">
        <f t="shared" si="200"/>
        <v>10290</v>
      </c>
    </row>
    <row r="1754" spans="1:2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8318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8342</v>
      </c>
      <c r="O1754" s="5">
        <f t="shared" si="198"/>
        <v>260.16666666666663</v>
      </c>
      <c r="P1754" s="5">
        <f t="shared" si="204"/>
        <v>34.68888888888889</v>
      </c>
      <c r="Q1754" s="6" t="s">
        <v>8395</v>
      </c>
      <c r="R1754" t="s">
        <v>8396</v>
      </c>
      <c r="S1754" s="10">
        <f t="shared" si="201"/>
        <v>42627.253263888888</v>
      </c>
      <c r="T1754" s="10">
        <f t="shared" si="202"/>
        <v>42657.253263888888</v>
      </c>
      <c r="U1754" s="10">
        <v>42627</v>
      </c>
      <c r="V1754" s="10">
        <v>42657</v>
      </c>
      <c r="W1754" s="28">
        <f t="shared" si="199"/>
        <v>1582.32</v>
      </c>
      <c r="X1754" s="28">
        <f t="shared" si="200"/>
        <v>3820.3914</v>
      </c>
    </row>
    <row r="1755" spans="1:2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8318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8342</v>
      </c>
      <c r="O1755" s="5">
        <f t="shared" si="198"/>
        <v>108</v>
      </c>
      <c r="P1755" s="5">
        <f t="shared" si="204"/>
        <v>462.85714285714283</v>
      </c>
      <c r="Q1755" s="6" t="s">
        <v>8395</v>
      </c>
      <c r="R1755" t="s">
        <v>8396</v>
      </c>
      <c r="S1755" s="10">
        <f t="shared" si="201"/>
        <v>42420.74962962963</v>
      </c>
      <c r="T1755" s="10">
        <f t="shared" si="202"/>
        <v>42450.707962962959</v>
      </c>
      <c r="U1755" s="10">
        <v>42420</v>
      </c>
      <c r="V1755" s="10">
        <v>42450</v>
      </c>
      <c r="W1755" s="28">
        <f t="shared" si="199"/>
        <v>2230.5</v>
      </c>
      <c r="X1755" s="28">
        <f t="shared" si="200"/>
        <v>2449.44</v>
      </c>
    </row>
    <row r="1756" spans="1:2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8318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8342</v>
      </c>
      <c r="O1756" s="5">
        <f t="shared" si="198"/>
        <v>110.52941176470587</v>
      </c>
      <c r="P1756" s="5">
        <f t="shared" si="204"/>
        <v>104.38888888888889</v>
      </c>
      <c r="Q1756" s="6" t="s">
        <v>8395</v>
      </c>
      <c r="R1756" t="s">
        <v>8396</v>
      </c>
      <c r="S1756" s="10">
        <f t="shared" si="201"/>
        <v>42067.876770833333</v>
      </c>
      <c r="T1756" s="10">
        <f t="shared" si="202"/>
        <v>42097.835104166668</v>
      </c>
      <c r="U1756" s="10">
        <v>42067</v>
      </c>
      <c r="V1756" s="10">
        <v>42097</v>
      </c>
      <c r="W1756" s="28">
        <f t="shared" si="199"/>
        <v>6791.5</v>
      </c>
      <c r="X1756" s="28">
        <f t="shared" si="200"/>
        <v>7430.5055000000002</v>
      </c>
    </row>
    <row r="1757" spans="1:2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8318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8342</v>
      </c>
      <c r="O1757" s="5">
        <f t="shared" si="198"/>
        <v>120</v>
      </c>
      <c r="P1757" s="5">
        <f t="shared" si="204"/>
        <v>7.5</v>
      </c>
      <c r="Q1757" s="6" t="s">
        <v>8395</v>
      </c>
      <c r="R1757" t="s">
        <v>8396</v>
      </c>
      <c r="S1757" s="10">
        <f t="shared" si="201"/>
        <v>42252.788900462961</v>
      </c>
      <c r="T1757" s="10">
        <f t="shared" si="202"/>
        <v>42282.788900462961</v>
      </c>
      <c r="U1757" s="10">
        <v>42252</v>
      </c>
      <c r="V1757" s="10">
        <v>42282</v>
      </c>
      <c r="W1757" s="28">
        <f t="shared" si="199"/>
        <v>25</v>
      </c>
      <c r="X1757" s="28">
        <f t="shared" si="200"/>
        <v>30</v>
      </c>
    </row>
    <row r="1758" spans="1:2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8318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8342</v>
      </c>
      <c r="O1758" s="5">
        <f t="shared" si="198"/>
        <v>102.82909090909091</v>
      </c>
      <c r="P1758" s="5">
        <f t="shared" si="204"/>
        <v>47.13</v>
      </c>
      <c r="Q1758" s="6" t="s">
        <v>8395</v>
      </c>
      <c r="R1758" t="s">
        <v>8396</v>
      </c>
      <c r="S1758" s="10">
        <f t="shared" si="201"/>
        <v>42571.167465277773</v>
      </c>
      <c r="T1758" s="10">
        <f t="shared" si="202"/>
        <v>42611.167465277773</v>
      </c>
      <c r="U1758" s="10">
        <v>42571</v>
      </c>
      <c r="V1758" s="10">
        <v>42611</v>
      </c>
      <c r="W1758" s="28">
        <f t="shared" si="199"/>
        <v>5500</v>
      </c>
      <c r="X1758" s="28">
        <f t="shared" si="200"/>
        <v>5655.6</v>
      </c>
    </row>
    <row r="1759" spans="1:2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8318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8342</v>
      </c>
      <c r="O1759" s="5">
        <f t="shared" si="198"/>
        <v>115.99999999999999</v>
      </c>
      <c r="P1759" s="5">
        <f t="shared" si="204"/>
        <v>414.28571428571428</v>
      </c>
      <c r="Q1759" s="6" t="s">
        <v>8395</v>
      </c>
      <c r="R1759" t="s">
        <v>8396</v>
      </c>
      <c r="S1759" s="10">
        <f t="shared" si="201"/>
        <v>42733.827349537038</v>
      </c>
      <c r="T1759" s="10">
        <f t="shared" si="202"/>
        <v>42763.811805555553</v>
      </c>
      <c r="U1759" s="10">
        <v>42733</v>
      </c>
      <c r="V1759" s="10">
        <v>42763</v>
      </c>
      <c r="W1759" s="28">
        <f t="shared" si="199"/>
        <v>5000</v>
      </c>
      <c r="X1759" s="28">
        <f t="shared" si="200"/>
        <v>5800</v>
      </c>
    </row>
    <row r="1760" spans="1:2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8318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8342</v>
      </c>
      <c r="O1760" s="5">
        <f t="shared" si="198"/>
        <v>114.7</v>
      </c>
      <c r="P1760" s="5">
        <f t="shared" si="204"/>
        <v>42.481481481481481</v>
      </c>
      <c r="Q1760" s="6" t="s">
        <v>8395</v>
      </c>
      <c r="R1760" t="s">
        <v>8396</v>
      </c>
      <c r="S1760" s="10">
        <f t="shared" si="201"/>
        <v>42505.955925925926</v>
      </c>
      <c r="T1760" s="10">
        <f t="shared" si="202"/>
        <v>42565.955925925926</v>
      </c>
      <c r="U1760" s="10">
        <v>42505</v>
      </c>
      <c r="V1760" s="10">
        <v>42565</v>
      </c>
      <c r="W1760" s="28">
        <f t="shared" si="199"/>
        <v>1000</v>
      </c>
      <c r="X1760" s="28">
        <f t="shared" si="200"/>
        <v>1147</v>
      </c>
    </row>
    <row r="1761" spans="1:2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8318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8342</v>
      </c>
      <c r="O1761" s="5">
        <f t="shared" si="198"/>
        <v>106.60000000000001</v>
      </c>
      <c r="P1761" s="5">
        <f t="shared" si="204"/>
        <v>108.77551020408163</v>
      </c>
      <c r="Q1761" s="6" t="s">
        <v>8395</v>
      </c>
      <c r="R1761" t="s">
        <v>8396</v>
      </c>
      <c r="S1761" s="10">
        <f t="shared" si="201"/>
        <v>42068.829039351855</v>
      </c>
      <c r="T1761" s="10">
        <f t="shared" si="202"/>
        <v>42088.787372685183</v>
      </c>
      <c r="U1761" s="10">
        <v>42068</v>
      </c>
      <c r="V1761" s="10">
        <v>42088</v>
      </c>
      <c r="W1761" s="28">
        <f t="shared" si="199"/>
        <v>5000</v>
      </c>
      <c r="X1761" s="28">
        <f t="shared" si="200"/>
        <v>5330</v>
      </c>
    </row>
    <row r="1762" spans="1:2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8318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8342</v>
      </c>
      <c r="O1762" s="5">
        <f t="shared" si="198"/>
        <v>165.44</v>
      </c>
      <c r="P1762" s="5">
        <f t="shared" si="204"/>
        <v>81.098039215686271</v>
      </c>
      <c r="Q1762" s="6" t="s">
        <v>8395</v>
      </c>
      <c r="R1762" t="s">
        <v>8396</v>
      </c>
      <c r="S1762" s="10">
        <f t="shared" si="201"/>
        <v>42405.67260416667</v>
      </c>
      <c r="T1762" s="10">
        <f t="shared" si="202"/>
        <v>42425.67260416667</v>
      </c>
      <c r="U1762" s="10">
        <v>42405</v>
      </c>
      <c r="V1762" s="10">
        <v>42425</v>
      </c>
      <c r="W1762" s="28">
        <f t="shared" si="199"/>
        <v>5000</v>
      </c>
      <c r="X1762" s="28">
        <f t="shared" si="200"/>
        <v>8272</v>
      </c>
    </row>
    <row r="1763" spans="1:2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8318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8342</v>
      </c>
      <c r="O1763" s="5">
        <f t="shared" si="198"/>
        <v>155</v>
      </c>
      <c r="P1763" s="5">
        <f t="shared" si="204"/>
        <v>51.666666666666664</v>
      </c>
      <c r="Q1763" s="6" t="s">
        <v>8395</v>
      </c>
      <c r="R1763" t="s">
        <v>8396</v>
      </c>
      <c r="S1763" s="10">
        <f t="shared" si="201"/>
        <v>42209.567824074074</v>
      </c>
      <c r="T1763" s="10">
        <f t="shared" si="202"/>
        <v>42259.567824074074</v>
      </c>
      <c r="U1763" s="10">
        <v>42209</v>
      </c>
      <c r="V1763" s="10">
        <v>42259</v>
      </c>
      <c r="W1763" s="28">
        <f t="shared" si="199"/>
        <v>154.75</v>
      </c>
      <c r="X1763" s="28">
        <f t="shared" si="200"/>
        <v>239.0565</v>
      </c>
    </row>
    <row r="1764" spans="1:2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8318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8342</v>
      </c>
      <c r="O1764" s="5">
        <f t="shared" si="198"/>
        <v>885</v>
      </c>
      <c r="P1764" s="5">
        <f t="shared" si="204"/>
        <v>35.4</v>
      </c>
      <c r="Q1764" s="6" t="s">
        <v>8395</v>
      </c>
      <c r="R1764" t="s">
        <v>8396</v>
      </c>
      <c r="S1764" s="10">
        <f t="shared" si="201"/>
        <v>42410.982002314813</v>
      </c>
      <c r="T1764" s="10">
        <f t="shared" si="202"/>
        <v>42440.982002314813</v>
      </c>
      <c r="U1764" s="10">
        <v>42410</v>
      </c>
      <c r="V1764" s="10">
        <v>42440</v>
      </c>
      <c r="W1764" s="28">
        <f t="shared" si="199"/>
        <v>100</v>
      </c>
      <c r="X1764" s="28">
        <f t="shared" si="200"/>
        <v>885</v>
      </c>
    </row>
    <row r="1765" spans="1:2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8318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8342</v>
      </c>
      <c r="O1765" s="5">
        <f t="shared" si="198"/>
        <v>101.90833333333333</v>
      </c>
      <c r="P1765" s="5">
        <f t="shared" si="204"/>
        <v>103.63559322033899</v>
      </c>
      <c r="Q1765" s="6" t="s">
        <v>8395</v>
      </c>
      <c r="R1765" t="s">
        <v>8396</v>
      </c>
      <c r="S1765" s="10">
        <f t="shared" si="201"/>
        <v>42636.868518518517</v>
      </c>
      <c r="T1765" s="10">
        <f t="shared" si="202"/>
        <v>42666.868518518517</v>
      </c>
      <c r="U1765" s="10">
        <v>42636</v>
      </c>
      <c r="V1765" s="10">
        <v>42666</v>
      </c>
      <c r="W1765" s="28">
        <f t="shared" si="199"/>
        <v>12000</v>
      </c>
      <c r="X1765" s="28">
        <f t="shared" si="200"/>
        <v>12229</v>
      </c>
    </row>
    <row r="1766" spans="1:2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8320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8342</v>
      </c>
      <c r="O1766" s="5">
        <f t="shared" si="198"/>
        <v>19.600000000000001</v>
      </c>
      <c r="P1766" s="5">
        <f t="shared" si="204"/>
        <v>55.282051282051285</v>
      </c>
      <c r="Q1766" s="6" t="s">
        <v>8395</v>
      </c>
      <c r="R1766" t="s">
        <v>8396</v>
      </c>
      <c r="S1766" s="10">
        <f t="shared" si="201"/>
        <v>41825.485868055555</v>
      </c>
      <c r="T1766" s="10">
        <f t="shared" si="202"/>
        <v>41854.485868055555</v>
      </c>
      <c r="U1766" s="10">
        <v>41825</v>
      </c>
      <c r="V1766" s="10">
        <v>41854</v>
      </c>
      <c r="W1766" s="28">
        <f t="shared" si="199"/>
        <v>18858.399999999998</v>
      </c>
      <c r="X1766" s="28">
        <f t="shared" si="200"/>
        <v>3627.6856000000002</v>
      </c>
    </row>
    <row r="1767" spans="1:2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8320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8342</v>
      </c>
      <c r="O1767" s="5">
        <f t="shared" si="198"/>
        <v>59.467839999999995</v>
      </c>
      <c r="P1767" s="5">
        <f t="shared" si="204"/>
        <v>72.16970873786407</v>
      </c>
      <c r="Q1767" s="6" t="s">
        <v>8395</v>
      </c>
      <c r="R1767" t="s">
        <v>8396</v>
      </c>
      <c r="S1767" s="10">
        <f t="shared" si="201"/>
        <v>41834.980462962965</v>
      </c>
      <c r="T1767" s="10">
        <f t="shared" si="202"/>
        <v>41864.980462962965</v>
      </c>
      <c r="U1767" s="10">
        <v>41834</v>
      </c>
      <c r="V1767" s="10">
        <v>41864</v>
      </c>
      <c r="W1767" s="28">
        <f t="shared" si="199"/>
        <v>12500</v>
      </c>
      <c r="X1767" s="28">
        <f t="shared" si="200"/>
        <v>7433.48</v>
      </c>
    </row>
    <row r="1768" spans="1:2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8320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8342</v>
      </c>
      <c r="O1768" s="5">
        <f t="shared" si="198"/>
        <v>0</v>
      </c>
      <c r="P1768" s="5">
        <v>0</v>
      </c>
      <c r="Q1768" s="6" t="s">
        <v>8395</v>
      </c>
      <c r="R1768" t="s">
        <v>8396</v>
      </c>
      <c r="S1768" s="10">
        <f t="shared" si="201"/>
        <v>41855.859814814816</v>
      </c>
      <c r="T1768" s="10">
        <f t="shared" si="202"/>
        <v>41876.859814814816</v>
      </c>
      <c r="U1768" s="10">
        <v>41855</v>
      </c>
      <c r="V1768" s="10">
        <v>41876</v>
      </c>
      <c r="W1768" s="28">
        <f t="shared" si="199"/>
        <v>1397.3999999999999</v>
      </c>
      <c r="X1768" s="28">
        <f t="shared" si="200"/>
        <v>0</v>
      </c>
    </row>
    <row r="1769" spans="1:2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8320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8342</v>
      </c>
      <c r="O1769" s="5">
        <f t="shared" si="198"/>
        <v>45.72</v>
      </c>
      <c r="P1769" s="5">
        <f t="shared" ref="P1769:P1814" si="205">E1769/L1769</f>
        <v>58.615384615384613</v>
      </c>
      <c r="Q1769" s="6" t="s">
        <v>8395</v>
      </c>
      <c r="R1769" t="s">
        <v>8396</v>
      </c>
      <c r="S1769" s="10">
        <f t="shared" si="201"/>
        <v>41824.658379629633</v>
      </c>
      <c r="T1769" s="10">
        <f t="shared" si="202"/>
        <v>41854.658379629633</v>
      </c>
      <c r="U1769" s="10">
        <v>41824</v>
      </c>
      <c r="V1769" s="10">
        <v>41854</v>
      </c>
      <c r="W1769" s="28">
        <f t="shared" si="199"/>
        <v>5000</v>
      </c>
      <c r="X1769" s="28">
        <f t="shared" si="200"/>
        <v>2286</v>
      </c>
    </row>
    <row r="1770" spans="1:2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8320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8342</v>
      </c>
      <c r="O1770" s="5">
        <f t="shared" si="198"/>
        <v>3.74</v>
      </c>
      <c r="P1770" s="5">
        <f t="shared" si="205"/>
        <v>12.466666666666667</v>
      </c>
      <c r="Q1770" s="6" t="s">
        <v>8395</v>
      </c>
      <c r="R1770" t="s">
        <v>8396</v>
      </c>
      <c r="S1770" s="10">
        <f t="shared" si="201"/>
        <v>41849.560694444444</v>
      </c>
      <c r="T1770" s="10">
        <f t="shared" si="202"/>
        <v>41909.560694444444</v>
      </c>
      <c r="U1770" s="10">
        <v>41849</v>
      </c>
      <c r="V1770" s="10">
        <v>41909</v>
      </c>
      <c r="W1770" s="28">
        <f t="shared" si="199"/>
        <v>5000</v>
      </c>
      <c r="X1770" s="28">
        <f t="shared" si="200"/>
        <v>187</v>
      </c>
    </row>
    <row r="1771" spans="1:2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8320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8342</v>
      </c>
      <c r="O1771" s="5">
        <f t="shared" si="198"/>
        <v>2.7025000000000001</v>
      </c>
      <c r="P1771" s="5">
        <f t="shared" si="205"/>
        <v>49.136363636363633</v>
      </c>
      <c r="Q1771" s="6" t="s">
        <v>8395</v>
      </c>
      <c r="R1771" t="s">
        <v>8396</v>
      </c>
      <c r="S1771" s="10">
        <f t="shared" si="201"/>
        <v>41987.818969907406</v>
      </c>
      <c r="T1771" s="10">
        <f t="shared" si="202"/>
        <v>42017.818969907406</v>
      </c>
      <c r="U1771" s="10">
        <v>41987</v>
      </c>
      <c r="V1771" s="10">
        <v>42017</v>
      </c>
      <c r="W1771" s="28">
        <f t="shared" si="199"/>
        <v>40000</v>
      </c>
      <c r="X1771" s="28">
        <f t="shared" si="200"/>
        <v>1081</v>
      </c>
    </row>
    <row r="1772" spans="1:2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8320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8342</v>
      </c>
      <c r="O1772" s="5">
        <f t="shared" si="198"/>
        <v>56.51428571428572</v>
      </c>
      <c r="P1772" s="5">
        <f t="shared" si="205"/>
        <v>150.5</v>
      </c>
      <c r="Q1772" s="6" t="s">
        <v>8395</v>
      </c>
      <c r="R1772" t="s">
        <v>8396</v>
      </c>
      <c r="S1772" s="10">
        <f t="shared" si="201"/>
        <v>41891.780023148152</v>
      </c>
      <c r="T1772" s="10">
        <f t="shared" si="202"/>
        <v>41926.780023148152</v>
      </c>
      <c r="U1772" s="10">
        <v>41891</v>
      </c>
      <c r="V1772" s="10">
        <v>41926</v>
      </c>
      <c r="W1772" s="28">
        <f t="shared" si="199"/>
        <v>24500</v>
      </c>
      <c r="X1772" s="28">
        <f t="shared" si="200"/>
        <v>13846</v>
      </c>
    </row>
    <row r="1773" spans="1:2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8320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8342</v>
      </c>
      <c r="O1773" s="5">
        <f t="shared" si="198"/>
        <v>21.30952380952381</v>
      </c>
      <c r="P1773" s="5">
        <f t="shared" si="205"/>
        <v>35.799999999999997</v>
      </c>
      <c r="Q1773" s="6" t="s">
        <v>8395</v>
      </c>
      <c r="R1773" t="s">
        <v>8396</v>
      </c>
      <c r="S1773" s="10">
        <f t="shared" si="201"/>
        <v>41905.979629629626</v>
      </c>
      <c r="T1773" s="10">
        <f t="shared" si="202"/>
        <v>41935.979629629626</v>
      </c>
      <c r="U1773" s="10">
        <v>41905</v>
      </c>
      <c r="V1773" s="10">
        <v>41935</v>
      </c>
      <c r="W1773" s="28">
        <f t="shared" si="199"/>
        <v>6888.84</v>
      </c>
      <c r="X1773" s="28">
        <f t="shared" si="200"/>
        <v>1434.5954999999999</v>
      </c>
    </row>
    <row r="1774" spans="1:2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8320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8342</v>
      </c>
      <c r="O1774" s="5">
        <f t="shared" si="198"/>
        <v>15.6</v>
      </c>
      <c r="P1774" s="5">
        <f t="shared" si="205"/>
        <v>45.157894736842103</v>
      </c>
      <c r="Q1774" s="6" t="s">
        <v>8395</v>
      </c>
      <c r="R1774" t="s">
        <v>8396</v>
      </c>
      <c r="S1774" s="10">
        <f t="shared" si="201"/>
        <v>41766.718009259261</v>
      </c>
      <c r="T1774" s="10">
        <f t="shared" si="202"/>
        <v>41826.718009259261</v>
      </c>
      <c r="U1774" s="10">
        <v>41766</v>
      </c>
      <c r="V1774" s="10">
        <v>41826</v>
      </c>
      <c r="W1774" s="28">
        <f t="shared" si="199"/>
        <v>9333.5</v>
      </c>
      <c r="X1774" s="28">
        <f t="shared" si="200"/>
        <v>1470.9551999999999</v>
      </c>
    </row>
    <row r="1775" spans="1:2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8320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8342</v>
      </c>
      <c r="O1775" s="5">
        <f t="shared" si="198"/>
        <v>6.2566666666666677</v>
      </c>
      <c r="P1775" s="5">
        <f t="shared" si="205"/>
        <v>98.78947368421052</v>
      </c>
      <c r="Q1775" s="6" t="s">
        <v>8395</v>
      </c>
      <c r="R1775" t="s">
        <v>8396</v>
      </c>
      <c r="S1775" s="10">
        <f t="shared" si="201"/>
        <v>41978.760393518518</v>
      </c>
      <c r="T1775" s="10">
        <f t="shared" si="202"/>
        <v>42023.760393518518</v>
      </c>
      <c r="U1775" s="10">
        <v>41978</v>
      </c>
      <c r="V1775" s="10">
        <v>42023</v>
      </c>
      <c r="W1775" s="28">
        <f t="shared" si="199"/>
        <v>30000</v>
      </c>
      <c r="X1775" s="28">
        <f t="shared" si="200"/>
        <v>1877</v>
      </c>
    </row>
    <row r="1776" spans="1:2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8320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8342</v>
      </c>
      <c r="O1776" s="5">
        <f t="shared" si="198"/>
        <v>45.92</v>
      </c>
      <c r="P1776" s="5">
        <f t="shared" si="205"/>
        <v>88.307692307692307</v>
      </c>
      <c r="Q1776" s="6" t="s">
        <v>8395</v>
      </c>
      <c r="R1776" t="s">
        <v>8396</v>
      </c>
      <c r="S1776" s="10">
        <f t="shared" si="201"/>
        <v>41930.218657407408</v>
      </c>
      <c r="T1776" s="10">
        <f t="shared" si="202"/>
        <v>41972.624305555553</v>
      </c>
      <c r="U1776" s="10">
        <v>41930</v>
      </c>
      <c r="V1776" s="10">
        <v>41972</v>
      </c>
      <c r="W1776" s="28">
        <f t="shared" si="199"/>
        <v>2500</v>
      </c>
      <c r="X1776" s="28">
        <f t="shared" si="200"/>
        <v>1148</v>
      </c>
    </row>
    <row r="1777" spans="1:2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8320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8342</v>
      </c>
      <c r="O1777" s="5">
        <f t="shared" si="198"/>
        <v>65.101538461538468</v>
      </c>
      <c r="P1777" s="5">
        <f t="shared" si="205"/>
        <v>170.62903225806451</v>
      </c>
      <c r="Q1777" s="6" t="s">
        <v>8395</v>
      </c>
      <c r="R1777" t="s">
        <v>8396</v>
      </c>
      <c r="S1777" s="10">
        <f t="shared" si="201"/>
        <v>41891.976388888885</v>
      </c>
      <c r="T1777" s="10">
        <f t="shared" si="202"/>
        <v>41936.976388888885</v>
      </c>
      <c r="U1777" s="10">
        <v>41891</v>
      </c>
      <c r="V1777" s="10">
        <v>41936</v>
      </c>
      <c r="W1777" s="28">
        <f t="shared" si="199"/>
        <v>32500</v>
      </c>
      <c r="X1777" s="28">
        <f t="shared" si="200"/>
        <v>21158</v>
      </c>
    </row>
    <row r="1778" spans="1:2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8320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8342</v>
      </c>
      <c r="O1778" s="5">
        <f t="shared" si="198"/>
        <v>6.7</v>
      </c>
      <c r="P1778" s="5">
        <f t="shared" si="205"/>
        <v>83.75</v>
      </c>
      <c r="Q1778" s="6" t="s">
        <v>8395</v>
      </c>
      <c r="R1778" t="s">
        <v>8396</v>
      </c>
      <c r="S1778" s="10">
        <f t="shared" si="201"/>
        <v>41905.95684027778</v>
      </c>
      <c r="T1778" s="10">
        <f t="shared" si="202"/>
        <v>41941.95684027778</v>
      </c>
      <c r="U1778" s="10">
        <v>41905</v>
      </c>
      <c r="V1778" s="10">
        <v>41941</v>
      </c>
      <c r="W1778" s="28">
        <f t="shared" si="199"/>
        <v>8201</v>
      </c>
      <c r="X1778" s="28">
        <f t="shared" si="200"/>
        <v>539.45050000000003</v>
      </c>
    </row>
    <row r="1779" spans="1:2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8320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8342</v>
      </c>
      <c r="O1779" s="5">
        <f t="shared" si="198"/>
        <v>13.5625</v>
      </c>
      <c r="P1779" s="5">
        <f t="shared" si="205"/>
        <v>65.099999999999994</v>
      </c>
      <c r="Q1779" s="6" t="s">
        <v>8395</v>
      </c>
      <c r="R1779" t="s">
        <v>8396</v>
      </c>
      <c r="S1779" s="10">
        <f t="shared" si="201"/>
        <v>42025.357094907406</v>
      </c>
      <c r="T1779" s="10">
        <f t="shared" si="202"/>
        <v>42055.357094907406</v>
      </c>
      <c r="U1779" s="10">
        <v>42025</v>
      </c>
      <c r="V1779" s="10">
        <v>42055</v>
      </c>
      <c r="W1779" s="28">
        <f t="shared" si="199"/>
        <v>5564.64</v>
      </c>
      <c r="X1779" s="28">
        <f t="shared" si="200"/>
        <v>735.49979999999994</v>
      </c>
    </row>
    <row r="1780" spans="1:2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8320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8342</v>
      </c>
      <c r="O1780" s="5">
        <f t="shared" si="198"/>
        <v>1.9900000000000002</v>
      </c>
      <c r="P1780" s="5">
        <f t="shared" si="205"/>
        <v>66.333333333333329</v>
      </c>
      <c r="Q1780" s="6" t="s">
        <v>8395</v>
      </c>
      <c r="R1780" t="s">
        <v>8396</v>
      </c>
      <c r="S1780" s="10">
        <f t="shared" si="201"/>
        <v>42045.86336805555</v>
      </c>
      <c r="T1780" s="10">
        <f t="shared" si="202"/>
        <v>42090.821701388893</v>
      </c>
      <c r="U1780" s="10">
        <v>42045</v>
      </c>
      <c r="V1780" s="10">
        <v>42090</v>
      </c>
      <c r="W1780" s="28">
        <f t="shared" si="199"/>
        <v>50000</v>
      </c>
      <c r="X1780" s="28">
        <f t="shared" si="200"/>
        <v>995</v>
      </c>
    </row>
    <row r="1781" spans="1:2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8320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8342</v>
      </c>
      <c r="O1781" s="5">
        <f t="shared" si="198"/>
        <v>36.236363636363642</v>
      </c>
      <c r="P1781" s="5">
        <f t="shared" si="205"/>
        <v>104.89473684210526</v>
      </c>
      <c r="Q1781" s="6" t="s">
        <v>8395</v>
      </c>
      <c r="R1781" t="s">
        <v>8396</v>
      </c>
      <c r="S1781" s="10">
        <f t="shared" si="201"/>
        <v>42585.691898148143</v>
      </c>
      <c r="T1781" s="10">
        <f t="shared" si="202"/>
        <v>42615.691898148143</v>
      </c>
      <c r="U1781" s="10">
        <v>42585</v>
      </c>
      <c r="V1781" s="10">
        <v>42615</v>
      </c>
      <c r="W1781" s="28">
        <f t="shared" si="199"/>
        <v>11000</v>
      </c>
      <c r="X1781" s="28">
        <f t="shared" si="200"/>
        <v>3986</v>
      </c>
    </row>
    <row r="1782" spans="1:2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8320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8342</v>
      </c>
      <c r="O1782" s="5">
        <f t="shared" si="198"/>
        <v>39.743333333333339</v>
      </c>
      <c r="P1782" s="5">
        <f t="shared" si="205"/>
        <v>78.440789473684205</v>
      </c>
      <c r="Q1782" s="6" t="s">
        <v>8395</v>
      </c>
      <c r="R1782" t="s">
        <v>8396</v>
      </c>
      <c r="S1782" s="10">
        <f t="shared" si="201"/>
        <v>42493.600810185184</v>
      </c>
      <c r="T1782" s="10">
        <f t="shared" si="202"/>
        <v>42553.600810185184</v>
      </c>
      <c r="U1782" s="10">
        <v>42493</v>
      </c>
      <c r="V1782" s="10">
        <v>42553</v>
      </c>
      <c r="W1782" s="28">
        <f t="shared" si="199"/>
        <v>30000</v>
      </c>
      <c r="X1782" s="28">
        <f t="shared" si="200"/>
        <v>11923</v>
      </c>
    </row>
    <row r="1783" spans="1:2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8320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8342</v>
      </c>
      <c r="O1783" s="5">
        <f t="shared" si="198"/>
        <v>25.763636363636365</v>
      </c>
      <c r="P1783" s="5">
        <f t="shared" si="205"/>
        <v>59.041666666666664</v>
      </c>
      <c r="Q1783" s="6" t="s">
        <v>8395</v>
      </c>
      <c r="R1783" t="s">
        <v>8396</v>
      </c>
      <c r="S1783" s="10">
        <f t="shared" si="201"/>
        <v>42597.617418981477</v>
      </c>
      <c r="T1783" s="10">
        <f t="shared" si="202"/>
        <v>42628.617418981477</v>
      </c>
      <c r="U1783" s="10">
        <v>42597</v>
      </c>
      <c r="V1783" s="10">
        <v>42628</v>
      </c>
      <c r="W1783" s="28">
        <f t="shared" si="199"/>
        <v>5500</v>
      </c>
      <c r="X1783" s="28">
        <f t="shared" si="200"/>
        <v>1417</v>
      </c>
    </row>
    <row r="1784" spans="1:2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8320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8342</v>
      </c>
      <c r="O1784" s="5">
        <f t="shared" si="198"/>
        <v>15.491428571428573</v>
      </c>
      <c r="P1784" s="5">
        <f t="shared" si="205"/>
        <v>71.34210526315789</v>
      </c>
      <c r="Q1784" s="6" t="s">
        <v>8395</v>
      </c>
      <c r="R1784" t="s">
        <v>8396</v>
      </c>
      <c r="S1784" s="10">
        <f t="shared" si="201"/>
        <v>42388.575104166666</v>
      </c>
      <c r="T1784" s="10">
        <f t="shared" si="202"/>
        <v>42421.575104166666</v>
      </c>
      <c r="U1784" s="10">
        <v>42388</v>
      </c>
      <c r="V1784" s="10">
        <v>42421</v>
      </c>
      <c r="W1784" s="28">
        <f t="shared" si="199"/>
        <v>35000</v>
      </c>
      <c r="X1784" s="28">
        <f t="shared" si="200"/>
        <v>5422</v>
      </c>
    </row>
    <row r="1785" spans="1:2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8320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8342</v>
      </c>
      <c r="O1785" s="5">
        <f t="shared" si="198"/>
        <v>23.692499999999999</v>
      </c>
      <c r="P1785" s="5">
        <f t="shared" si="205"/>
        <v>51.227027027027027</v>
      </c>
      <c r="Q1785" s="6" t="s">
        <v>8395</v>
      </c>
      <c r="R1785" t="s">
        <v>8396</v>
      </c>
      <c r="S1785" s="10">
        <f t="shared" si="201"/>
        <v>42115.949976851851</v>
      </c>
      <c r="T1785" s="10">
        <f t="shared" si="202"/>
        <v>42145.949976851851</v>
      </c>
      <c r="U1785" s="10">
        <v>42115</v>
      </c>
      <c r="V1785" s="10">
        <v>42145</v>
      </c>
      <c r="W1785" s="28">
        <f t="shared" si="199"/>
        <v>40000</v>
      </c>
      <c r="X1785" s="28">
        <f t="shared" si="200"/>
        <v>9477</v>
      </c>
    </row>
    <row r="1786" spans="1:2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8320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8342</v>
      </c>
      <c r="O1786" s="5">
        <f t="shared" si="198"/>
        <v>39.76</v>
      </c>
      <c r="P1786" s="5">
        <f t="shared" si="205"/>
        <v>60.242424242424242</v>
      </c>
      <c r="Q1786" s="6" t="s">
        <v>8395</v>
      </c>
      <c r="R1786" t="s">
        <v>8396</v>
      </c>
      <c r="S1786" s="10">
        <f t="shared" si="201"/>
        <v>42003.655555555553</v>
      </c>
      <c r="T1786" s="10">
        <f t="shared" si="202"/>
        <v>42035.142361111109</v>
      </c>
      <c r="U1786" s="10">
        <v>42003</v>
      </c>
      <c r="V1786" s="10">
        <v>42035</v>
      </c>
      <c r="W1786" s="28">
        <f t="shared" si="199"/>
        <v>5000</v>
      </c>
      <c r="X1786" s="28">
        <f t="shared" si="200"/>
        <v>1988</v>
      </c>
    </row>
    <row r="1787" spans="1:2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8320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8342</v>
      </c>
      <c r="O1787" s="5">
        <f t="shared" si="198"/>
        <v>20.220833333333331</v>
      </c>
      <c r="P1787" s="5">
        <f t="shared" si="205"/>
        <v>44.935185185185183</v>
      </c>
      <c r="Q1787" s="6" t="s">
        <v>8395</v>
      </c>
      <c r="R1787" t="s">
        <v>8396</v>
      </c>
      <c r="S1787" s="10">
        <f t="shared" si="201"/>
        <v>41897.134895833333</v>
      </c>
      <c r="T1787" s="10">
        <f t="shared" si="202"/>
        <v>41928</v>
      </c>
      <c r="U1787" s="10">
        <v>41897</v>
      </c>
      <c r="V1787" s="10">
        <v>41928</v>
      </c>
      <c r="W1787" s="28">
        <f t="shared" si="199"/>
        <v>24000</v>
      </c>
      <c r="X1787" s="28">
        <f t="shared" si="200"/>
        <v>4853</v>
      </c>
    </row>
    <row r="1788" spans="1:2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8320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8342</v>
      </c>
      <c r="O1788" s="5">
        <f t="shared" si="198"/>
        <v>47.631578947368418</v>
      </c>
      <c r="P1788" s="5">
        <f t="shared" si="205"/>
        <v>31.206896551724139</v>
      </c>
      <c r="Q1788" s="6" t="s">
        <v>8395</v>
      </c>
      <c r="R1788" t="s">
        <v>8396</v>
      </c>
      <c r="S1788" s="10">
        <f t="shared" si="201"/>
        <v>41958.550659722227</v>
      </c>
      <c r="T1788" s="10">
        <f t="shared" si="202"/>
        <v>41988.550659722227</v>
      </c>
      <c r="U1788" s="10">
        <v>41958</v>
      </c>
      <c r="V1788" s="10">
        <v>41988</v>
      </c>
      <c r="W1788" s="28">
        <f t="shared" si="199"/>
        <v>2362.84</v>
      </c>
      <c r="X1788" s="28">
        <f t="shared" si="200"/>
        <v>1124.5529999999999</v>
      </c>
    </row>
    <row r="1789" spans="1:2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8320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8342</v>
      </c>
      <c r="O1789" s="5">
        <f t="shared" si="198"/>
        <v>15.329999999999998</v>
      </c>
      <c r="P1789" s="5">
        <f t="shared" si="205"/>
        <v>63.875</v>
      </c>
      <c r="Q1789" s="6" t="s">
        <v>8395</v>
      </c>
      <c r="R1789" t="s">
        <v>8396</v>
      </c>
      <c r="S1789" s="10">
        <f t="shared" si="201"/>
        <v>42068.65552083333</v>
      </c>
      <c r="T1789" s="10">
        <f t="shared" si="202"/>
        <v>42098.613854166666</v>
      </c>
      <c r="U1789" s="10">
        <v>42068</v>
      </c>
      <c r="V1789" s="10">
        <v>42098</v>
      </c>
      <c r="W1789" s="28">
        <f t="shared" si="199"/>
        <v>10000</v>
      </c>
      <c r="X1789" s="28">
        <f t="shared" si="200"/>
        <v>1533</v>
      </c>
    </row>
    <row r="1790" spans="1:2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8320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8342</v>
      </c>
      <c r="O1790" s="5">
        <f t="shared" si="198"/>
        <v>1.3818181818181818</v>
      </c>
      <c r="P1790" s="5">
        <f t="shared" si="205"/>
        <v>19</v>
      </c>
      <c r="Q1790" s="6" t="s">
        <v>8395</v>
      </c>
      <c r="R1790" t="s">
        <v>8396</v>
      </c>
      <c r="S1790" s="10">
        <f t="shared" si="201"/>
        <v>41913.94840277778</v>
      </c>
      <c r="T1790" s="10">
        <f t="shared" si="202"/>
        <v>41943.94840277778</v>
      </c>
      <c r="U1790" s="10">
        <v>41913</v>
      </c>
      <c r="V1790" s="10">
        <v>41943</v>
      </c>
      <c r="W1790" s="28">
        <f t="shared" si="199"/>
        <v>8907.25</v>
      </c>
      <c r="X1790" s="28">
        <f t="shared" si="200"/>
        <v>121.3644</v>
      </c>
    </row>
    <row r="1791" spans="1:2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8320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8342</v>
      </c>
      <c r="O1791" s="5">
        <f t="shared" si="198"/>
        <v>0.5</v>
      </c>
      <c r="P1791" s="5">
        <f t="shared" si="205"/>
        <v>10</v>
      </c>
      <c r="Q1791" s="6" t="s">
        <v>8395</v>
      </c>
      <c r="R1791" t="s">
        <v>8396</v>
      </c>
      <c r="S1791" s="10">
        <f t="shared" si="201"/>
        <v>41956.250034722223</v>
      </c>
      <c r="T1791" s="10">
        <f t="shared" si="202"/>
        <v>42016.250034722223</v>
      </c>
      <c r="U1791" s="10">
        <v>41956</v>
      </c>
      <c r="V1791" s="10">
        <v>42016</v>
      </c>
      <c r="W1791" s="28">
        <f t="shared" si="199"/>
        <v>8000</v>
      </c>
      <c r="X1791" s="28">
        <f t="shared" si="200"/>
        <v>40</v>
      </c>
    </row>
    <row r="1792" spans="1:2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8320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8342</v>
      </c>
      <c r="O1792" s="5">
        <f t="shared" si="198"/>
        <v>4.957575757575758</v>
      </c>
      <c r="P1792" s="5">
        <f t="shared" si="205"/>
        <v>109.06666666666666</v>
      </c>
      <c r="Q1792" s="6" t="s">
        <v>8395</v>
      </c>
      <c r="R1792" t="s">
        <v>8396</v>
      </c>
      <c r="S1792" s="10">
        <f t="shared" si="201"/>
        <v>42010.674513888887</v>
      </c>
      <c r="T1792" s="10">
        <f t="shared" si="202"/>
        <v>42040.674513888887</v>
      </c>
      <c r="U1792" s="10">
        <v>42010</v>
      </c>
      <c r="V1792" s="10">
        <v>42040</v>
      </c>
      <c r="W1792" s="28">
        <f t="shared" si="199"/>
        <v>33000</v>
      </c>
      <c r="X1792" s="28">
        <f t="shared" si="200"/>
        <v>1636</v>
      </c>
    </row>
    <row r="1793" spans="1:2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8320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8342</v>
      </c>
      <c r="O1793" s="5">
        <f t="shared" si="198"/>
        <v>3.5666666666666664</v>
      </c>
      <c r="P1793" s="5">
        <f t="shared" si="205"/>
        <v>26.75</v>
      </c>
      <c r="Q1793" s="6" t="s">
        <v>8395</v>
      </c>
      <c r="R1793" t="s">
        <v>8396</v>
      </c>
      <c r="S1793" s="10">
        <f t="shared" si="201"/>
        <v>41973.740335648152</v>
      </c>
      <c r="T1793" s="10">
        <f t="shared" si="202"/>
        <v>42033.740335648152</v>
      </c>
      <c r="U1793" s="10">
        <v>41973</v>
      </c>
      <c r="V1793" s="10">
        <v>42033</v>
      </c>
      <c r="W1793" s="28">
        <f t="shared" si="199"/>
        <v>4708.8</v>
      </c>
      <c r="X1793" s="28">
        <f t="shared" si="200"/>
        <v>161.91240000000002</v>
      </c>
    </row>
    <row r="1794" spans="1:2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8320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8342</v>
      </c>
      <c r="O1794" s="5">
        <f t="shared" ref="O1794:O1857" si="206">(E1794/D1794)*100</f>
        <v>61.124000000000002</v>
      </c>
      <c r="P1794" s="5">
        <f t="shared" si="205"/>
        <v>109.93525179856115</v>
      </c>
      <c r="Q1794" s="6" t="s">
        <v>8395</v>
      </c>
      <c r="R1794" t="s">
        <v>8396</v>
      </c>
      <c r="S1794" s="10">
        <f t="shared" si="201"/>
        <v>42189.031041666662</v>
      </c>
      <c r="T1794" s="10">
        <f t="shared" si="202"/>
        <v>42226.290972222225</v>
      </c>
      <c r="U1794" s="10">
        <v>42189</v>
      </c>
      <c r="V1794" s="10">
        <v>42226</v>
      </c>
      <c r="W1794" s="28">
        <f t="shared" ref="W1794:W1857" si="207">(HLOOKUP(U1794,Exchange_Data,MATCH(H1794,Currency,0),FALSE))*D1794</f>
        <v>25000</v>
      </c>
      <c r="X1794" s="28">
        <f t="shared" ref="X1794:X1857" si="208">(HLOOKUP(V1794,Exchange_Data,MATCH(H1794,Currency,0),FALSE))*E1794</f>
        <v>15281</v>
      </c>
    </row>
    <row r="1795" spans="1:2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8320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8342</v>
      </c>
      <c r="O1795" s="5">
        <f t="shared" si="206"/>
        <v>1.3333333333333335</v>
      </c>
      <c r="P1795" s="5">
        <f t="shared" si="205"/>
        <v>20</v>
      </c>
      <c r="Q1795" s="6" t="s">
        <v>8395</v>
      </c>
      <c r="R1795" t="s">
        <v>8396</v>
      </c>
      <c r="S1795" s="10">
        <f t="shared" ref="S1795:S1858" si="209">(J1795/86400)+25569</f>
        <v>41940.891666666663</v>
      </c>
      <c r="T1795" s="10">
        <f t="shared" ref="T1795:T1858" si="210">(I1795/86400)+25569</f>
        <v>41970.933333333334</v>
      </c>
      <c r="U1795" s="10">
        <v>41940</v>
      </c>
      <c r="V1795" s="10">
        <v>41970</v>
      </c>
      <c r="W1795" s="28">
        <f t="shared" si="207"/>
        <v>2661.3</v>
      </c>
      <c r="X1795" s="28">
        <f t="shared" si="208"/>
        <v>34.283999999999999</v>
      </c>
    </row>
    <row r="1796" spans="1:2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8320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8342</v>
      </c>
      <c r="O1796" s="5">
        <f t="shared" si="206"/>
        <v>11.077777777777778</v>
      </c>
      <c r="P1796" s="5">
        <f t="shared" si="205"/>
        <v>55.388888888888886</v>
      </c>
      <c r="Q1796" s="6" t="s">
        <v>8395</v>
      </c>
      <c r="R1796" t="s">
        <v>8396</v>
      </c>
      <c r="S1796" s="10">
        <f t="shared" si="209"/>
        <v>42011.551180555558</v>
      </c>
      <c r="T1796" s="10">
        <f t="shared" si="210"/>
        <v>42046.551180555558</v>
      </c>
      <c r="U1796" s="10">
        <v>42011</v>
      </c>
      <c r="V1796" s="10">
        <v>42046</v>
      </c>
      <c r="W1796" s="28">
        <f t="shared" si="207"/>
        <v>9000</v>
      </c>
      <c r="X1796" s="28">
        <f t="shared" si="208"/>
        <v>997</v>
      </c>
    </row>
    <row r="1797" spans="1:2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8320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8342</v>
      </c>
      <c r="O1797" s="5">
        <f t="shared" si="206"/>
        <v>38.735714285714288</v>
      </c>
      <c r="P1797" s="5">
        <f t="shared" si="205"/>
        <v>133.90123456790124</v>
      </c>
      <c r="Q1797" s="6" t="s">
        <v>8395</v>
      </c>
      <c r="R1797" t="s">
        <v>8396</v>
      </c>
      <c r="S1797" s="10">
        <f t="shared" si="209"/>
        <v>42628.288668981477</v>
      </c>
      <c r="T1797" s="10">
        <f t="shared" si="210"/>
        <v>42657.666666666672</v>
      </c>
      <c r="U1797" s="10">
        <v>42628</v>
      </c>
      <c r="V1797" s="10">
        <v>42657</v>
      </c>
      <c r="W1797" s="28">
        <f t="shared" si="207"/>
        <v>31511.199999999997</v>
      </c>
      <c r="X1797" s="28">
        <f t="shared" si="208"/>
        <v>11932.769200000001</v>
      </c>
    </row>
    <row r="1798" spans="1:2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8320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8342</v>
      </c>
      <c r="O1798" s="5">
        <f t="shared" si="206"/>
        <v>22.05263157894737</v>
      </c>
      <c r="P1798" s="5">
        <f t="shared" si="205"/>
        <v>48.720930232558139</v>
      </c>
      <c r="Q1798" s="6" t="s">
        <v>8395</v>
      </c>
      <c r="R1798" t="s">
        <v>8396</v>
      </c>
      <c r="S1798" s="10">
        <f t="shared" si="209"/>
        <v>42515.439421296294</v>
      </c>
      <c r="T1798" s="10">
        <f t="shared" si="210"/>
        <v>42575.439421296294</v>
      </c>
      <c r="U1798" s="10">
        <v>42515</v>
      </c>
      <c r="V1798" s="10">
        <v>42575</v>
      </c>
      <c r="W1798" s="28">
        <f t="shared" si="207"/>
        <v>27892</v>
      </c>
      <c r="X1798" s="28">
        <f t="shared" si="208"/>
        <v>5486.8050000000003</v>
      </c>
    </row>
    <row r="1799" spans="1:2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8320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8342</v>
      </c>
      <c r="O1799" s="5">
        <f t="shared" si="206"/>
        <v>67.55</v>
      </c>
      <c r="P1799" s="5">
        <f t="shared" si="205"/>
        <v>48.25</v>
      </c>
      <c r="Q1799" s="6" t="s">
        <v>8395</v>
      </c>
      <c r="R1799" t="s">
        <v>8396</v>
      </c>
      <c r="S1799" s="10">
        <f t="shared" si="209"/>
        <v>42689.56931712963</v>
      </c>
      <c r="T1799" s="10">
        <f t="shared" si="210"/>
        <v>42719.56931712963</v>
      </c>
      <c r="U1799" s="10">
        <v>42689</v>
      </c>
      <c r="V1799" s="10">
        <v>42719</v>
      </c>
      <c r="W1799" s="28">
        <f t="shared" si="207"/>
        <v>10000</v>
      </c>
      <c r="X1799" s="28">
        <f t="shared" si="208"/>
        <v>6755</v>
      </c>
    </row>
    <row r="1800" spans="1:2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8320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8342</v>
      </c>
      <c r="O1800" s="5">
        <f t="shared" si="206"/>
        <v>13.637499999999999</v>
      </c>
      <c r="P1800" s="5">
        <f t="shared" si="205"/>
        <v>58.972972972972975</v>
      </c>
      <c r="Q1800" s="6" t="s">
        <v>8395</v>
      </c>
      <c r="R1800" t="s">
        <v>8396</v>
      </c>
      <c r="S1800" s="10">
        <f t="shared" si="209"/>
        <v>42344.32677083333</v>
      </c>
      <c r="T1800" s="10">
        <f t="shared" si="210"/>
        <v>42404.32677083333</v>
      </c>
      <c r="U1800" s="10">
        <v>42344</v>
      </c>
      <c r="V1800" s="10">
        <v>42404</v>
      </c>
      <c r="W1800" s="28">
        <f t="shared" si="207"/>
        <v>16000</v>
      </c>
      <c r="X1800" s="28">
        <f t="shared" si="208"/>
        <v>2182</v>
      </c>
    </row>
    <row r="1801" spans="1:2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8320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8342</v>
      </c>
      <c r="O1801" s="5">
        <f t="shared" si="206"/>
        <v>1.7457500000000001</v>
      </c>
      <c r="P1801" s="5">
        <f t="shared" si="205"/>
        <v>11.638333333333334</v>
      </c>
      <c r="Q1801" s="6" t="s">
        <v>8395</v>
      </c>
      <c r="R1801" t="s">
        <v>8396</v>
      </c>
      <c r="S1801" s="10">
        <f t="shared" si="209"/>
        <v>41934.842685185184</v>
      </c>
      <c r="T1801" s="10">
        <f t="shared" si="210"/>
        <v>41954.884351851855</v>
      </c>
      <c r="U1801" s="10">
        <v>41934</v>
      </c>
      <c r="V1801" s="10">
        <v>41954</v>
      </c>
      <c r="W1801" s="28">
        <f t="shared" si="207"/>
        <v>6419.6</v>
      </c>
      <c r="X1801" s="28">
        <f t="shared" si="208"/>
        <v>110.71546499999999</v>
      </c>
    </row>
    <row r="1802" spans="1:2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8320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8342</v>
      </c>
      <c r="O1802" s="5">
        <f t="shared" si="206"/>
        <v>20.44963251188932</v>
      </c>
      <c r="P1802" s="5">
        <f t="shared" si="205"/>
        <v>83.716814159292042</v>
      </c>
      <c r="Q1802" s="6" t="s">
        <v>8395</v>
      </c>
      <c r="R1802" t="s">
        <v>8396</v>
      </c>
      <c r="S1802" s="10">
        <f t="shared" si="209"/>
        <v>42623.606134259258</v>
      </c>
      <c r="T1802" s="10">
        <f t="shared" si="210"/>
        <v>42653.606134259258</v>
      </c>
      <c r="U1802" s="10">
        <v>42623</v>
      </c>
      <c r="V1802" s="10">
        <v>42653</v>
      </c>
      <c r="W1802" s="28">
        <f t="shared" si="207"/>
        <v>61646.076000000001</v>
      </c>
      <c r="X1802" s="28">
        <f t="shared" si="208"/>
        <v>11720.94</v>
      </c>
    </row>
    <row r="1803" spans="1:2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8320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8342</v>
      </c>
      <c r="O1803" s="5">
        <f t="shared" si="206"/>
        <v>13.852941176470587</v>
      </c>
      <c r="P1803" s="5">
        <f t="shared" si="205"/>
        <v>63.648648648648646</v>
      </c>
      <c r="Q1803" s="6" t="s">
        <v>8395</v>
      </c>
      <c r="R1803" t="s">
        <v>8396</v>
      </c>
      <c r="S1803" s="10">
        <f t="shared" si="209"/>
        <v>42321.660509259258</v>
      </c>
      <c r="T1803" s="10">
        <f t="shared" si="210"/>
        <v>42353.506944444445</v>
      </c>
      <c r="U1803" s="10">
        <v>42321</v>
      </c>
      <c r="V1803" s="10">
        <v>42353</v>
      </c>
      <c r="W1803" s="28">
        <f t="shared" si="207"/>
        <v>25880.799999999999</v>
      </c>
      <c r="X1803" s="28">
        <f t="shared" si="208"/>
        <v>3568.7670000000003</v>
      </c>
    </row>
    <row r="1804" spans="1:2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8320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8342</v>
      </c>
      <c r="O1804" s="5">
        <f t="shared" si="206"/>
        <v>48.485714285714288</v>
      </c>
      <c r="P1804" s="5">
        <f t="shared" si="205"/>
        <v>94.277777777777771</v>
      </c>
      <c r="Q1804" s="6" t="s">
        <v>8395</v>
      </c>
      <c r="R1804" t="s">
        <v>8396</v>
      </c>
      <c r="S1804" s="10">
        <f t="shared" si="209"/>
        <v>42159.47256944445</v>
      </c>
      <c r="T1804" s="10">
        <f t="shared" si="210"/>
        <v>42182.915972222225</v>
      </c>
      <c r="U1804" s="10">
        <v>42159</v>
      </c>
      <c r="V1804" s="10">
        <v>42182</v>
      </c>
      <c r="W1804" s="28">
        <f t="shared" si="207"/>
        <v>3960.95</v>
      </c>
      <c r="X1804" s="28">
        <f t="shared" si="208"/>
        <v>1900.9794000000002</v>
      </c>
    </row>
    <row r="1805" spans="1:2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8320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8342</v>
      </c>
      <c r="O1805" s="5">
        <f t="shared" si="206"/>
        <v>30.8</v>
      </c>
      <c r="P1805" s="5">
        <f t="shared" si="205"/>
        <v>71.86666666666666</v>
      </c>
      <c r="Q1805" s="6" t="s">
        <v>8395</v>
      </c>
      <c r="R1805" t="s">
        <v>8396</v>
      </c>
      <c r="S1805" s="10">
        <f t="shared" si="209"/>
        <v>42018.071550925924</v>
      </c>
      <c r="T1805" s="10">
        <f t="shared" si="210"/>
        <v>42049.071550925924</v>
      </c>
      <c r="U1805" s="10">
        <v>42018</v>
      </c>
      <c r="V1805" s="10">
        <v>42049</v>
      </c>
      <c r="W1805" s="28">
        <f t="shared" si="207"/>
        <v>17500</v>
      </c>
      <c r="X1805" s="28">
        <f t="shared" si="208"/>
        <v>5390</v>
      </c>
    </row>
    <row r="1806" spans="1:2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8320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8342</v>
      </c>
      <c r="O1806" s="5">
        <f t="shared" si="206"/>
        <v>35.174193548387095</v>
      </c>
      <c r="P1806" s="5">
        <f t="shared" si="205"/>
        <v>104.84615384615384</v>
      </c>
      <c r="Q1806" s="6" t="s">
        <v>8395</v>
      </c>
      <c r="R1806" t="s">
        <v>8396</v>
      </c>
      <c r="S1806" s="10">
        <f t="shared" si="209"/>
        <v>42282.678287037037</v>
      </c>
      <c r="T1806" s="10">
        <f t="shared" si="210"/>
        <v>42322.719953703709</v>
      </c>
      <c r="U1806" s="10">
        <v>42282</v>
      </c>
      <c r="V1806" s="10">
        <v>42322</v>
      </c>
      <c r="W1806" s="28">
        <f t="shared" si="207"/>
        <v>15500</v>
      </c>
      <c r="X1806" s="28">
        <f t="shared" si="208"/>
        <v>5452</v>
      </c>
    </row>
    <row r="1807" spans="1:2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8320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8342</v>
      </c>
      <c r="O1807" s="5">
        <f t="shared" si="206"/>
        <v>36.404444444444444</v>
      </c>
      <c r="P1807" s="5">
        <f t="shared" si="205"/>
        <v>67.139344262295083</v>
      </c>
      <c r="Q1807" s="6" t="s">
        <v>8395</v>
      </c>
      <c r="R1807" t="s">
        <v>8396</v>
      </c>
      <c r="S1807" s="10">
        <f t="shared" si="209"/>
        <v>42247.803912037038</v>
      </c>
      <c r="T1807" s="10">
        <f t="shared" si="210"/>
        <v>42279.75</v>
      </c>
      <c r="U1807" s="10">
        <v>42247</v>
      </c>
      <c r="V1807" s="10">
        <v>42279</v>
      </c>
      <c r="W1807" s="28">
        <f t="shared" si="207"/>
        <v>25233.75</v>
      </c>
      <c r="X1807" s="28">
        <f t="shared" si="208"/>
        <v>9141.1560000000009</v>
      </c>
    </row>
    <row r="1808" spans="1:2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8320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8342</v>
      </c>
      <c r="O1808" s="5">
        <f t="shared" si="206"/>
        <v>2.9550000000000001</v>
      </c>
      <c r="P1808" s="5">
        <f t="shared" si="205"/>
        <v>73.875</v>
      </c>
      <c r="Q1808" s="6" t="s">
        <v>8395</v>
      </c>
      <c r="R1808" t="s">
        <v>8396</v>
      </c>
      <c r="S1808" s="10">
        <f t="shared" si="209"/>
        <v>41877.638298611113</v>
      </c>
      <c r="T1808" s="10">
        <f t="shared" si="210"/>
        <v>41912.638298611113</v>
      </c>
      <c r="U1808" s="10">
        <v>41877</v>
      </c>
      <c r="V1808" s="10">
        <v>41912</v>
      </c>
      <c r="W1808" s="28">
        <f t="shared" si="207"/>
        <v>33144</v>
      </c>
      <c r="X1808" s="28">
        <f t="shared" si="208"/>
        <v>956.71080000000006</v>
      </c>
    </row>
    <row r="1809" spans="1:2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8320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8342</v>
      </c>
      <c r="O1809" s="5">
        <f t="shared" si="206"/>
        <v>11.06</v>
      </c>
      <c r="P1809" s="5">
        <f t="shared" si="205"/>
        <v>69.125</v>
      </c>
      <c r="Q1809" s="6" t="s">
        <v>8395</v>
      </c>
      <c r="R1809" t="s">
        <v>8396</v>
      </c>
      <c r="S1809" s="10">
        <f t="shared" si="209"/>
        <v>41880.068437499998</v>
      </c>
      <c r="T1809" s="10">
        <f t="shared" si="210"/>
        <v>41910.068437499998</v>
      </c>
      <c r="U1809" s="10">
        <v>41880</v>
      </c>
      <c r="V1809" s="10">
        <v>41910</v>
      </c>
      <c r="W1809" s="28">
        <f t="shared" si="207"/>
        <v>5000</v>
      </c>
      <c r="X1809" s="28">
        <f t="shared" si="208"/>
        <v>553</v>
      </c>
    </row>
    <row r="1810" spans="1:2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8320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8342</v>
      </c>
      <c r="O1810" s="5">
        <f t="shared" si="206"/>
        <v>41.407142857142858</v>
      </c>
      <c r="P1810" s="5">
        <f t="shared" si="205"/>
        <v>120.77083333333333</v>
      </c>
      <c r="Q1810" s="6" t="s">
        <v>8395</v>
      </c>
      <c r="R1810" t="s">
        <v>8396</v>
      </c>
      <c r="S1810" s="10">
        <f t="shared" si="209"/>
        <v>42742.680902777778</v>
      </c>
      <c r="T1810" s="10">
        <f t="shared" si="210"/>
        <v>42777.680902777778</v>
      </c>
      <c r="U1810" s="10">
        <v>42742</v>
      </c>
      <c r="V1810" s="10">
        <v>42777</v>
      </c>
      <c r="W1810" s="28">
        <f t="shared" si="207"/>
        <v>28000</v>
      </c>
      <c r="X1810" s="28">
        <f t="shared" si="208"/>
        <v>11594</v>
      </c>
    </row>
    <row r="1811" spans="1:2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8320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8342</v>
      </c>
      <c r="O1811" s="5">
        <f t="shared" si="206"/>
        <v>10.857142857142858</v>
      </c>
      <c r="P1811" s="5">
        <f t="shared" si="205"/>
        <v>42.222222222222221</v>
      </c>
      <c r="Q1811" s="6" t="s">
        <v>8395</v>
      </c>
      <c r="R1811" t="s">
        <v>8396</v>
      </c>
      <c r="S1811" s="10">
        <f t="shared" si="209"/>
        <v>42029.907858796301</v>
      </c>
      <c r="T1811" s="10">
        <f t="shared" si="210"/>
        <v>42064.907858796301</v>
      </c>
      <c r="U1811" s="10">
        <v>42029</v>
      </c>
      <c r="V1811" s="10">
        <v>42064</v>
      </c>
      <c r="W1811" s="28">
        <f t="shared" si="207"/>
        <v>2812.25</v>
      </c>
      <c r="X1811" s="28">
        <f t="shared" si="208"/>
        <v>305.178</v>
      </c>
    </row>
    <row r="1812" spans="1:2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8320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8342</v>
      </c>
      <c r="O1812" s="5">
        <f t="shared" si="206"/>
        <v>3.3333333333333335</v>
      </c>
      <c r="P1812" s="5">
        <f t="shared" si="205"/>
        <v>7.5</v>
      </c>
      <c r="Q1812" s="6" t="s">
        <v>8395</v>
      </c>
      <c r="R1812" t="s">
        <v>8396</v>
      </c>
      <c r="S1812" s="10">
        <f t="shared" si="209"/>
        <v>41860.91002314815</v>
      </c>
      <c r="T1812" s="10">
        <f t="shared" si="210"/>
        <v>41872.91002314815</v>
      </c>
      <c r="U1812" s="10">
        <v>41860</v>
      </c>
      <c r="V1812" s="10">
        <v>41872</v>
      </c>
      <c r="W1812" s="28">
        <f t="shared" si="207"/>
        <v>450</v>
      </c>
      <c r="X1812" s="28">
        <f t="shared" si="208"/>
        <v>15</v>
      </c>
    </row>
    <row r="1813" spans="1:2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8320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8342</v>
      </c>
      <c r="O1813" s="5">
        <f t="shared" si="206"/>
        <v>7.407407407407407E-2</v>
      </c>
      <c r="P1813" s="5">
        <f t="shared" si="205"/>
        <v>1.5384615384615385</v>
      </c>
      <c r="Q1813" s="6" t="s">
        <v>8395</v>
      </c>
      <c r="R1813" t="s">
        <v>8396</v>
      </c>
      <c r="S1813" s="10">
        <f t="shared" si="209"/>
        <v>41876.433680555558</v>
      </c>
      <c r="T1813" s="10">
        <f t="shared" si="210"/>
        <v>41936.166666666664</v>
      </c>
      <c r="U1813" s="10">
        <v>41876</v>
      </c>
      <c r="V1813" s="10">
        <v>41936</v>
      </c>
      <c r="W1813" s="28">
        <f t="shared" si="207"/>
        <v>54000</v>
      </c>
      <c r="X1813" s="28">
        <f t="shared" si="208"/>
        <v>40</v>
      </c>
    </row>
    <row r="1814" spans="1:2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8320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8342</v>
      </c>
      <c r="O1814" s="5">
        <f t="shared" si="206"/>
        <v>13.307692307692307</v>
      </c>
      <c r="P1814" s="5">
        <f t="shared" si="205"/>
        <v>37.608695652173914</v>
      </c>
      <c r="Q1814" s="6" t="s">
        <v>8395</v>
      </c>
      <c r="R1814" t="s">
        <v>8396</v>
      </c>
      <c r="S1814" s="10">
        <f t="shared" si="209"/>
        <v>42524.318703703699</v>
      </c>
      <c r="T1814" s="10">
        <f t="shared" si="210"/>
        <v>42554.318703703699</v>
      </c>
      <c r="U1814" s="10">
        <v>42524</v>
      </c>
      <c r="V1814" s="10">
        <v>42554</v>
      </c>
      <c r="W1814" s="28">
        <f t="shared" si="207"/>
        <v>9380.8000000000011</v>
      </c>
      <c r="X1814" s="28">
        <f t="shared" si="208"/>
        <v>1148.9795000000001</v>
      </c>
    </row>
    <row r="1815" spans="1:2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8320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8342</v>
      </c>
      <c r="O1815" s="5">
        <f t="shared" si="206"/>
        <v>0</v>
      </c>
      <c r="P1815" s="5">
        <v>0</v>
      </c>
      <c r="Q1815" s="6" t="s">
        <v>8395</v>
      </c>
      <c r="R1815" t="s">
        <v>8396</v>
      </c>
      <c r="S1815" s="10">
        <f t="shared" si="209"/>
        <v>41829.889027777775</v>
      </c>
      <c r="T1815" s="10">
        <f t="shared" si="210"/>
        <v>41859.889027777775</v>
      </c>
      <c r="U1815" s="10">
        <v>41829</v>
      </c>
      <c r="V1815" s="10">
        <v>41859</v>
      </c>
      <c r="W1815" s="28">
        <f t="shared" si="207"/>
        <v>14961.625</v>
      </c>
      <c r="X1815" s="28">
        <f t="shared" si="208"/>
        <v>0</v>
      </c>
    </row>
    <row r="1816" spans="1:2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8320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8342</v>
      </c>
      <c r="O1816" s="5">
        <f t="shared" si="206"/>
        <v>49.183333333333337</v>
      </c>
      <c r="P1816" s="5">
        <f>E1816/L1816</f>
        <v>42.157142857142858</v>
      </c>
      <c r="Q1816" s="6" t="s">
        <v>8395</v>
      </c>
      <c r="R1816" t="s">
        <v>8396</v>
      </c>
      <c r="S1816" s="10">
        <f t="shared" si="209"/>
        <v>42033.314074074078</v>
      </c>
      <c r="T1816" s="10">
        <f t="shared" si="210"/>
        <v>42063.314074074078</v>
      </c>
      <c r="U1816" s="10">
        <v>42033</v>
      </c>
      <c r="V1816" s="10">
        <v>42063</v>
      </c>
      <c r="W1816" s="28">
        <f t="shared" si="207"/>
        <v>18158.400000000001</v>
      </c>
      <c r="X1816" s="28">
        <f t="shared" si="208"/>
        <v>9115.0488000000005</v>
      </c>
    </row>
    <row r="1817" spans="1:2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8320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8342</v>
      </c>
      <c r="O1817" s="5">
        <f t="shared" si="206"/>
        <v>0</v>
      </c>
      <c r="P1817" s="5">
        <v>0</v>
      </c>
      <c r="Q1817" s="6" t="s">
        <v>8395</v>
      </c>
      <c r="R1817" t="s">
        <v>8396</v>
      </c>
      <c r="S1817" s="10">
        <f t="shared" si="209"/>
        <v>42172.906678240739</v>
      </c>
      <c r="T1817" s="10">
        <f t="shared" si="210"/>
        <v>42186.906678240739</v>
      </c>
      <c r="U1817" s="10">
        <v>42172</v>
      </c>
      <c r="V1817" s="10">
        <v>42186</v>
      </c>
      <c r="W1817" s="28">
        <f t="shared" si="207"/>
        <v>3000</v>
      </c>
      <c r="X1817" s="28">
        <f t="shared" si="208"/>
        <v>0</v>
      </c>
    </row>
    <row r="1818" spans="1:2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8320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8342</v>
      </c>
      <c r="O1818" s="5">
        <f t="shared" si="206"/>
        <v>2.036</v>
      </c>
      <c r="P1818" s="5">
        <f>E1818/L1818</f>
        <v>84.833333333333329</v>
      </c>
      <c r="Q1818" s="6" t="s">
        <v>8395</v>
      </c>
      <c r="R1818" t="s">
        <v>8396</v>
      </c>
      <c r="S1818" s="10">
        <f t="shared" si="209"/>
        <v>42548.876192129625</v>
      </c>
      <c r="T1818" s="10">
        <f t="shared" si="210"/>
        <v>42576.791666666672</v>
      </c>
      <c r="U1818" s="10">
        <v>42548</v>
      </c>
      <c r="V1818" s="10">
        <v>42576</v>
      </c>
      <c r="W1818" s="28">
        <f t="shared" si="207"/>
        <v>25610</v>
      </c>
      <c r="X1818" s="28">
        <f t="shared" si="208"/>
        <v>515.7188000000001</v>
      </c>
    </row>
    <row r="1819" spans="1:2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8320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8342</v>
      </c>
      <c r="O1819" s="5">
        <f t="shared" si="206"/>
        <v>52.327777777777776</v>
      </c>
      <c r="P1819" s="5">
        <f>E1819/L1819</f>
        <v>94.19</v>
      </c>
      <c r="Q1819" s="6" t="s">
        <v>8395</v>
      </c>
      <c r="R1819" t="s">
        <v>8396</v>
      </c>
      <c r="S1819" s="10">
        <f t="shared" si="209"/>
        <v>42705.662118055552</v>
      </c>
      <c r="T1819" s="10">
        <f t="shared" si="210"/>
        <v>42765.290972222225</v>
      </c>
      <c r="U1819" s="10">
        <v>42705</v>
      </c>
      <c r="V1819" s="10">
        <v>42765</v>
      </c>
      <c r="W1819" s="28">
        <f t="shared" si="207"/>
        <v>18000</v>
      </c>
      <c r="X1819" s="28">
        <f t="shared" si="208"/>
        <v>9419</v>
      </c>
    </row>
    <row r="1820" spans="1:2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8320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8342</v>
      </c>
      <c r="O1820" s="5">
        <f t="shared" si="206"/>
        <v>0</v>
      </c>
      <c r="P1820" s="5">
        <v>0</v>
      </c>
      <c r="Q1820" s="6" t="s">
        <v>8395</v>
      </c>
      <c r="R1820" t="s">
        <v>8396</v>
      </c>
      <c r="S1820" s="10">
        <f t="shared" si="209"/>
        <v>42067.234375</v>
      </c>
      <c r="T1820" s="10">
        <f t="shared" si="210"/>
        <v>42097.192708333328</v>
      </c>
      <c r="U1820" s="10">
        <v>42067</v>
      </c>
      <c r="V1820" s="10">
        <v>42097</v>
      </c>
      <c r="W1820" s="28">
        <f t="shared" si="207"/>
        <v>15000</v>
      </c>
      <c r="X1820" s="28">
        <f t="shared" si="208"/>
        <v>0</v>
      </c>
    </row>
    <row r="1821" spans="1:2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8320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8342</v>
      </c>
      <c r="O1821" s="5">
        <f t="shared" si="206"/>
        <v>2.083333333333333</v>
      </c>
      <c r="P1821" s="5">
        <f t="shared" ref="P1821:P1862" si="211">E1821/L1821</f>
        <v>6.25</v>
      </c>
      <c r="Q1821" s="6" t="s">
        <v>8395</v>
      </c>
      <c r="R1821" t="s">
        <v>8396</v>
      </c>
      <c r="S1821" s="10">
        <f t="shared" si="209"/>
        <v>41820.752268518518</v>
      </c>
      <c r="T1821" s="10">
        <f t="shared" si="210"/>
        <v>41850.752268518518</v>
      </c>
      <c r="U1821" s="10">
        <v>41820</v>
      </c>
      <c r="V1821" s="10">
        <v>41850</v>
      </c>
      <c r="W1821" s="28">
        <f t="shared" si="207"/>
        <v>1200</v>
      </c>
      <c r="X1821" s="28">
        <f t="shared" si="208"/>
        <v>25</v>
      </c>
    </row>
    <row r="1822" spans="1:2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8320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8342</v>
      </c>
      <c r="O1822" s="5">
        <f t="shared" si="206"/>
        <v>6.565384615384616</v>
      </c>
      <c r="P1822" s="5">
        <f t="shared" si="211"/>
        <v>213.375</v>
      </c>
      <c r="Q1822" s="6" t="s">
        <v>8395</v>
      </c>
      <c r="R1822" t="s">
        <v>8396</v>
      </c>
      <c r="S1822" s="10">
        <f t="shared" si="209"/>
        <v>42065.084374999999</v>
      </c>
      <c r="T1822" s="10">
        <f t="shared" si="210"/>
        <v>42095.042708333334</v>
      </c>
      <c r="U1822" s="10">
        <v>42065</v>
      </c>
      <c r="V1822" s="10">
        <v>42095</v>
      </c>
      <c r="W1822" s="28">
        <f t="shared" si="207"/>
        <v>26000</v>
      </c>
      <c r="X1822" s="28">
        <f t="shared" si="208"/>
        <v>1707</v>
      </c>
    </row>
    <row r="1823" spans="1:2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8318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8333</v>
      </c>
      <c r="O1823" s="5">
        <f t="shared" si="206"/>
        <v>134.88999999999999</v>
      </c>
      <c r="P1823" s="5">
        <f t="shared" si="211"/>
        <v>59.162280701754383</v>
      </c>
      <c r="Q1823" s="6" t="s">
        <v>8382</v>
      </c>
      <c r="R1823" t="s">
        <v>8383</v>
      </c>
      <c r="S1823" s="10">
        <f t="shared" si="209"/>
        <v>40926.319062499999</v>
      </c>
      <c r="T1823" s="10">
        <f t="shared" si="210"/>
        <v>40971.319062499999</v>
      </c>
      <c r="U1823" s="10">
        <v>40926</v>
      </c>
      <c r="V1823" s="10">
        <v>40971</v>
      </c>
      <c r="W1823" s="28">
        <f t="shared" si="207"/>
        <v>2500</v>
      </c>
      <c r="X1823" s="28">
        <f t="shared" si="208"/>
        <v>3372.25</v>
      </c>
    </row>
    <row r="1824" spans="1:2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8318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8333</v>
      </c>
      <c r="O1824" s="5">
        <f t="shared" si="206"/>
        <v>100</v>
      </c>
      <c r="P1824" s="5">
        <f t="shared" si="211"/>
        <v>27.272727272727273</v>
      </c>
      <c r="Q1824" s="6" t="s">
        <v>8382</v>
      </c>
      <c r="R1824" t="s">
        <v>8383</v>
      </c>
      <c r="S1824" s="10">
        <f t="shared" si="209"/>
        <v>41634.797013888892</v>
      </c>
      <c r="T1824" s="10">
        <f t="shared" si="210"/>
        <v>41670.792361111111</v>
      </c>
      <c r="U1824" s="10">
        <v>41634</v>
      </c>
      <c r="V1824" s="10">
        <v>41670</v>
      </c>
      <c r="W1824" s="28">
        <f t="shared" si="207"/>
        <v>282.75</v>
      </c>
      <c r="X1824" s="28">
        <f t="shared" si="208"/>
        <v>267.99</v>
      </c>
    </row>
    <row r="1825" spans="1:2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8318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8333</v>
      </c>
      <c r="O1825" s="5">
        <f t="shared" si="206"/>
        <v>115.85714285714286</v>
      </c>
      <c r="P1825" s="5">
        <f t="shared" si="211"/>
        <v>24.575757575757574</v>
      </c>
      <c r="Q1825" s="6" t="s">
        <v>8382</v>
      </c>
      <c r="R1825" t="s">
        <v>8383</v>
      </c>
      <c r="S1825" s="10">
        <f t="shared" si="209"/>
        <v>41176.684907407405</v>
      </c>
      <c r="T1825" s="10">
        <f t="shared" si="210"/>
        <v>41206.684907407405</v>
      </c>
      <c r="U1825" s="10">
        <v>41176</v>
      </c>
      <c r="V1825" s="10">
        <v>41206</v>
      </c>
      <c r="W1825" s="28">
        <f t="shared" si="207"/>
        <v>700</v>
      </c>
      <c r="X1825" s="28">
        <f t="shared" si="208"/>
        <v>811</v>
      </c>
    </row>
    <row r="1826" spans="1:2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8318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8333</v>
      </c>
      <c r="O1826" s="5">
        <f t="shared" si="206"/>
        <v>100.06666666666666</v>
      </c>
      <c r="P1826" s="5">
        <f t="shared" si="211"/>
        <v>75.05</v>
      </c>
      <c r="Q1826" s="6" t="s">
        <v>8382</v>
      </c>
      <c r="R1826" t="s">
        <v>8383</v>
      </c>
      <c r="S1826" s="10">
        <f t="shared" si="209"/>
        <v>41626.916284722218</v>
      </c>
      <c r="T1826" s="10">
        <f t="shared" si="210"/>
        <v>41647.088888888888</v>
      </c>
      <c r="U1826" s="10">
        <v>41626</v>
      </c>
      <c r="V1826" s="10">
        <v>41647</v>
      </c>
      <c r="W1826" s="28">
        <f t="shared" si="207"/>
        <v>3000</v>
      </c>
      <c r="X1826" s="28">
        <f t="shared" si="208"/>
        <v>3002</v>
      </c>
    </row>
    <row r="1827" spans="1:2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8318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8333</v>
      </c>
      <c r="O1827" s="5">
        <f t="shared" si="206"/>
        <v>105.05</v>
      </c>
      <c r="P1827" s="5">
        <f t="shared" si="211"/>
        <v>42.02</v>
      </c>
      <c r="Q1827" s="6" t="s">
        <v>8382</v>
      </c>
      <c r="R1827" t="s">
        <v>8383</v>
      </c>
      <c r="S1827" s="10">
        <f t="shared" si="209"/>
        <v>41443.83452546296</v>
      </c>
      <c r="T1827" s="10">
        <f t="shared" si="210"/>
        <v>41466.83452546296</v>
      </c>
      <c r="U1827" s="10">
        <v>41443</v>
      </c>
      <c r="V1827" s="10">
        <v>41466</v>
      </c>
      <c r="W1827" s="28">
        <f t="shared" si="207"/>
        <v>2000</v>
      </c>
      <c r="X1827" s="28">
        <f t="shared" si="208"/>
        <v>2101</v>
      </c>
    </row>
    <row r="1828" spans="1:2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8318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8333</v>
      </c>
      <c r="O1828" s="5">
        <f t="shared" si="206"/>
        <v>101</v>
      </c>
      <c r="P1828" s="5">
        <f t="shared" si="211"/>
        <v>53.157894736842103</v>
      </c>
      <c r="Q1828" s="6" t="s">
        <v>8382</v>
      </c>
      <c r="R1828" t="s">
        <v>8383</v>
      </c>
      <c r="S1828" s="10">
        <f t="shared" si="209"/>
        <v>41657.923807870371</v>
      </c>
      <c r="T1828" s="10">
        <f t="shared" si="210"/>
        <v>41687.923807870371</v>
      </c>
      <c r="U1828" s="10">
        <v>41657</v>
      </c>
      <c r="V1828" s="10">
        <v>41687</v>
      </c>
      <c r="W1828" s="28">
        <f t="shared" si="207"/>
        <v>2000</v>
      </c>
      <c r="X1828" s="28">
        <f t="shared" si="208"/>
        <v>2020</v>
      </c>
    </row>
    <row r="1829" spans="1:2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8318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8333</v>
      </c>
      <c r="O1829" s="5">
        <f t="shared" si="206"/>
        <v>100.66250000000001</v>
      </c>
      <c r="P1829" s="5">
        <f t="shared" si="211"/>
        <v>83.885416666666671</v>
      </c>
      <c r="Q1829" s="6" t="s">
        <v>8382</v>
      </c>
      <c r="R1829" t="s">
        <v>8383</v>
      </c>
      <c r="S1829" s="10">
        <f t="shared" si="209"/>
        <v>40555.325937499998</v>
      </c>
      <c r="T1829" s="10">
        <f t="shared" si="210"/>
        <v>40605.325937499998</v>
      </c>
      <c r="U1829" s="10">
        <v>40555</v>
      </c>
      <c r="V1829" s="10">
        <v>40605</v>
      </c>
      <c r="W1829" s="28">
        <f t="shared" si="207"/>
        <v>8000</v>
      </c>
      <c r="X1829" s="28">
        <f t="shared" si="208"/>
        <v>8053</v>
      </c>
    </row>
    <row r="1830" spans="1:2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8318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8333</v>
      </c>
      <c r="O1830" s="5">
        <f t="shared" si="206"/>
        <v>100.16000000000001</v>
      </c>
      <c r="P1830" s="5">
        <f t="shared" si="211"/>
        <v>417.33333333333331</v>
      </c>
      <c r="Q1830" s="6" t="s">
        <v>8382</v>
      </c>
      <c r="R1830" t="s">
        <v>8383</v>
      </c>
      <c r="S1830" s="10">
        <f t="shared" si="209"/>
        <v>41736.899652777778</v>
      </c>
      <c r="T1830" s="10">
        <f t="shared" si="210"/>
        <v>41768.916666666664</v>
      </c>
      <c r="U1830" s="10">
        <v>41736</v>
      </c>
      <c r="V1830" s="10">
        <v>41768</v>
      </c>
      <c r="W1830" s="28">
        <f t="shared" si="207"/>
        <v>20000</v>
      </c>
      <c r="X1830" s="28">
        <f t="shared" si="208"/>
        <v>20032</v>
      </c>
    </row>
    <row r="1831" spans="1:2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8318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8333</v>
      </c>
      <c r="O1831" s="5">
        <f t="shared" si="206"/>
        <v>166.68333333333334</v>
      </c>
      <c r="P1831" s="5">
        <f t="shared" si="211"/>
        <v>75.765151515151516</v>
      </c>
      <c r="Q1831" s="6" t="s">
        <v>8382</v>
      </c>
      <c r="R1831" t="s">
        <v>8383</v>
      </c>
      <c r="S1831" s="10">
        <f t="shared" si="209"/>
        <v>40516.087627314817</v>
      </c>
      <c r="T1831" s="10">
        <f t="shared" si="210"/>
        <v>40564.916666666664</v>
      </c>
      <c r="U1831" s="10">
        <v>40516</v>
      </c>
      <c r="V1831" s="10">
        <v>40564</v>
      </c>
      <c r="W1831" s="28">
        <f t="shared" si="207"/>
        <v>1500</v>
      </c>
      <c r="X1831" s="28">
        <f t="shared" si="208"/>
        <v>2500.25</v>
      </c>
    </row>
    <row r="1832" spans="1:2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8318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8333</v>
      </c>
      <c r="O1832" s="5">
        <f t="shared" si="206"/>
        <v>101.53333333333335</v>
      </c>
      <c r="P1832" s="5">
        <f t="shared" si="211"/>
        <v>67.389380530973455</v>
      </c>
      <c r="Q1832" s="6" t="s">
        <v>8382</v>
      </c>
      <c r="R1832" t="s">
        <v>8383</v>
      </c>
      <c r="S1832" s="10">
        <f t="shared" si="209"/>
        <v>41664.684108796297</v>
      </c>
      <c r="T1832" s="10">
        <f t="shared" si="210"/>
        <v>41694.684108796297</v>
      </c>
      <c r="U1832" s="10">
        <v>41664</v>
      </c>
      <c r="V1832" s="10">
        <v>41694</v>
      </c>
      <c r="W1832" s="28">
        <f t="shared" si="207"/>
        <v>15000</v>
      </c>
      <c r="X1832" s="28">
        <f t="shared" si="208"/>
        <v>15230</v>
      </c>
    </row>
    <row r="1833" spans="1:2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8318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8333</v>
      </c>
      <c r="O1833" s="5">
        <f t="shared" si="206"/>
        <v>103</v>
      </c>
      <c r="P1833" s="5">
        <f t="shared" si="211"/>
        <v>73.571428571428569</v>
      </c>
      <c r="Q1833" s="6" t="s">
        <v>8382</v>
      </c>
      <c r="R1833" t="s">
        <v>8383</v>
      </c>
      <c r="S1833" s="10">
        <f t="shared" si="209"/>
        <v>41026.996099537035</v>
      </c>
      <c r="T1833" s="10">
        <f t="shared" si="210"/>
        <v>41041.996099537035</v>
      </c>
      <c r="U1833" s="10">
        <v>41026</v>
      </c>
      <c r="V1833" s="10">
        <v>41041</v>
      </c>
      <c r="W1833" s="28">
        <f t="shared" si="207"/>
        <v>1000</v>
      </c>
      <c r="X1833" s="28">
        <f t="shared" si="208"/>
        <v>1030</v>
      </c>
    </row>
    <row r="1834" spans="1:2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8318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8333</v>
      </c>
      <c r="O1834" s="5">
        <f t="shared" si="206"/>
        <v>142.85714285714286</v>
      </c>
      <c r="P1834" s="5">
        <f t="shared" si="211"/>
        <v>25</v>
      </c>
      <c r="Q1834" s="6" t="s">
        <v>8382</v>
      </c>
      <c r="R1834" t="s">
        <v>8383</v>
      </c>
      <c r="S1834" s="10">
        <f t="shared" si="209"/>
        <v>40576.539664351854</v>
      </c>
      <c r="T1834" s="10">
        <f t="shared" si="210"/>
        <v>40606.539664351854</v>
      </c>
      <c r="U1834" s="10">
        <v>40576</v>
      </c>
      <c r="V1834" s="10">
        <v>40606</v>
      </c>
      <c r="W1834" s="28">
        <f t="shared" si="207"/>
        <v>350</v>
      </c>
      <c r="X1834" s="28">
        <f t="shared" si="208"/>
        <v>500</v>
      </c>
    </row>
    <row r="1835" spans="1:2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8318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8333</v>
      </c>
      <c r="O1835" s="5">
        <f t="shared" si="206"/>
        <v>262.5</v>
      </c>
      <c r="P1835" s="5">
        <f t="shared" si="211"/>
        <v>42</v>
      </c>
      <c r="Q1835" s="6" t="s">
        <v>8382</v>
      </c>
      <c r="R1835" t="s">
        <v>8383</v>
      </c>
      <c r="S1835" s="10">
        <f t="shared" si="209"/>
        <v>41303.044016203705</v>
      </c>
      <c r="T1835" s="10">
        <f t="shared" si="210"/>
        <v>41335.332638888889</v>
      </c>
      <c r="U1835" s="10">
        <v>41303</v>
      </c>
      <c r="V1835" s="10">
        <v>41335</v>
      </c>
      <c r="W1835" s="28">
        <f t="shared" si="207"/>
        <v>400</v>
      </c>
      <c r="X1835" s="28">
        <f t="shared" si="208"/>
        <v>1050</v>
      </c>
    </row>
    <row r="1836" spans="1:2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8318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8333</v>
      </c>
      <c r="O1836" s="5">
        <f t="shared" si="206"/>
        <v>118.05000000000001</v>
      </c>
      <c r="P1836" s="5">
        <f t="shared" si="211"/>
        <v>131.16666666666666</v>
      </c>
      <c r="Q1836" s="6" t="s">
        <v>8382</v>
      </c>
      <c r="R1836" t="s">
        <v>8383</v>
      </c>
      <c r="S1836" s="10">
        <f t="shared" si="209"/>
        <v>41988.964062500003</v>
      </c>
      <c r="T1836" s="10">
        <f t="shared" si="210"/>
        <v>42028.964062500003</v>
      </c>
      <c r="U1836" s="10">
        <v>41988</v>
      </c>
      <c r="V1836" s="10">
        <v>42028</v>
      </c>
      <c r="W1836" s="28">
        <f t="shared" si="207"/>
        <v>10000</v>
      </c>
      <c r="X1836" s="28">
        <f t="shared" si="208"/>
        <v>11805</v>
      </c>
    </row>
    <row r="1837" spans="1:2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8318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8333</v>
      </c>
      <c r="O1837" s="5">
        <f t="shared" si="206"/>
        <v>104</v>
      </c>
      <c r="P1837" s="5">
        <f t="shared" si="211"/>
        <v>47.272727272727273</v>
      </c>
      <c r="Q1837" s="6" t="s">
        <v>8382</v>
      </c>
      <c r="R1837" t="s">
        <v>8383</v>
      </c>
      <c r="S1837" s="10">
        <f t="shared" si="209"/>
        <v>42430.702210648145</v>
      </c>
      <c r="T1837" s="10">
        <f t="shared" si="210"/>
        <v>42460.660543981481</v>
      </c>
      <c r="U1837" s="10">
        <v>42430</v>
      </c>
      <c r="V1837" s="10">
        <v>42460</v>
      </c>
      <c r="W1837" s="28">
        <f t="shared" si="207"/>
        <v>698.69999999999993</v>
      </c>
      <c r="X1837" s="28">
        <f t="shared" si="208"/>
        <v>747.91599999999994</v>
      </c>
    </row>
    <row r="1838" spans="1:2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8318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8333</v>
      </c>
      <c r="O1838" s="5">
        <f t="shared" si="206"/>
        <v>200.34</v>
      </c>
      <c r="P1838" s="5">
        <f t="shared" si="211"/>
        <v>182.12727272727273</v>
      </c>
      <c r="Q1838" s="6" t="s">
        <v>8382</v>
      </c>
      <c r="R1838" t="s">
        <v>8383</v>
      </c>
      <c r="S1838" s="10">
        <f t="shared" si="209"/>
        <v>41305.809363425928</v>
      </c>
      <c r="T1838" s="10">
        <f t="shared" si="210"/>
        <v>41322.809363425928</v>
      </c>
      <c r="U1838" s="10">
        <v>41305</v>
      </c>
      <c r="V1838" s="10">
        <v>41322</v>
      </c>
      <c r="W1838" s="28">
        <f t="shared" si="207"/>
        <v>5000</v>
      </c>
      <c r="X1838" s="28">
        <f t="shared" si="208"/>
        <v>10017</v>
      </c>
    </row>
    <row r="1839" spans="1:2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8318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8333</v>
      </c>
      <c r="O1839" s="5">
        <f t="shared" si="206"/>
        <v>306.83333333333331</v>
      </c>
      <c r="P1839" s="5">
        <f t="shared" si="211"/>
        <v>61.366666666666667</v>
      </c>
      <c r="Q1839" s="6" t="s">
        <v>8382</v>
      </c>
      <c r="R1839" t="s">
        <v>8383</v>
      </c>
      <c r="S1839" s="10">
        <f t="shared" si="209"/>
        <v>40926.047858796301</v>
      </c>
      <c r="T1839" s="10">
        <f t="shared" si="210"/>
        <v>40986.006192129629</v>
      </c>
      <c r="U1839" s="10">
        <v>40926</v>
      </c>
      <c r="V1839" s="10">
        <v>40986</v>
      </c>
      <c r="W1839" s="28">
        <f t="shared" si="207"/>
        <v>600</v>
      </c>
      <c r="X1839" s="28">
        <f t="shared" si="208"/>
        <v>1841</v>
      </c>
    </row>
    <row r="1840" spans="1:2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8318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8333</v>
      </c>
      <c r="O1840" s="5">
        <f t="shared" si="206"/>
        <v>100.149</v>
      </c>
      <c r="P1840" s="5">
        <f t="shared" si="211"/>
        <v>35.767499999999998</v>
      </c>
      <c r="Q1840" s="6" t="s">
        <v>8382</v>
      </c>
      <c r="R1840" t="s">
        <v>8383</v>
      </c>
      <c r="S1840" s="10">
        <f t="shared" si="209"/>
        <v>40788.786539351851</v>
      </c>
      <c r="T1840" s="10">
        <f t="shared" si="210"/>
        <v>40817.125</v>
      </c>
      <c r="U1840" s="10">
        <v>40788</v>
      </c>
      <c r="V1840" s="10">
        <v>40817</v>
      </c>
      <c r="W1840" s="28">
        <f t="shared" si="207"/>
        <v>1000</v>
      </c>
      <c r="X1840" s="28">
        <f t="shared" si="208"/>
        <v>1001.49</v>
      </c>
    </row>
    <row r="1841" spans="1:2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8318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8333</v>
      </c>
      <c r="O1841" s="5">
        <f t="shared" si="206"/>
        <v>205.29999999999998</v>
      </c>
      <c r="P1841" s="5">
        <f t="shared" si="211"/>
        <v>45.62222222222222</v>
      </c>
      <c r="Q1841" s="6" t="s">
        <v>8382</v>
      </c>
      <c r="R1841" t="s">
        <v>8383</v>
      </c>
      <c r="S1841" s="10">
        <f t="shared" si="209"/>
        <v>42614.722013888888</v>
      </c>
      <c r="T1841" s="10">
        <f t="shared" si="210"/>
        <v>42644.722013888888</v>
      </c>
      <c r="U1841" s="10">
        <v>42614</v>
      </c>
      <c r="V1841" s="10">
        <v>42644</v>
      </c>
      <c r="W1841" s="28">
        <f t="shared" si="207"/>
        <v>1000</v>
      </c>
      <c r="X1841" s="28">
        <f t="shared" si="208"/>
        <v>2053</v>
      </c>
    </row>
    <row r="1842" spans="1:2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8318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8333</v>
      </c>
      <c r="O1842" s="5">
        <f t="shared" si="206"/>
        <v>108.88888888888889</v>
      </c>
      <c r="P1842" s="5">
        <f t="shared" si="211"/>
        <v>75.384615384615387</v>
      </c>
      <c r="Q1842" s="6" t="s">
        <v>8382</v>
      </c>
      <c r="R1842" t="s">
        <v>8383</v>
      </c>
      <c r="S1842" s="10">
        <f t="shared" si="209"/>
        <v>41382.096180555556</v>
      </c>
      <c r="T1842" s="10">
        <f t="shared" si="210"/>
        <v>41401.207638888889</v>
      </c>
      <c r="U1842" s="10">
        <v>41382</v>
      </c>
      <c r="V1842" s="10">
        <v>41401</v>
      </c>
      <c r="W1842" s="28">
        <f t="shared" si="207"/>
        <v>900</v>
      </c>
      <c r="X1842" s="28">
        <f t="shared" si="208"/>
        <v>980</v>
      </c>
    </row>
    <row r="1843" spans="1:2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8318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8333</v>
      </c>
      <c r="O1843" s="5">
        <f t="shared" si="206"/>
        <v>101.75</v>
      </c>
      <c r="P1843" s="5">
        <f t="shared" si="211"/>
        <v>50.875</v>
      </c>
      <c r="Q1843" s="6" t="s">
        <v>8382</v>
      </c>
      <c r="R1843" t="s">
        <v>8383</v>
      </c>
      <c r="S1843" s="10">
        <f t="shared" si="209"/>
        <v>41745.84542824074</v>
      </c>
      <c r="T1843" s="10">
        <f t="shared" si="210"/>
        <v>41779.207638888889</v>
      </c>
      <c r="U1843" s="10">
        <v>41745</v>
      </c>
      <c r="V1843" s="10">
        <v>41779</v>
      </c>
      <c r="W1843" s="28">
        <f t="shared" si="207"/>
        <v>2000</v>
      </c>
      <c r="X1843" s="28">
        <f t="shared" si="208"/>
        <v>2035</v>
      </c>
    </row>
    <row r="1844" spans="1:2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8318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8333</v>
      </c>
      <c r="O1844" s="5">
        <f t="shared" si="206"/>
        <v>125.25</v>
      </c>
      <c r="P1844" s="5">
        <f t="shared" si="211"/>
        <v>119.28571428571429</v>
      </c>
      <c r="Q1844" s="6" t="s">
        <v>8382</v>
      </c>
      <c r="R1844" t="s">
        <v>8383</v>
      </c>
      <c r="S1844" s="10">
        <f t="shared" si="209"/>
        <v>42031.631724537037</v>
      </c>
      <c r="T1844" s="10">
        <f t="shared" si="210"/>
        <v>42065.249305555553</v>
      </c>
      <c r="U1844" s="10">
        <v>42031</v>
      </c>
      <c r="V1844" s="10">
        <v>42065</v>
      </c>
      <c r="W1844" s="28">
        <f t="shared" si="207"/>
        <v>2000</v>
      </c>
      <c r="X1844" s="28">
        <f t="shared" si="208"/>
        <v>2505</v>
      </c>
    </row>
    <row r="1845" spans="1:2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8318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8333</v>
      </c>
      <c r="O1845" s="5">
        <f t="shared" si="206"/>
        <v>124.0061</v>
      </c>
      <c r="P1845" s="5">
        <f t="shared" si="211"/>
        <v>92.541865671641801</v>
      </c>
      <c r="Q1845" s="6" t="s">
        <v>8382</v>
      </c>
      <c r="R1845" t="s">
        <v>8383</v>
      </c>
      <c r="S1845" s="10">
        <f t="shared" si="209"/>
        <v>40564.994837962964</v>
      </c>
      <c r="T1845" s="10">
        <f t="shared" si="210"/>
        <v>40594.994837962964</v>
      </c>
      <c r="U1845" s="10">
        <v>40564</v>
      </c>
      <c r="V1845" s="10">
        <v>40594</v>
      </c>
      <c r="W1845" s="28">
        <f t="shared" si="207"/>
        <v>10000</v>
      </c>
      <c r="X1845" s="28">
        <f t="shared" si="208"/>
        <v>12400.61</v>
      </c>
    </row>
    <row r="1846" spans="1:2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8318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8333</v>
      </c>
      <c r="O1846" s="5">
        <f t="shared" si="206"/>
        <v>101.4</v>
      </c>
      <c r="P1846" s="5">
        <f t="shared" si="211"/>
        <v>76.05</v>
      </c>
      <c r="Q1846" s="6" t="s">
        <v>8382</v>
      </c>
      <c r="R1846" t="s">
        <v>8383</v>
      </c>
      <c r="S1846" s="10">
        <f t="shared" si="209"/>
        <v>40666.973541666666</v>
      </c>
      <c r="T1846" s="10">
        <f t="shared" si="210"/>
        <v>40705.125</v>
      </c>
      <c r="U1846" s="10">
        <v>40666</v>
      </c>
      <c r="V1846" s="10">
        <v>40705</v>
      </c>
      <c r="W1846" s="28">
        <f t="shared" si="207"/>
        <v>1500</v>
      </c>
      <c r="X1846" s="28">
        <f t="shared" si="208"/>
        <v>1521</v>
      </c>
    </row>
    <row r="1847" spans="1:2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8318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8333</v>
      </c>
      <c r="O1847" s="5">
        <f t="shared" si="206"/>
        <v>100</v>
      </c>
      <c r="P1847" s="5">
        <f t="shared" si="211"/>
        <v>52.631578947368418</v>
      </c>
      <c r="Q1847" s="6" t="s">
        <v>8382</v>
      </c>
      <c r="R1847" t="s">
        <v>8383</v>
      </c>
      <c r="S1847" s="10">
        <f t="shared" si="209"/>
        <v>42523.333310185189</v>
      </c>
      <c r="T1847" s="10">
        <f t="shared" si="210"/>
        <v>42538.204861111109</v>
      </c>
      <c r="U1847" s="10">
        <v>42523</v>
      </c>
      <c r="V1847" s="10">
        <v>42538</v>
      </c>
      <c r="W1847" s="28">
        <f t="shared" si="207"/>
        <v>1000</v>
      </c>
      <c r="X1847" s="28">
        <f t="shared" si="208"/>
        <v>1000</v>
      </c>
    </row>
    <row r="1848" spans="1:2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8318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8333</v>
      </c>
      <c r="O1848" s="5">
        <f t="shared" si="206"/>
        <v>137.92666666666668</v>
      </c>
      <c r="P1848" s="5">
        <f t="shared" si="211"/>
        <v>98.990430622009569</v>
      </c>
      <c r="Q1848" s="6" t="s">
        <v>8382</v>
      </c>
      <c r="R1848" t="s">
        <v>8383</v>
      </c>
      <c r="S1848" s="10">
        <f t="shared" si="209"/>
        <v>41228.650196759263</v>
      </c>
      <c r="T1848" s="10">
        <f t="shared" si="210"/>
        <v>41258.650196759263</v>
      </c>
      <c r="U1848" s="10">
        <v>41228</v>
      </c>
      <c r="V1848" s="10">
        <v>41258</v>
      </c>
      <c r="W1848" s="28">
        <f t="shared" si="207"/>
        <v>15000</v>
      </c>
      <c r="X1848" s="28">
        <f t="shared" si="208"/>
        <v>20689</v>
      </c>
    </row>
    <row r="1849" spans="1:2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8318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8333</v>
      </c>
      <c r="O1849" s="5">
        <f t="shared" si="206"/>
        <v>120.88000000000001</v>
      </c>
      <c r="P1849" s="5">
        <f t="shared" si="211"/>
        <v>79.526315789473685</v>
      </c>
      <c r="Q1849" s="6" t="s">
        <v>8382</v>
      </c>
      <c r="R1849" t="s">
        <v>8383</v>
      </c>
      <c r="S1849" s="10">
        <f t="shared" si="209"/>
        <v>42094.236481481479</v>
      </c>
      <c r="T1849" s="10">
        <f t="shared" si="210"/>
        <v>42115.236481481479</v>
      </c>
      <c r="U1849" s="10">
        <v>42094</v>
      </c>
      <c r="V1849" s="10">
        <v>42115</v>
      </c>
      <c r="W1849" s="28">
        <f t="shared" si="207"/>
        <v>2500</v>
      </c>
      <c r="X1849" s="28">
        <f t="shared" si="208"/>
        <v>3022</v>
      </c>
    </row>
    <row r="1850" spans="1:2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8318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8333</v>
      </c>
      <c r="O1850" s="5">
        <f t="shared" si="206"/>
        <v>107.36666666666667</v>
      </c>
      <c r="P1850" s="5">
        <f t="shared" si="211"/>
        <v>134.20833333333334</v>
      </c>
      <c r="Q1850" s="6" t="s">
        <v>8382</v>
      </c>
      <c r="R1850" t="s">
        <v>8383</v>
      </c>
      <c r="S1850" s="10">
        <f t="shared" si="209"/>
        <v>40691.788055555553</v>
      </c>
      <c r="T1850" s="10">
        <f t="shared" si="210"/>
        <v>40755.290972222225</v>
      </c>
      <c r="U1850" s="10">
        <v>40691</v>
      </c>
      <c r="V1850" s="10">
        <v>40755</v>
      </c>
      <c r="W1850" s="28">
        <f t="shared" si="207"/>
        <v>3000</v>
      </c>
      <c r="X1850" s="28">
        <f t="shared" si="208"/>
        <v>3221</v>
      </c>
    </row>
    <row r="1851" spans="1:2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8318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8333</v>
      </c>
      <c r="O1851" s="5">
        <f t="shared" si="206"/>
        <v>100.33333333333334</v>
      </c>
      <c r="P1851" s="5">
        <f t="shared" si="211"/>
        <v>37.625</v>
      </c>
      <c r="Q1851" s="6" t="s">
        <v>8382</v>
      </c>
      <c r="R1851" t="s">
        <v>8383</v>
      </c>
      <c r="S1851" s="10">
        <f t="shared" si="209"/>
        <v>41169.845590277779</v>
      </c>
      <c r="T1851" s="10">
        <f t="shared" si="210"/>
        <v>41199.845590277779</v>
      </c>
      <c r="U1851" s="10">
        <v>41169</v>
      </c>
      <c r="V1851" s="10">
        <v>41199</v>
      </c>
      <c r="W1851" s="28">
        <f t="shared" si="207"/>
        <v>300</v>
      </c>
      <c r="X1851" s="28">
        <f t="shared" si="208"/>
        <v>301</v>
      </c>
    </row>
    <row r="1852" spans="1:2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8318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8333</v>
      </c>
      <c r="O1852" s="5">
        <f t="shared" si="206"/>
        <v>101.52222222222223</v>
      </c>
      <c r="P1852" s="5">
        <f t="shared" si="211"/>
        <v>51.044692737430168</v>
      </c>
      <c r="Q1852" s="6" t="s">
        <v>8382</v>
      </c>
      <c r="R1852" t="s">
        <v>8383</v>
      </c>
      <c r="S1852" s="10">
        <f t="shared" si="209"/>
        <v>41800.959490740745</v>
      </c>
      <c r="T1852" s="10">
        <f t="shared" si="210"/>
        <v>41830.959490740745</v>
      </c>
      <c r="U1852" s="10">
        <v>41800</v>
      </c>
      <c r="V1852" s="10">
        <v>41830</v>
      </c>
      <c r="W1852" s="28">
        <f t="shared" si="207"/>
        <v>9000</v>
      </c>
      <c r="X1852" s="28">
        <f t="shared" si="208"/>
        <v>9137</v>
      </c>
    </row>
    <row r="1853" spans="1:2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8318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8333</v>
      </c>
      <c r="O1853" s="5">
        <f t="shared" si="206"/>
        <v>100.07692307692308</v>
      </c>
      <c r="P1853" s="5">
        <f t="shared" si="211"/>
        <v>50.03846153846154</v>
      </c>
      <c r="Q1853" s="6" t="s">
        <v>8382</v>
      </c>
      <c r="R1853" t="s">
        <v>8383</v>
      </c>
      <c r="S1853" s="10">
        <f t="shared" si="209"/>
        <v>41827.906689814816</v>
      </c>
      <c r="T1853" s="10">
        <f t="shared" si="210"/>
        <v>41848.041666666664</v>
      </c>
      <c r="U1853" s="10">
        <v>41827</v>
      </c>
      <c r="V1853" s="10">
        <v>41848</v>
      </c>
      <c r="W1853" s="28">
        <f t="shared" si="207"/>
        <v>1300</v>
      </c>
      <c r="X1853" s="28">
        <f t="shared" si="208"/>
        <v>1301</v>
      </c>
    </row>
    <row r="1854" spans="1:2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8318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8333</v>
      </c>
      <c r="O1854" s="5">
        <f t="shared" si="206"/>
        <v>116.96666666666667</v>
      </c>
      <c r="P1854" s="5">
        <f t="shared" si="211"/>
        <v>133.93129770992365</v>
      </c>
      <c r="Q1854" s="6" t="s">
        <v>8382</v>
      </c>
      <c r="R1854" t="s">
        <v>8383</v>
      </c>
      <c r="S1854" s="10">
        <f t="shared" si="209"/>
        <v>42081.77143518519</v>
      </c>
      <c r="T1854" s="10">
        <f t="shared" si="210"/>
        <v>42119</v>
      </c>
      <c r="U1854" s="10">
        <v>42081</v>
      </c>
      <c r="V1854" s="10">
        <v>42119</v>
      </c>
      <c r="W1854" s="28">
        <f t="shared" si="207"/>
        <v>15000</v>
      </c>
      <c r="X1854" s="28">
        <f t="shared" si="208"/>
        <v>17545</v>
      </c>
    </row>
    <row r="1855" spans="1:2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8318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8333</v>
      </c>
      <c r="O1855" s="5">
        <f t="shared" si="206"/>
        <v>101.875</v>
      </c>
      <c r="P1855" s="5">
        <f t="shared" si="211"/>
        <v>58.214285714285715</v>
      </c>
      <c r="Q1855" s="6" t="s">
        <v>8382</v>
      </c>
      <c r="R1855" t="s">
        <v>8383</v>
      </c>
      <c r="S1855" s="10">
        <f t="shared" si="209"/>
        <v>41177.060381944444</v>
      </c>
      <c r="T1855" s="10">
        <f t="shared" si="210"/>
        <v>41227.102048611108</v>
      </c>
      <c r="U1855" s="10">
        <v>41177</v>
      </c>
      <c r="V1855" s="10">
        <v>41227</v>
      </c>
      <c r="W1855" s="28">
        <f t="shared" si="207"/>
        <v>800</v>
      </c>
      <c r="X1855" s="28">
        <f t="shared" si="208"/>
        <v>815</v>
      </c>
    </row>
    <row r="1856" spans="1:2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8318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8333</v>
      </c>
      <c r="O1856" s="5">
        <f t="shared" si="206"/>
        <v>102.12366666666665</v>
      </c>
      <c r="P1856" s="5">
        <f t="shared" si="211"/>
        <v>88.037643678160919</v>
      </c>
      <c r="Q1856" s="6" t="s">
        <v>8382</v>
      </c>
      <c r="R1856" t="s">
        <v>8383</v>
      </c>
      <c r="S1856" s="10">
        <f t="shared" si="209"/>
        <v>41388.021261574075</v>
      </c>
      <c r="T1856" s="10">
        <f t="shared" si="210"/>
        <v>41418.021261574075</v>
      </c>
      <c r="U1856" s="10">
        <v>41388</v>
      </c>
      <c r="V1856" s="10">
        <v>41418</v>
      </c>
      <c r="W1856" s="28">
        <f t="shared" si="207"/>
        <v>15000</v>
      </c>
      <c r="X1856" s="28">
        <f t="shared" si="208"/>
        <v>15318.55</v>
      </c>
    </row>
    <row r="1857" spans="1:2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8318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8333</v>
      </c>
      <c r="O1857" s="5">
        <f t="shared" si="206"/>
        <v>154.05897142857143</v>
      </c>
      <c r="P1857" s="5">
        <f t="shared" si="211"/>
        <v>70.576753926701571</v>
      </c>
      <c r="Q1857" s="6" t="s">
        <v>8382</v>
      </c>
      <c r="R1857" t="s">
        <v>8383</v>
      </c>
      <c r="S1857" s="10">
        <f t="shared" si="209"/>
        <v>41600.538657407407</v>
      </c>
      <c r="T1857" s="10">
        <f t="shared" si="210"/>
        <v>41645.538657407407</v>
      </c>
      <c r="U1857" s="10">
        <v>41600</v>
      </c>
      <c r="V1857" s="10">
        <v>41645</v>
      </c>
      <c r="W1857" s="28">
        <f t="shared" si="207"/>
        <v>8301.125</v>
      </c>
      <c r="X1857" s="28">
        <f t="shared" si="208"/>
        <v>12648.434128000001</v>
      </c>
    </row>
    <row r="1858" spans="1:2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8318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8333</v>
      </c>
      <c r="O1858" s="5">
        <f t="shared" ref="O1858:O1921" si="212">(E1858/D1858)*100</f>
        <v>101.25</v>
      </c>
      <c r="P1858" s="5">
        <f t="shared" si="211"/>
        <v>53.289473684210527</v>
      </c>
      <c r="Q1858" s="6" t="s">
        <v>8382</v>
      </c>
      <c r="R1858" t="s">
        <v>8383</v>
      </c>
      <c r="S1858" s="10">
        <f t="shared" si="209"/>
        <v>41817.854999999996</v>
      </c>
      <c r="T1858" s="10">
        <f t="shared" si="210"/>
        <v>41838.854999999996</v>
      </c>
      <c r="U1858" s="10">
        <v>41817</v>
      </c>
      <c r="V1858" s="10">
        <v>41838</v>
      </c>
      <c r="W1858" s="28">
        <f t="shared" ref="W1858:W1921" si="213">(HLOOKUP(U1858,Exchange_Data,MATCH(H1858,Currency,0),FALSE))*D1858</f>
        <v>2000</v>
      </c>
      <c r="X1858" s="28">
        <f t="shared" ref="X1858:X1921" si="214">(HLOOKUP(V1858,Exchange_Data,MATCH(H1858,Currency,0),FALSE))*E1858</f>
        <v>2025</v>
      </c>
    </row>
    <row r="1859" spans="1:2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8318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8333</v>
      </c>
      <c r="O1859" s="5">
        <f t="shared" si="212"/>
        <v>100</v>
      </c>
      <c r="P1859" s="5">
        <f t="shared" si="211"/>
        <v>136.36363636363637</v>
      </c>
      <c r="Q1859" s="6" t="s">
        <v>8382</v>
      </c>
      <c r="R1859" t="s">
        <v>8383</v>
      </c>
      <c r="S1859" s="10">
        <f t="shared" ref="S1859:S1922" si="215">(J1859/86400)+25569</f>
        <v>41864.76866898148</v>
      </c>
      <c r="T1859" s="10">
        <f t="shared" ref="T1859:T1922" si="216">(I1859/86400)+25569</f>
        <v>41894.76866898148</v>
      </c>
      <c r="U1859" s="10">
        <v>41864</v>
      </c>
      <c r="V1859" s="10">
        <v>41894</v>
      </c>
      <c r="W1859" s="28">
        <f t="shared" si="213"/>
        <v>3000</v>
      </c>
      <c r="X1859" s="28">
        <f t="shared" si="214"/>
        <v>3000</v>
      </c>
    </row>
    <row r="1860" spans="1:2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8318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8333</v>
      </c>
      <c r="O1860" s="5">
        <f t="shared" si="212"/>
        <v>108.74800874800874</v>
      </c>
      <c r="P1860" s="5">
        <f t="shared" si="211"/>
        <v>40.547315436241611</v>
      </c>
      <c r="Q1860" s="6" t="s">
        <v>8382</v>
      </c>
      <c r="R1860" t="s">
        <v>8383</v>
      </c>
      <c r="S1860" s="10">
        <f t="shared" si="215"/>
        <v>40833.200474537036</v>
      </c>
      <c r="T1860" s="10">
        <f t="shared" si="216"/>
        <v>40893.242141203707</v>
      </c>
      <c r="U1860" s="10">
        <v>40833</v>
      </c>
      <c r="V1860" s="10">
        <v>40893</v>
      </c>
      <c r="W1860" s="28">
        <f t="shared" si="213"/>
        <v>5555.55</v>
      </c>
      <c r="X1860" s="28">
        <f t="shared" si="214"/>
        <v>6041.55</v>
      </c>
    </row>
    <row r="1861" spans="1:2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8318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8333</v>
      </c>
      <c r="O1861" s="5">
        <f t="shared" si="212"/>
        <v>131.83333333333334</v>
      </c>
      <c r="P1861" s="5">
        <f t="shared" si="211"/>
        <v>70.625</v>
      </c>
      <c r="Q1861" s="6" t="s">
        <v>8382</v>
      </c>
      <c r="R1861" t="s">
        <v>8383</v>
      </c>
      <c r="S1861" s="10">
        <f t="shared" si="215"/>
        <v>40778.770011574074</v>
      </c>
      <c r="T1861" s="10">
        <f t="shared" si="216"/>
        <v>40808.770011574074</v>
      </c>
      <c r="U1861" s="10">
        <v>40778</v>
      </c>
      <c r="V1861" s="10">
        <v>40808</v>
      </c>
      <c r="W1861" s="28">
        <f t="shared" si="213"/>
        <v>3000</v>
      </c>
      <c r="X1861" s="28">
        <f t="shared" si="214"/>
        <v>3955</v>
      </c>
    </row>
    <row r="1862" spans="1:2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8318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8333</v>
      </c>
      <c r="O1862" s="5">
        <f t="shared" si="212"/>
        <v>133.46666666666667</v>
      </c>
      <c r="P1862" s="5">
        <f t="shared" si="211"/>
        <v>52.684210526315788</v>
      </c>
      <c r="Q1862" s="6" t="s">
        <v>8382</v>
      </c>
      <c r="R1862" t="s">
        <v>8383</v>
      </c>
      <c r="S1862" s="10">
        <f t="shared" si="215"/>
        <v>41655.70930555556</v>
      </c>
      <c r="T1862" s="10">
        <f t="shared" si="216"/>
        <v>41676.70930555556</v>
      </c>
      <c r="U1862" s="10">
        <v>41655</v>
      </c>
      <c r="V1862" s="10">
        <v>41676</v>
      </c>
      <c r="W1862" s="28">
        <f t="shared" si="213"/>
        <v>750</v>
      </c>
      <c r="X1862" s="28">
        <f t="shared" si="214"/>
        <v>1001</v>
      </c>
    </row>
    <row r="1863" spans="1:2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8320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8340</v>
      </c>
      <c r="O1863" s="5">
        <f t="shared" si="212"/>
        <v>0</v>
      </c>
      <c r="P1863" s="5">
        <v>0</v>
      </c>
      <c r="Q1863" s="6" t="s">
        <v>8390</v>
      </c>
      <c r="R1863" t="s">
        <v>8392</v>
      </c>
      <c r="S1863" s="10">
        <f t="shared" si="215"/>
        <v>42000.300243055557</v>
      </c>
      <c r="T1863" s="10">
        <f t="shared" si="216"/>
        <v>42030.300243055557</v>
      </c>
      <c r="U1863" s="10">
        <v>42000</v>
      </c>
      <c r="V1863" s="10">
        <v>42030</v>
      </c>
      <c r="W1863" s="28">
        <f t="shared" si="213"/>
        <v>388400</v>
      </c>
      <c r="X1863" s="28">
        <f t="shared" si="214"/>
        <v>0</v>
      </c>
    </row>
    <row r="1864" spans="1:2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8320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8340</v>
      </c>
      <c r="O1864" s="5">
        <f t="shared" si="212"/>
        <v>8.0833333333333321</v>
      </c>
      <c r="P1864" s="5">
        <f t="shared" ref="P1864:P1870" si="217">E1864/L1864</f>
        <v>90.9375</v>
      </c>
      <c r="Q1864" s="6" t="s">
        <v>8390</v>
      </c>
      <c r="R1864" t="s">
        <v>8392</v>
      </c>
      <c r="S1864" s="10">
        <f t="shared" si="215"/>
        <v>42755.492754629631</v>
      </c>
      <c r="T1864" s="10">
        <f t="shared" si="216"/>
        <v>42802.3125</v>
      </c>
      <c r="U1864" s="10">
        <v>42755</v>
      </c>
      <c r="V1864" s="10">
        <v>42802</v>
      </c>
      <c r="W1864" s="28">
        <f t="shared" si="213"/>
        <v>18000</v>
      </c>
      <c r="X1864" s="28">
        <f t="shared" si="214"/>
        <v>1455</v>
      </c>
    </row>
    <row r="1865" spans="1:2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8320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8340</v>
      </c>
      <c r="O1865" s="5">
        <f t="shared" si="212"/>
        <v>0.4</v>
      </c>
      <c r="P1865" s="5">
        <f t="shared" si="217"/>
        <v>5</v>
      </c>
      <c r="Q1865" s="6" t="s">
        <v>8390</v>
      </c>
      <c r="R1865" t="s">
        <v>8392</v>
      </c>
      <c r="S1865" s="10">
        <f t="shared" si="215"/>
        <v>41772.797280092593</v>
      </c>
      <c r="T1865" s="10">
        <f t="shared" si="216"/>
        <v>41802.797280092593</v>
      </c>
      <c r="U1865" s="10">
        <v>41772</v>
      </c>
      <c r="V1865" s="10">
        <v>41802</v>
      </c>
      <c r="W1865" s="28">
        <f t="shared" si="213"/>
        <v>2500</v>
      </c>
      <c r="X1865" s="28">
        <f t="shared" si="214"/>
        <v>10</v>
      </c>
    </row>
    <row r="1866" spans="1:2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8320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8340</v>
      </c>
      <c r="O1866" s="5">
        <f t="shared" si="212"/>
        <v>42.892307692307689</v>
      </c>
      <c r="P1866" s="5">
        <f t="shared" si="217"/>
        <v>58.083333333333336</v>
      </c>
      <c r="Q1866" s="6" t="s">
        <v>8390</v>
      </c>
      <c r="R1866" t="s">
        <v>8392</v>
      </c>
      <c r="S1866" s="10">
        <f t="shared" si="215"/>
        <v>41733.716435185182</v>
      </c>
      <c r="T1866" s="10">
        <f t="shared" si="216"/>
        <v>41763.716435185182</v>
      </c>
      <c r="U1866" s="10">
        <v>41733</v>
      </c>
      <c r="V1866" s="10">
        <v>41763</v>
      </c>
      <c r="W1866" s="28">
        <f t="shared" si="213"/>
        <v>6500</v>
      </c>
      <c r="X1866" s="28">
        <f t="shared" si="214"/>
        <v>2788</v>
      </c>
    </row>
    <row r="1867" spans="1:2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8320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8340</v>
      </c>
      <c r="O1867" s="5">
        <f t="shared" si="212"/>
        <v>3.6363636363636364E-3</v>
      </c>
      <c r="P1867" s="5">
        <f t="shared" si="217"/>
        <v>2</v>
      </c>
      <c r="Q1867" s="6" t="s">
        <v>8390</v>
      </c>
      <c r="R1867" t="s">
        <v>8392</v>
      </c>
      <c r="S1867" s="10">
        <f t="shared" si="215"/>
        <v>42645.367442129631</v>
      </c>
      <c r="T1867" s="10">
        <f t="shared" si="216"/>
        <v>42680.409108796295</v>
      </c>
      <c r="U1867" s="10">
        <v>42645</v>
      </c>
      <c r="V1867" s="10">
        <v>42680</v>
      </c>
      <c r="W1867" s="28">
        <f t="shared" si="213"/>
        <v>142582</v>
      </c>
      <c r="X1867" s="28">
        <f t="shared" si="214"/>
        <v>4.9964000000000004</v>
      </c>
    </row>
    <row r="1868" spans="1:2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8320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8340</v>
      </c>
      <c r="O1868" s="5">
        <f t="shared" si="212"/>
        <v>0.5</v>
      </c>
      <c r="P1868" s="5">
        <f t="shared" si="217"/>
        <v>62.5</v>
      </c>
      <c r="Q1868" s="6" t="s">
        <v>8390</v>
      </c>
      <c r="R1868" t="s">
        <v>8392</v>
      </c>
      <c r="S1868" s="10">
        <f t="shared" si="215"/>
        <v>42742.246493055558</v>
      </c>
      <c r="T1868" s="10">
        <f t="shared" si="216"/>
        <v>42795.166666666672</v>
      </c>
      <c r="U1868" s="10">
        <v>42742</v>
      </c>
      <c r="V1868" s="10">
        <v>42795</v>
      </c>
      <c r="W1868" s="28">
        <f t="shared" si="213"/>
        <v>25000</v>
      </c>
      <c r="X1868" s="28">
        <f t="shared" si="214"/>
        <v>125</v>
      </c>
    </row>
    <row r="1869" spans="1:2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8320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8340</v>
      </c>
      <c r="O1869" s="5">
        <f t="shared" si="212"/>
        <v>0.05</v>
      </c>
      <c r="P1869" s="5">
        <f t="shared" si="217"/>
        <v>10</v>
      </c>
      <c r="Q1869" s="6" t="s">
        <v>8390</v>
      </c>
      <c r="R1869" t="s">
        <v>8392</v>
      </c>
      <c r="S1869" s="10">
        <f t="shared" si="215"/>
        <v>42649.924907407403</v>
      </c>
      <c r="T1869" s="10">
        <f t="shared" si="216"/>
        <v>42679.924907407403</v>
      </c>
      <c r="U1869" s="10">
        <v>42649</v>
      </c>
      <c r="V1869" s="10">
        <v>42679</v>
      </c>
      <c r="W1869" s="28">
        <f t="shared" si="213"/>
        <v>20000</v>
      </c>
      <c r="X1869" s="28">
        <f t="shared" si="214"/>
        <v>10</v>
      </c>
    </row>
    <row r="1870" spans="1:2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8320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8340</v>
      </c>
      <c r="O1870" s="5">
        <f t="shared" si="212"/>
        <v>4.8680000000000003</v>
      </c>
      <c r="P1870" s="5">
        <f t="shared" si="217"/>
        <v>71.588235294117652</v>
      </c>
      <c r="Q1870" s="6" t="s">
        <v>8390</v>
      </c>
      <c r="R1870" t="s">
        <v>8392</v>
      </c>
      <c r="S1870" s="10">
        <f t="shared" si="215"/>
        <v>42328.779224537036</v>
      </c>
      <c r="T1870" s="10">
        <f t="shared" si="216"/>
        <v>42353.332638888889</v>
      </c>
      <c r="U1870" s="10">
        <v>42328</v>
      </c>
      <c r="V1870" s="10">
        <v>42353</v>
      </c>
      <c r="W1870" s="28">
        <f t="shared" si="213"/>
        <v>25000</v>
      </c>
      <c r="X1870" s="28">
        <f t="shared" si="214"/>
        <v>1217</v>
      </c>
    </row>
    <row r="1871" spans="1:2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8320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8340</v>
      </c>
      <c r="O1871" s="5">
        <f t="shared" si="212"/>
        <v>0</v>
      </c>
      <c r="P1871" s="5">
        <v>0</v>
      </c>
      <c r="Q1871" s="6" t="s">
        <v>8390</v>
      </c>
      <c r="R1871" t="s">
        <v>8392</v>
      </c>
      <c r="S1871" s="10">
        <f t="shared" si="215"/>
        <v>42709.002881944441</v>
      </c>
      <c r="T1871" s="10">
        <f t="shared" si="216"/>
        <v>42739.002881944441</v>
      </c>
      <c r="U1871" s="10">
        <v>42709</v>
      </c>
      <c r="V1871" s="10">
        <v>42739</v>
      </c>
      <c r="W1871" s="28">
        <f t="shared" si="213"/>
        <v>10000</v>
      </c>
      <c r="X1871" s="28">
        <f t="shared" si="214"/>
        <v>0</v>
      </c>
    </row>
    <row r="1872" spans="1:2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8320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8340</v>
      </c>
      <c r="O1872" s="5">
        <f t="shared" si="212"/>
        <v>10.314285714285715</v>
      </c>
      <c r="P1872" s="5">
        <f t="shared" ref="P1872:P1877" si="218">E1872/L1872</f>
        <v>32.81818181818182</v>
      </c>
      <c r="Q1872" s="6" t="s">
        <v>8390</v>
      </c>
      <c r="R1872" t="s">
        <v>8392</v>
      </c>
      <c r="S1872" s="10">
        <f t="shared" si="215"/>
        <v>42371.355729166666</v>
      </c>
      <c r="T1872" s="10">
        <f t="shared" si="216"/>
        <v>42400.178472222222</v>
      </c>
      <c r="U1872" s="10">
        <v>42371</v>
      </c>
      <c r="V1872" s="10">
        <v>42400</v>
      </c>
      <c r="W1872" s="28">
        <f t="shared" si="213"/>
        <v>3500</v>
      </c>
      <c r="X1872" s="28">
        <f t="shared" si="214"/>
        <v>361</v>
      </c>
    </row>
    <row r="1873" spans="1:2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8320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8340</v>
      </c>
      <c r="O1873" s="5">
        <f t="shared" si="212"/>
        <v>71.784615384615378</v>
      </c>
      <c r="P1873" s="5">
        <f t="shared" si="218"/>
        <v>49.11578947368421</v>
      </c>
      <c r="Q1873" s="6" t="s">
        <v>8390</v>
      </c>
      <c r="R1873" t="s">
        <v>8392</v>
      </c>
      <c r="S1873" s="10">
        <f t="shared" si="215"/>
        <v>41923.783576388887</v>
      </c>
      <c r="T1873" s="10">
        <f t="shared" si="216"/>
        <v>41963.825243055559</v>
      </c>
      <c r="U1873" s="10">
        <v>41923</v>
      </c>
      <c r="V1873" s="10">
        <v>41963</v>
      </c>
      <c r="W1873" s="28">
        <f t="shared" si="213"/>
        <v>6500</v>
      </c>
      <c r="X1873" s="28">
        <f t="shared" si="214"/>
        <v>4666</v>
      </c>
    </row>
    <row r="1874" spans="1:2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8320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8340</v>
      </c>
      <c r="O1874" s="5">
        <f t="shared" si="212"/>
        <v>1.06</v>
      </c>
      <c r="P1874" s="5">
        <f t="shared" si="218"/>
        <v>16.307692307692307</v>
      </c>
      <c r="Q1874" s="6" t="s">
        <v>8390</v>
      </c>
      <c r="R1874" t="s">
        <v>8392</v>
      </c>
      <c r="S1874" s="10">
        <f t="shared" si="215"/>
        <v>42155.129652777774</v>
      </c>
      <c r="T1874" s="10">
        <f t="shared" si="216"/>
        <v>42185.129652777774</v>
      </c>
      <c r="U1874" s="10">
        <v>42155</v>
      </c>
      <c r="V1874" s="10">
        <v>42185</v>
      </c>
      <c r="W1874" s="28">
        <f t="shared" si="213"/>
        <v>20000</v>
      </c>
      <c r="X1874" s="28">
        <f t="shared" si="214"/>
        <v>212</v>
      </c>
    </row>
    <row r="1875" spans="1:2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8320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8340</v>
      </c>
      <c r="O1875" s="5">
        <f t="shared" si="212"/>
        <v>0.44999999999999996</v>
      </c>
      <c r="P1875" s="5">
        <f t="shared" si="218"/>
        <v>18</v>
      </c>
      <c r="Q1875" s="6" t="s">
        <v>8390</v>
      </c>
      <c r="R1875" t="s">
        <v>8392</v>
      </c>
      <c r="S1875" s="10">
        <f t="shared" si="215"/>
        <v>42164.615856481483</v>
      </c>
      <c r="T1875" s="10">
        <f t="shared" si="216"/>
        <v>42193.697916666672</v>
      </c>
      <c r="U1875" s="10">
        <v>42164</v>
      </c>
      <c r="V1875" s="10">
        <v>42193</v>
      </c>
      <c r="W1875" s="28">
        <f t="shared" si="213"/>
        <v>6479.2</v>
      </c>
      <c r="X1875" s="28">
        <f t="shared" si="214"/>
        <v>28.249199999999998</v>
      </c>
    </row>
    <row r="1876" spans="1:2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8320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8340</v>
      </c>
      <c r="O1876" s="5">
        <f t="shared" si="212"/>
        <v>1.6250000000000001E-2</v>
      </c>
      <c r="P1876" s="5">
        <f t="shared" si="218"/>
        <v>13</v>
      </c>
      <c r="Q1876" s="6" t="s">
        <v>8390</v>
      </c>
      <c r="R1876" t="s">
        <v>8392</v>
      </c>
      <c r="S1876" s="10">
        <f t="shared" si="215"/>
        <v>42529.969131944439</v>
      </c>
      <c r="T1876" s="10">
        <f t="shared" si="216"/>
        <v>42549.969131944439</v>
      </c>
      <c r="U1876" s="10">
        <v>42529</v>
      </c>
      <c r="V1876" s="10">
        <v>42549</v>
      </c>
      <c r="W1876" s="28">
        <f t="shared" si="213"/>
        <v>160000</v>
      </c>
      <c r="X1876" s="28">
        <f t="shared" si="214"/>
        <v>26</v>
      </c>
    </row>
    <row r="1877" spans="1:2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8320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8340</v>
      </c>
      <c r="O1877" s="5">
        <f t="shared" si="212"/>
        <v>0.51</v>
      </c>
      <c r="P1877" s="5">
        <f t="shared" si="218"/>
        <v>17</v>
      </c>
      <c r="Q1877" s="6" t="s">
        <v>8390</v>
      </c>
      <c r="R1877" t="s">
        <v>8392</v>
      </c>
      <c r="S1877" s="10">
        <f t="shared" si="215"/>
        <v>42528.899398148147</v>
      </c>
      <c r="T1877" s="10">
        <f t="shared" si="216"/>
        <v>42588.899398148147</v>
      </c>
      <c r="U1877" s="10">
        <v>42528</v>
      </c>
      <c r="V1877" s="10">
        <v>42588</v>
      </c>
      <c r="W1877" s="28">
        <f t="shared" si="213"/>
        <v>10000</v>
      </c>
      <c r="X1877" s="28">
        <f t="shared" si="214"/>
        <v>51</v>
      </c>
    </row>
    <row r="1878" spans="1:2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8320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8340</v>
      </c>
      <c r="O1878" s="5">
        <f t="shared" si="212"/>
        <v>0</v>
      </c>
      <c r="P1878" s="5">
        <v>0</v>
      </c>
      <c r="Q1878" s="6" t="s">
        <v>8390</v>
      </c>
      <c r="R1878" t="s">
        <v>8392</v>
      </c>
      <c r="S1878" s="10">
        <f t="shared" si="215"/>
        <v>41776.284780092596</v>
      </c>
      <c r="T1878" s="10">
        <f t="shared" si="216"/>
        <v>41806.284780092596</v>
      </c>
      <c r="U1878" s="10">
        <v>41776</v>
      </c>
      <c r="V1878" s="10">
        <v>41806</v>
      </c>
      <c r="W1878" s="28">
        <f t="shared" si="213"/>
        <v>262.08000000000004</v>
      </c>
      <c r="X1878" s="28">
        <f t="shared" si="214"/>
        <v>0</v>
      </c>
    </row>
    <row r="1879" spans="1:2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8320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8340</v>
      </c>
      <c r="O1879" s="5">
        <f t="shared" si="212"/>
        <v>0</v>
      </c>
      <c r="P1879" s="5">
        <v>0</v>
      </c>
      <c r="Q1879" s="6" t="s">
        <v>8390</v>
      </c>
      <c r="R1879" t="s">
        <v>8392</v>
      </c>
      <c r="S1879" s="10">
        <f t="shared" si="215"/>
        <v>42035.029224537036</v>
      </c>
      <c r="T1879" s="10">
        <f t="shared" si="216"/>
        <v>42064.029224537036</v>
      </c>
      <c r="U1879" s="10">
        <v>42035</v>
      </c>
      <c r="V1879" s="10">
        <v>42064</v>
      </c>
      <c r="W1879" s="28">
        <f t="shared" si="213"/>
        <v>60</v>
      </c>
      <c r="X1879" s="28">
        <f t="shared" si="214"/>
        <v>0</v>
      </c>
    </row>
    <row r="1880" spans="1:2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8320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8340</v>
      </c>
      <c r="O1880" s="5">
        <f t="shared" si="212"/>
        <v>0</v>
      </c>
      <c r="P1880" s="5">
        <v>0</v>
      </c>
      <c r="Q1880" s="6" t="s">
        <v>8390</v>
      </c>
      <c r="R1880" t="s">
        <v>8392</v>
      </c>
      <c r="S1880" s="10">
        <f t="shared" si="215"/>
        <v>41773.008738425924</v>
      </c>
      <c r="T1880" s="10">
        <f t="shared" si="216"/>
        <v>41803.008738425924</v>
      </c>
      <c r="U1880" s="10">
        <v>41773</v>
      </c>
      <c r="V1880" s="10">
        <v>41803</v>
      </c>
      <c r="W1880" s="28">
        <f t="shared" si="213"/>
        <v>7519.2</v>
      </c>
      <c r="X1880" s="28">
        <f t="shared" si="214"/>
        <v>0</v>
      </c>
    </row>
    <row r="1881" spans="1:2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8320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8340</v>
      </c>
      <c r="O1881" s="5">
        <f t="shared" si="212"/>
        <v>0.12</v>
      </c>
      <c r="P1881" s="5">
        <f t="shared" ref="P1881:P1912" si="219">E1881/L1881</f>
        <v>3</v>
      </c>
      <c r="Q1881" s="6" t="s">
        <v>8390</v>
      </c>
      <c r="R1881" t="s">
        <v>8392</v>
      </c>
      <c r="S1881" s="10">
        <f t="shared" si="215"/>
        <v>42413.649641203709</v>
      </c>
      <c r="T1881" s="10">
        <f t="shared" si="216"/>
        <v>42443.607974537037</v>
      </c>
      <c r="U1881" s="10">
        <v>42413</v>
      </c>
      <c r="V1881" s="10">
        <v>42443</v>
      </c>
      <c r="W1881" s="28">
        <f t="shared" si="213"/>
        <v>5637.5</v>
      </c>
      <c r="X1881" s="28">
        <f t="shared" si="214"/>
        <v>6.6714000000000002</v>
      </c>
    </row>
    <row r="1882" spans="1:2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8320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8340</v>
      </c>
      <c r="O1882" s="5">
        <f t="shared" si="212"/>
        <v>20.080000000000002</v>
      </c>
      <c r="P1882" s="5">
        <f t="shared" si="219"/>
        <v>41.833333333333336</v>
      </c>
      <c r="Q1882" s="6" t="s">
        <v>8390</v>
      </c>
      <c r="R1882" t="s">
        <v>8392</v>
      </c>
      <c r="S1882" s="10">
        <f t="shared" si="215"/>
        <v>42430.566898148143</v>
      </c>
      <c r="T1882" s="10">
        <f t="shared" si="216"/>
        <v>42459.525231481486</v>
      </c>
      <c r="U1882" s="10">
        <v>42430</v>
      </c>
      <c r="V1882" s="10">
        <v>42459</v>
      </c>
      <c r="W1882" s="28">
        <f t="shared" si="213"/>
        <v>6987</v>
      </c>
      <c r="X1882" s="28">
        <f t="shared" si="214"/>
        <v>1446.8644000000002</v>
      </c>
    </row>
    <row r="1883" spans="1:2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8318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8336</v>
      </c>
      <c r="O1883" s="5">
        <f t="shared" si="212"/>
        <v>172.68449999999999</v>
      </c>
      <c r="P1883" s="5">
        <f t="shared" si="219"/>
        <v>49.338428571428572</v>
      </c>
      <c r="Q1883" s="6" t="s">
        <v>8382</v>
      </c>
      <c r="R1883" t="s">
        <v>8386</v>
      </c>
      <c r="S1883" s="10">
        <f t="shared" si="215"/>
        <v>42043.152650462958</v>
      </c>
      <c r="T1883" s="10">
        <f t="shared" si="216"/>
        <v>42073.110983796301</v>
      </c>
      <c r="U1883" s="10">
        <v>42043</v>
      </c>
      <c r="V1883" s="10">
        <v>42073</v>
      </c>
      <c r="W1883" s="28">
        <f t="shared" si="213"/>
        <v>2000</v>
      </c>
      <c r="X1883" s="28">
        <f t="shared" si="214"/>
        <v>3453.69</v>
      </c>
    </row>
    <row r="1884" spans="1:2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8318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8336</v>
      </c>
      <c r="O1884" s="5">
        <f t="shared" si="212"/>
        <v>100.8955223880597</v>
      </c>
      <c r="P1884" s="5">
        <f t="shared" si="219"/>
        <v>41.728395061728392</v>
      </c>
      <c r="Q1884" s="6" t="s">
        <v>8382</v>
      </c>
      <c r="R1884" t="s">
        <v>8386</v>
      </c>
      <c r="S1884" s="10">
        <f t="shared" si="215"/>
        <v>41067.949212962965</v>
      </c>
      <c r="T1884" s="10">
        <f t="shared" si="216"/>
        <v>41100.991666666669</v>
      </c>
      <c r="U1884" s="10">
        <v>41067</v>
      </c>
      <c r="V1884" s="10">
        <v>41100</v>
      </c>
      <c r="W1884" s="28">
        <f t="shared" si="213"/>
        <v>3350</v>
      </c>
      <c r="X1884" s="28">
        <f t="shared" si="214"/>
        <v>3380</v>
      </c>
    </row>
    <row r="1885" spans="1:2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8318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8336</v>
      </c>
      <c r="O1885" s="5">
        <f t="shared" si="212"/>
        <v>104.8048048048048</v>
      </c>
      <c r="P1885" s="5">
        <f t="shared" si="219"/>
        <v>32.71875</v>
      </c>
      <c r="Q1885" s="6" t="s">
        <v>8382</v>
      </c>
      <c r="R1885" t="s">
        <v>8386</v>
      </c>
      <c r="S1885" s="10">
        <f t="shared" si="215"/>
        <v>40977.948009259257</v>
      </c>
      <c r="T1885" s="10">
        <f t="shared" si="216"/>
        <v>41007.906342592592</v>
      </c>
      <c r="U1885" s="10">
        <v>40977</v>
      </c>
      <c r="V1885" s="10">
        <v>41007</v>
      </c>
      <c r="W1885" s="28">
        <f t="shared" si="213"/>
        <v>999</v>
      </c>
      <c r="X1885" s="28">
        <f t="shared" si="214"/>
        <v>1047</v>
      </c>
    </row>
    <row r="1886" spans="1:2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8318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8336</v>
      </c>
      <c r="O1886" s="5">
        <f t="shared" si="212"/>
        <v>135.1</v>
      </c>
      <c r="P1886" s="5">
        <f t="shared" si="219"/>
        <v>51.96153846153846</v>
      </c>
      <c r="Q1886" s="6" t="s">
        <v>8382</v>
      </c>
      <c r="R1886" t="s">
        <v>8386</v>
      </c>
      <c r="S1886" s="10">
        <f t="shared" si="215"/>
        <v>41205.198321759257</v>
      </c>
      <c r="T1886" s="10">
        <f t="shared" si="216"/>
        <v>41240.5</v>
      </c>
      <c r="U1886" s="10">
        <v>41205</v>
      </c>
      <c r="V1886" s="10">
        <v>41240</v>
      </c>
      <c r="W1886" s="28">
        <f t="shared" si="213"/>
        <v>1000</v>
      </c>
      <c r="X1886" s="28">
        <f t="shared" si="214"/>
        <v>1351</v>
      </c>
    </row>
    <row r="1887" spans="1:2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8318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8336</v>
      </c>
      <c r="O1887" s="5">
        <f t="shared" si="212"/>
        <v>116.32786885245903</v>
      </c>
      <c r="P1887" s="5">
        <f t="shared" si="219"/>
        <v>50.685714285714283</v>
      </c>
      <c r="Q1887" s="6" t="s">
        <v>8382</v>
      </c>
      <c r="R1887" t="s">
        <v>8386</v>
      </c>
      <c r="S1887" s="10">
        <f t="shared" si="215"/>
        <v>41099.093865740739</v>
      </c>
      <c r="T1887" s="10">
        <f t="shared" si="216"/>
        <v>41131.916666666664</v>
      </c>
      <c r="U1887" s="10">
        <v>41099</v>
      </c>
      <c r="V1887" s="10">
        <v>41131</v>
      </c>
      <c r="W1887" s="28">
        <f t="shared" si="213"/>
        <v>4575</v>
      </c>
      <c r="X1887" s="28">
        <f t="shared" si="214"/>
        <v>5322</v>
      </c>
    </row>
    <row r="1888" spans="1:2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8318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8336</v>
      </c>
      <c r="O1888" s="5">
        <f t="shared" si="212"/>
        <v>102.08333333333333</v>
      </c>
      <c r="P1888" s="5">
        <f t="shared" si="219"/>
        <v>42.241379310344826</v>
      </c>
      <c r="Q1888" s="6" t="s">
        <v>8382</v>
      </c>
      <c r="R1888" t="s">
        <v>8386</v>
      </c>
      <c r="S1888" s="10">
        <f t="shared" si="215"/>
        <v>41925.906689814816</v>
      </c>
      <c r="T1888" s="10">
        <f t="shared" si="216"/>
        <v>41955.94835648148</v>
      </c>
      <c r="U1888" s="10">
        <v>41925</v>
      </c>
      <c r="V1888" s="10">
        <v>41955</v>
      </c>
      <c r="W1888" s="28">
        <f t="shared" si="213"/>
        <v>1200</v>
      </c>
      <c r="X1888" s="28">
        <f t="shared" si="214"/>
        <v>1225</v>
      </c>
    </row>
    <row r="1889" spans="1:2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8318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8336</v>
      </c>
      <c r="O1889" s="5">
        <f t="shared" si="212"/>
        <v>111.16666666666666</v>
      </c>
      <c r="P1889" s="5">
        <f t="shared" si="219"/>
        <v>416.875</v>
      </c>
      <c r="Q1889" s="6" t="s">
        <v>8382</v>
      </c>
      <c r="R1889" t="s">
        <v>8386</v>
      </c>
      <c r="S1889" s="10">
        <f t="shared" si="215"/>
        <v>42323.800138888888</v>
      </c>
      <c r="T1889" s="10">
        <f t="shared" si="216"/>
        <v>42341.895833333328</v>
      </c>
      <c r="U1889" s="10">
        <v>42323</v>
      </c>
      <c r="V1889" s="10">
        <v>42341</v>
      </c>
      <c r="W1889" s="28">
        <f t="shared" si="213"/>
        <v>3229.2000000000003</v>
      </c>
      <c r="X1889" s="28">
        <f t="shared" si="214"/>
        <v>3558.7784999999999</v>
      </c>
    </row>
    <row r="1890" spans="1:2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8318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8336</v>
      </c>
      <c r="O1890" s="5">
        <f t="shared" si="212"/>
        <v>166.08</v>
      </c>
      <c r="P1890" s="5">
        <f t="shared" si="219"/>
        <v>46.651685393258425</v>
      </c>
      <c r="Q1890" s="6" t="s">
        <v>8382</v>
      </c>
      <c r="R1890" t="s">
        <v>8386</v>
      </c>
      <c r="S1890" s="10">
        <f t="shared" si="215"/>
        <v>40299.239953703705</v>
      </c>
      <c r="T1890" s="10">
        <f t="shared" si="216"/>
        <v>40330.207638888889</v>
      </c>
      <c r="U1890" s="10">
        <v>40299</v>
      </c>
      <c r="V1890" s="10">
        <v>40330</v>
      </c>
      <c r="W1890" s="28">
        <f t="shared" si="213"/>
        <v>2500</v>
      </c>
      <c r="X1890" s="28">
        <f t="shared" si="214"/>
        <v>4152</v>
      </c>
    </row>
    <row r="1891" spans="1:2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8318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8336</v>
      </c>
      <c r="O1891" s="5">
        <f t="shared" si="212"/>
        <v>106.60000000000001</v>
      </c>
      <c r="P1891" s="5">
        <f t="shared" si="219"/>
        <v>48.454545454545453</v>
      </c>
      <c r="Q1891" s="6" t="s">
        <v>8382</v>
      </c>
      <c r="R1891" t="s">
        <v>8386</v>
      </c>
      <c r="S1891" s="10">
        <f t="shared" si="215"/>
        <v>41299.793356481481</v>
      </c>
      <c r="T1891" s="10">
        <f t="shared" si="216"/>
        <v>41344.751689814817</v>
      </c>
      <c r="U1891" s="10">
        <v>41299</v>
      </c>
      <c r="V1891" s="10">
        <v>41344</v>
      </c>
      <c r="W1891" s="28">
        <f t="shared" si="213"/>
        <v>2000</v>
      </c>
      <c r="X1891" s="28">
        <f t="shared" si="214"/>
        <v>2132</v>
      </c>
    </row>
    <row r="1892" spans="1:2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8318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8336</v>
      </c>
      <c r="O1892" s="5">
        <f t="shared" si="212"/>
        <v>144.58441666666667</v>
      </c>
      <c r="P1892" s="5">
        <f t="shared" si="219"/>
        <v>70.5289837398374</v>
      </c>
      <c r="Q1892" s="6" t="s">
        <v>8382</v>
      </c>
      <c r="R1892" t="s">
        <v>8386</v>
      </c>
      <c r="S1892" s="10">
        <f t="shared" si="215"/>
        <v>41228.786203703705</v>
      </c>
      <c r="T1892" s="10">
        <f t="shared" si="216"/>
        <v>41258.786203703705</v>
      </c>
      <c r="U1892" s="10">
        <v>41228</v>
      </c>
      <c r="V1892" s="10">
        <v>41258</v>
      </c>
      <c r="W1892" s="28">
        <f t="shared" si="213"/>
        <v>12000</v>
      </c>
      <c r="X1892" s="28">
        <f t="shared" si="214"/>
        <v>17350.13</v>
      </c>
    </row>
    <row r="1893" spans="1:2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8318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8336</v>
      </c>
      <c r="O1893" s="5">
        <f t="shared" si="212"/>
        <v>105.55000000000001</v>
      </c>
      <c r="P1893" s="5">
        <f t="shared" si="219"/>
        <v>87.958333333333329</v>
      </c>
      <c r="Q1893" s="6" t="s">
        <v>8382</v>
      </c>
      <c r="R1893" t="s">
        <v>8386</v>
      </c>
      <c r="S1893" s="10">
        <f t="shared" si="215"/>
        <v>40335.798078703701</v>
      </c>
      <c r="T1893" s="10">
        <f t="shared" si="216"/>
        <v>40381.25</v>
      </c>
      <c r="U1893" s="10">
        <v>40335</v>
      </c>
      <c r="V1893" s="10">
        <v>40381</v>
      </c>
      <c r="W1893" s="28">
        <f t="shared" si="213"/>
        <v>10000</v>
      </c>
      <c r="X1893" s="28">
        <f t="shared" si="214"/>
        <v>10555</v>
      </c>
    </row>
    <row r="1894" spans="1:2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8318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8336</v>
      </c>
      <c r="O1894" s="5">
        <f t="shared" si="212"/>
        <v>136.60000000000002</v>
      </c>
      <c r="P1894" s="5">
        <f t="shared" si="219"/>
        <v>26.26923076923077</v>
      </c>
      <c r="Q1894" s="6" t="s">
        <v>8382</v>
      </c>
      <c r="R1894" t="s">
        <v>8386</v>
      </c>
      <c r="S1894" s="10">
        <f t="shared" si="215"/>
        <v>40671.637511574074</v>
      </c>
      <c r="T1894" s="10">
        <f t="shared" si="216"/>
        <v>40701.637511574074</v>
      </c>
      <c r="U1894" s="10">
        <v>40671</v>
      </c>
      <c r="V1894" s="10">
        <v>40701</v>
      </c>
      <c r="W1894" s="28">
        <f t="shared" si="213"/>
        <v>500</v>
      </c>
      <c r="X1894" s="28">
        <f t="shared" si="214"/>
        <v>683</v>
      </c>
    </row>
    <row r="1895" spans="1:2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8318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8336</v>
      </c>
      <c r="O1895" s="5">
        <f t="shared" si="212"/>
        <v>104</v>
      </c>
      <c r="P1895" s="5">
        <f t="shared" si="219"/>
        <v>57.777777777777779</v>
      </c>
      <c r="Q1895" s="6" t="s">
        <v>8382</v>
      </c>
      <c r="R1895" t="s">
        <v>8386</v>
      </c>
      <c r="S1895" s="10">
        <f t="shared" si="215"/>
        <v>40632.94195601852</v>
      </c>
      <c r="T1895" s="10">
        <f t="shared" si="216"/>
        <v>40649.165972222225</v>
      </c>
      <c r="U1895" s="10">
        <v>40632</v>
      </c>
      <c r="V1895" s="10">
        <v>40649</v>
      </c>
      <c r="W1895" s="28">
        <f t="shared" si="213"/>
        <v>2500</v>
      </c>
      <c r="X1895" s="28">
        <f t="shared" si="214"/>
        <v>2600</v>
      </c>
    </row>
    <row r="1896" spans="1:2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8318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8336</v>
      </c>
      <c r="O1896" s="5">
        <f t="shared" si="212"/>
        <v>114.5</v>
      </c>
      <c r="P1896" s="5">
        <f t="shared" si="219"/>
        <v>57.25</v>
      </c>
      <c r="Q1896" s="6" t="s">
        <v>8382</v>
      </c>
      <c r="R1896" t="s">
        <v>8386</v>
      </c>
      <c r="S1896" s="10">
        <f t="shared" si="215"/>
        <v>40920.90489583333</v>
      </c>
      <c r="T1896" s="10">
        <f t="shared" si="216"/>
        <v>40951.90489583333</v>
      </c>
      <c r="U1896" s="10">
        <v>40920</v>
      </c>
      <c r="V1896" s="10">
        <v>40951</v>
      </c>
      <c r="W1896" s="28">
        <f t="shared" si="213"/>
        <v>1000</v>
      </c>
      <c r="X1896" s="28">
        <f t="shared" si="214"/>
        <v>1145</v>
      </c>
    </row>
    <row r="1897" spans="1:2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8318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8336</v>
      </c>
      <c r="O1897" s="5">
        <f t="shared" si="212"/>
        <v>101.71957671957672</v>
      </c>
      <c r="P1897" s="5">
        <f t="shared" si="219"/>
        <v>196.34042553191489</v>
      </c>
      <c r="Q1897" s="6" t="s">
        <v>8382</v>
      </c>
      <c r="R1897" t="s">
        <v>8386</v>
      </c>
      <c r="S1897" s="10">
        <f t="shared" si="215"/>
        <v>42267.746782407412</v>
      </c>
      <c r="T1897" s="10">
        <f t="shared" si="216"/>
        <v>42297.746782407412</v>
      </c>
      <c r="U1897" s="10">
        <v>42267</v>
      </c>
      <c r="V1897" s="10">
        <v>42297</v>
      </c>
      <c r="W1897" s="28">
        <f t="shared" si="213"/>
        <v>9072</v>
      </c>
      <c r="X1897" s="28">
        <f t="shared" si="214"/>
        <v>9228</v>
      </c>
    </row>
    <row r="1898" spans="1:2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8318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8336</v>
      </c>
      <c r="O1898" s="5">
        <f t="shared" si="212"/>
        <v>123.94678492239468</v>
      </c>
      <c r="P1898" s="5">
        <f t="shared" si="219"/>
        <v>43</v>
      </c>
      <c r="Q1898" s="6" t="s">
        <v>8382</v>
      </c>
      <c r="R1898" t="s">
        <v>8386</v>
      </c>
      <c r="S1898" s="10">
        <f t="shared" si="215"/>
        <v>40981.710243055553</v>
      </c>
      <c r="T1898" s="10">
        <f t="shared" si="216"/>
        <v>41011.710243055553</v>
      </c>
      <c r="U1898" s="10">
        <v>40981</v>
      </c>
      <c r="V1898" s="10">
        <v>41011</v>
      </c>
      <c r="W1898" s="28">
        <f t="shared" si="213"/>
        <v>451</v>
      </c>
      <c r="X1898" s="28">
        <f t="shared" si="214"/>
        <v>559</v>
      </c>
    </row>
    <row r="1899" spans="1:2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8318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8336</v>
      </c>
      <c r="O1899" s="5">
        <f t="shared" si="212"/>
        <v>102.45669291338582</v>
      </c>
      <c r="P1899" s="5">
        <f t="shared" si="219"/>
        <v>35.551912568306008</v>
      </c>
      <c r="Q1899" s="6" t="s">
        <v>8382</v>
      </c>
      <c r="R1899" t="s">
        <v>8386</v>
      </c>
      <c r="S1899" s="10">
        <f t="shared" si="215"/>
        <v>41680.583402777775</v>
      </c>
      <c r="T1899" s="10">
        <f t="shared" si="216"/>
        <v>41702.875</v>
      </c>
      <c r="U1899" s="10">
        <v>41680</v>
      </c>
      <c r="V1899" s="10">
        <v>41702</v>
      </c>
      <c r="W1899" s="28">
        <f t="shared" si="213"/>
        <v>6350</v>
      </c>
      <c r="X1899" s="28">
        <f t="shared" si="214"/>
        <v>6506</v>
      </c>
    </row>
    <row r="1900" spans="1:2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8318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8336</v>
      </c>
      <c r="O1900" s="5">
        <f t="shared" si="212"/>
        <v>144.5</v>
      </c>
      <c r="P1900" s="5">
        <f t="shared" si="219"/>
        <v>68.80952380952381</v>
      </c>
      <c r="Q1900" s="6" t="s">
        <v>8382</v>
      </c>
      <c r="R1900" t="s">
        <v>8386</v>
      </c>
      <c r="S1900" s="10">
        <f t="shared" si="215"/>
        <v>42366.192974537036</v>
      </c>
      <c r="T1900" s="10">
        <f t="shared" si="216"/>
        <v>42401.75</v>
      </c>
      <c r="U1900" s="10">
        <v>42366</v>
      </c>
      <c r="V1900" s="10">
        <v>42401</v>
      </c>
      <c r="W1900" s="28">
        <f t="shared" si="213"/>
        <v>1000</v>
      </c>
      <c r="X1900" s="28">
        <f t="shared" si="214"/>
        <v>1445</v>
      </c>
    </row>
    <row r="1901" spans="1:2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8318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8336</v>
      </c>
      <c r="O1901" s="5">
        <f t="shared" si="212"/>
        <v>133.33333333333331</v>
      </c>
      <c r="P1901" s="5">
        <f t="shared" si="219"/>
        <v>28.571428571428573</v>
      </c>
      <c r="Q1901" s="6" t="s">
        <v>8382</v>
      </c>
      <c r="R1901" t="s">
        <v>8386</v>
      </c>
      <c r="S1901" s="10">
        <f t="shared" si="215"/>
        <v>42058.941736111112</v>
      </c>
      <c r="T1901" s="10">
        <f t="shared" si="216"/>
        <v>42088.90006944444</v>
      </c>
      <c r="U1901" s="10">
        <v>42058</v>
      </c>
      <c r="V1901" s="10">
        <v>42088</v>
      </c>
      <c r="W1901" s="28">
        <f t="shared" si="213"/>
        <v>900</v>
      </c>
      <c r="X1901" s="28">
        <f t="shared" si="214"/>
        <v>1200</v>
      </c>
    </row>
    <row r="1902" spans="1:2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8318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8336</v>
      </c>
      <c r="O1902" s="5">
        <f t="shared" si="212"/>
        <v>109.3644</v>
      </c>
      <c r="P1902" s="5">
        <f t="shared" si="219"/>
        <v>50.631666666666668</v>
      </c>
      <c r="Q1902" s="6" t="s">
        <v>8382</v>
      </c>
      <c r="R1902" t="s">
        <v>8386</v>
      </c>
      <c r="S1902" s="10">
        <f t="shared" si="215"/>
        <v>41160.871886574074</v>
      </c>
      <c r="T1902" s="10">
        <f t="shared" si="216"/>
        <v>41188.415972222225</v>
      </c>
      <c r="U1902" s="10">
        <v>41160</v>
      </c>
      <c r="V1902" s="10">
        <v>41188</v>
      </c>
      <c r="W1902" s="28">
        <f t="shared" si="213"/>
        <v>2500</v>
      </c>
      <c r="X1902" s="28">
        <f t="shared" si="214"/>
        <v>2734.11</v>
      </c>
    </row>
    <row r="1903" spans="1:2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8320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8351</v>
      </c>
      <c r="O1903" s="5">
        <f t="shared" si="212"/>
        <v>2.6969696969696968</v>
      </c>
      <c r="P1903" s="5">
        <f t="shared" si="219"/>
        <v>106.8</v>
      </c>
      <c r="Q1903" s="6" t="s">
        <v>8376</v>
      </c>
      <c r="R1903" t="s">
        <v>8405</v>
      </c>
      <c r="S1903" s="10">
        <f t="shared" si="215"/>
        <v>42116.54315972222</v>
      </c>
      <c r="T1903" s="10">
        <f t="shared" si="216"/>
        <v>42146.541666666672</v>
      </c>
      <c r="U1903" s="10">
        <v>42116</v>
      </c>
      <c r="V1903" s="10">
        <v>42146</v>
      </c>
      <c r="W1903" s="28">
        <f t="shared" si="213"/>
        <v>149183.09999999998</v>
      </c>
      <c r="X1903" s="28">
        <f t="shared" si="214"/>
        <v>4175.88</v>
      </c>
    </row>
    <row r="1904" spans="1:2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8320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8351</v>
      </c>
      <c r="O1904" s="5">
        <f t="shared" si="212"/>
        <v>1.2</v>
      </c>
      <c r="P1904" s="5">
        <f t="shared" si="219"/>
        <v>4</v>
      </c>
      <c r="Q1904" s="6" t="s">
        <v>8376</v>
      </c>
      <c r="R1904" t="s">
        <v>8405</v>
      </c>
      <c r="S1904" s="10">
        <f t="shared" si="215"/>
        <v>42037.789895833332</v>
      </c>
      <c r="T1904" s="10">
        <f t="shared" si="216"/>
        <v>42067.789895833332</v>
      </c>
      <c r="U1904" s="10">
        <v>42037</v>
      </c>
      <c r="V1904" s="10">
        <v>42067</v>
      </c>
      <c r="W1904" s="28">
        <f t="shared" si="213"/>
        <v>1131</v>
      </c>
      <c r="X1904" s="28">
        <f t="shared" si="214"/>
        <v>13.348800000000001</v>
      </c>
    </row>
    <row r="1905" spans="1:2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8320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8351</v>
      </c>
      <c r="O1905" s="5">
        <f t="shared" si="212"/>
        <v>46.6</v>
      </c>
      <c r="P1905" s="5">
        <f t="shared" si="219"/>
        <v>34.097560975609753</v>
      </c>
      <c r="Q1905" s="6" t="s">
        <v>8376</v>
      </c>
      <c r="R1905" t="s">
        <v>8405</v>
      </c>
      <c r="S1905" s="10">
        <f t="shared" si="215"/>
        <v>42702.770729166667</v>
      </c>
      <c r="T1905" s="10">
        <f t="shared" si="216"/>
        <v>42762.770729166667</v>
      </c>
      <c r="U1905" s="10">
        <v>42702</v>
      </c>
      <c r="V1905" s="10">
        <v>42762</v>
      </c>
      <c r="W1905" s="28">
        <f t="shared" si="213"/>
        <v>3000</v>
      </c>
      <c r="X1905" s="28">
        <f t="shared" si="214"/>
        <v>1398</v>
      </c>
    </row>
    <row r="1906" spans="1:2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8320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8351</v>
      </c>
      <c r="O1906" s="5">
        <f t="shared" si="212"/>
        <v>0.1</v>
      </c>
      <c r="P1906" s="5">
        <f t="shared" si="219"/>
        <v>25</v>
      </c>
      <c r="Q1906" s="6" t="s">
        <v>8376</v>
      </c>
      <c r="R1906" t="s">
        <v>8405</v>
      </c>
      <c r="S1906" s="10">
        <f t="shared" si="215"/>
        <v>42326.685428240744</v>
      </c>
      <c r="T1906" s="10">
        <f t="shared" si="216"/>
        <v>42371.685428240744</v>
      </c>
      <c r="U1906" s="10">
        <v>42326</v>
      </c>
      <c r="V1906" s="10">
        <v>42371</v>
      </c>
      <c r="W1906" s="28">
        <f t="shared" si="213"/>
        <v>50000</v>
      </c>
      <c r="X1906" s="28">
        <f t="shared" si="214"/>
        <v>50</v>
      </c>
    </row>
    <row r="1907" spans="1:2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8320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8351</v>
      </c>
      <c r="O1907" s="5">
        <f t="shared" si="212"/>
        <v>0.16800000000000001</v>
      </c>
      <c r="P1907" s="5">
        <f t="shared" si="219"/>
        <v>10.5</v>
      </c>
      <c r="Q1907" s="6" t="s">
        <v>8376</v>
      </c>
      <c r="R1907" t="s">
        <v>8405</v>
      </c>
      <c r="S1907" s="10">
        <f t="shared" si="215"/>
        <v>41859.925856481481</v>
      </c>
      <c r="T1907" s="10">
        <f t="shared" si="216"/>
        <v>41889.925856481481</v>
      </c>
      <c r="U1907" s="10">
        <v>41859</v>
      </c>
      <c r="V1907" s="10">
        <v>41889</v>
      </c>
      <c r="W1907" s="28">
        <f t="shared" si="213"/>
        <v>25000</v>
      </c>
      <c r="X1907" s="28">
        <f t="shared" si="214"/>
        <v>42</v>
      </c>
    </row>
    <row r="1908" spans="1:2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8320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8351</v>
      </c>
      <c r="O1908" s="5">
        <f t="shared" si="212"/>
        <v>42.76</v>
      </c>
      <c r="P1908" s="5">
        <f t="shared" si="219"/>
        <v>215.95959595959596</v>
      </c>
      <c r="Q1908" s="6" t="s">
        <v>8376</v>
      </c>
      <c r="R1908" t="s">
        <v>8405</v>
      </c>
      <c r="S1908" s="10">
        <f t="shared" si="215"/>
        <v>42514.671099537038</v>
      </c>
      <c r="T1908" s="10">
        <f t="shared" si="216"/>
        <v>42544.671099537038</v>
      </c>
      <c r="U1908" s="10">
        <v>42514</v>
      </c>
      <c r="V1908" s="10">
        <v>42544</v>
      </c>
      <c r="W1908" s="28">
        <f t="shared" si="213"/>
        <v>50000</v>
      </c>
      <c r="X1908" s="28">
        <f t="shared" si="214"/>
        <v>21380</v>
      </c>
    </row>
    <row r="1909" spans="1:2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8320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8351</v>
      </c>
      <c r="O1909" s="5">
        <f t="shared" si="212"/>
        <v>0.28333333333333333</v>
      </c>
      <c r="P1909" s="5">
        <f t="shared" si="219"/>
        <v>21.25</v>
      </c>
      <c r="Q1909" s="6" t="s">
        <v>8376</v>
      </c>
      <c r="R1909" t="s">
        <v>8405</v>
      </c>
      <c r="S1909" s="10">
        <f t="shared" si="215"/>
        <v>41767.587094907409</v>
      </c>
      <c r="T1909" s="10">
        <f t="shared" si="216"/>
        <v>41782.587094907409</v>
      </c>
      <c r="U1909" s="10">
        <v>41767</v>
      </c>
      <c r="V1909" s="10">
        <v>41782</v>
      </c>
      <c r="W1909" s="28">
        <f t="shared" si="213"/>
        <v>30000</v>
      </c>
      <c r="X1909" s="28">
        <f t="shared" si="214"/>
        <v>85</v>
      </c>
    </row>
    <row r="1910" spans="1:2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8320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8351</v>
      </c>
      <c r="O1910" s="5">
        <f t="shared" si="212"/>
        <v>1.7319999999999998</v>
      </c>
      <c r="P1910" s="5">
        <f t="shared" si="219"/>
        <v>108.25</v>
      </c>
      <c r="Q1910" s="6" t="s">
        <v>8376</v>
      </c>
      <c r="R1910" t="s">
        <v>8405</v>
      </c>
      <c r="S1910" s="10">
        <f t="shared" si="215"/>
        <v>42703.917824074073</v>
      </c>
      <c r="T1910" s="10">
        <f t="shared" si="216"/>
        <v>42733.917824074073</v>
      </c>
      <c r="U1910" s="10">
        <v>42703</v>
      </c>
      <c r="V1910" s="10">
        <v>42733</v>
      </c>
      <c r="W1910" s="28">
        <f t="shared" si="213"/>
        <v>25000</v>
      </c>
      <c r="X1910" s="28">
        <f t="shared" si="214"/>
        <v>433</v>
      </c>
    </row>
    <row r="1911" spans="1:2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8320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8351</v>
      </c>
      <c r="O1911" s="5">
        <f t="shared" si="212"/>
        <v>14.111428571428572</v>
      </c>
      <c r="P1911" s="5">
        <f t="shared" si="219"/>
        <v>129.97368421052633</v>
      </c>
      <c r="Q1911" s="6" t="s">
        <v>8376</v>
      </c>
      <c r="R1911" t="s">
        <v>8405</v>
      </c>
      <c r="S1911" s="10">
        <f t="shared" si="215"/>
        <v>41905.429155092592</v>
      </c>
      <c r="T1911" s="10">
        <f t="shared" si="216"/>
        <v>41935.429155092592</v>
      </c>
      <c r="U1911" s="10">
        <v>41905</v>
      </c>
      <c r="V1911" s="10">
        <v>41935</v>
      </c>
      <c r="W1911" s="28">
        <f t="shared" si="213"/>
        <v>35000</v>
      </c>
      <c r="X1911" s="28">
        <f t="shared" si="214"/>
        <v>4939</v>
      </c>
    </row>
    <row r="1912" spans="1:2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8320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8351</v>
      </c>
      <c r="O1912" s="5">
        <f t="shared" si="212"/>
        <v>39.395294117647055</v>
      </c>
      <c r="P1912" s="5">
        <f t="shared" si="219"/>
        <v>117.49473684210527</v>
      </c>
      <c r="Q1912" s="6" t="s">
        <v>8376</v>
      </c>
      <c r="R1912" t="s">
        <v>8405</v>
      </c>
      <c r="S1912" s="10">
        <f t="shared" si="215"/>
        <v>42264.963159722218</v>
      </c>
      <c r="T1912" s="10">
        <f t="shared" si="216"/>
        <v>42308.947916666672</v>
      </c>
      <c r="U1912" s="10">
        <v>42264</v>
      </c>
      <c r="V1912" s="10">
        <v>42308</v>
      </c>
      <c r="W1912" s="28">
        <f t="shared" si="213"/>
        <v>96152</v>
      </c>
      <c r="X1912" s="28">
        <f t="shared" si="214"/>
        <v>36891.5262</v>
      </c>
    </row>
    <row r="1913" spans="1:2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8320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8351</v>
      </c>
      <c r="O1913" s="5">
        <f t="shared" si="212"/>
        <v>2.3529411764705882E-2</v>
      </c>
      <c r="P1913" s="5">
        <f t="shared" ref="P1913:P1944" si="220">E1913/L1913</f>
        <v>10</v>
      </c>
      <c r="Q1913" s="6" t="s">
        <v>8376</v>
      </c>
      <c r="R1913" t="s">
        <v>8405</v>
      </c>
      <c r="S1913" s="10">
        <f t="shared" si="215"/>
        <v>41830.033958333333</v>
      </c>
      <c r="T1913" s="10">
        <f t="shared" si="216"/>
        <v>41860.033958333333</v>
      </c>
      <c r="U1913" s="10">
        <v>41830</v>
      </c>
      <c r="V1913" s="10">
        <v>41860</v>
      </c>
      <c r="W1913" s="28">
        <f t="shared" si="213"/>
        <v>37421.25</v>
      </c>
      <c r="X1913" s="28">
        <f t="shared" si="214"/>
        <v>8.4779999999999998</v>
      </c>
    </row>
    <row r="1914" spans="1:2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8320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8351</v>
      </c>
      <c r="O1914" s="5">
        <f t="shared" si="212"/>
        <v>59.3</v>
      </c>
      <c r="P1914" s="5">
        <f t="shared" si="220"/>
        <v>70.595238095238102</v>
      </c>
      <c r="Q1914" s="6" t="s">
        <v>8376</v>
      </c>
      <c r="R1914" t="s">
        <v>8405</v>
      </c>
      <c r="S1914" s="10">
        <f t="shared" si="215"/>
        <v>42129.226388888885</v>
      </c>
      <c r="T1914" s="10">
        <f t="shared" si="216"/>
        <v>42159.226388888885</v>
      </c>
      <c r="U1914" s="10">
        <v>42129</v>
      </c>
      <c r="V1914" s="10">
        <v>42159</v>
      </c>
      <c r="W1914" s="28">
        <f t="shared" si="213"/>
        <v>5000</v>
      </c>
      <c r="X1914" s="28">
        <f t="shared" si="214"/>
        <v>2965</v>
      </c>
    </row>
    <row r="1915" spans="1:2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8320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8351</v>
      </c>
      <c r="O1915" s="5">
        <f t="shared" si="212"/>
        <v>1.3270833333333334</v>
      </c>
      <c r="P1915" s="5">
        <f t="shared" si="220"/>
        <v>24.5</v>
      </c>
      <c r="Q1915" s="6" t="s">
        <v>8376</v>
      </c>
      <c r="R1915" t="s">
        <v>8405</v>
      </c>
      <c r="S1915" s="10">
        <f t="shared" si="215"/>
        <v>41890.511319444442</v>
      </c>
      <c r="T1915" s="10">
        <f t="shared" si="216"/>
        <v>41920.511319444442</v>
      </c>
      <c r="U1915" s="10">
        <v>41890</v>
      </c>
      <c r="V1915" s="10">
        <v>41920</v>
      </c>
      <c r="W1915" s="28">
        <f t="shared" si="213"/>
        <v>77452.800000000003</v>
      </c>
      <c r="X1915" s="28">
        <f t="shared" si="214"/>
        <v>1023.4679</v>
      </c>
    </row>
    <row r="1916" spans="1:2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8320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8351</v>
      </c>
      <c r="O1916" s="5">
        <f t="shared" si="212"/>
        <v>9.0090090090090094</v>
      </c>
      <c r="P1916" s="5">
        <f t="shared" si="220"/>
        <v>30</v>
      </c>
      <c r="Q1916" s="6" t="s">
        <v>8376</v>
      </c>
      <c r="R1916" t="s">
        <v>8405</v>
      </c>
      <c r="S1916" s="10">
        <f t="shared" si="215"/>
        <v>41929.174456018518</v>
      </c>
      <c r="T1916" s="10">
        <f t="shared" si="216"/>
        <v>41944.165972222225</v>
      </c>
      <c r="U1916" s="10">
        <v>41929</v>
      </c>
      <c r="V1916" s="10">
        <v>41944</v>
      </c>
      <c r="W1916" s="28">
        <f t="shared" si="213"/>
        <v>666</v>
      </c>
      <c r="X1916" s="28">
        <f t="shared" si="214"/>
        <v>60</v>
      </c>
    </row>
    <row r="1917" spans="1:2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8320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8351</v>
      </c>
      <c r="O1917" s="5">
        <f t="shared" si="212"/>
        <v>1.6</v>
      </c>
      <c r="P1917" s="5">
        <f t="shared" si="220"/>
        <v>2</v>
      </c>
      <c r="Q1917" s="6" t="s">
        <v>8376</v>
      </c>
      <c r="R1917" t="s">
        <v>8405</v>
      </c>
      <c r="S1917" s="10">
        <f t="shared" si="215"/>
        <v>41864.04886574074</v>
      </c>
      <c r="T1917" s="10">
        <f t="shared" si="216"/>
        <v>41884.04886574074</v>
      </c>
      <c r="U1917" s="10">
        <v>41864</v>
      </c>
      <c r="V1917" s="10">
        <v>41884</v>
      </c>
      <c r="W1917" s="28">
        <f t="shared" si="213"/>
        <v>500</v>
      </c>
      <c r="X1917" s="28">
        <f t="shared" si="214"/>
        <v>8</v>
      </c>
    </row>
    <row r="1918" spans="1:2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8320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8351</v>
      </c>
      <c r="O1918" s="5">
        <f t="shared" si="212"/>
        <v>0.51</v>
      </c>
      <c r="P1918" s="5">
        <f t="shared" si="220"/>
        <v>17</v>
      </c>
      <c r="Q1918" s="6" t="s">
        <v>8376</v>
      </c>
      <c r="R1918" t="s">
        <v>8405</v>
      </c>
      <c r="S1918" s="10">
        <f t="shared" si="215"/>
        <v>42656.717303240745</v>
      </c>
      <c r="T1918" s="10">
        <f t="shared" si="216"/>
        <v>42681.758969907409</v>
      </c>
      <c r="U1918" s="10">
        <v>42656</v>
      </c>
      <c r="V1918" s="10">
        <v>42681</v>
      </c>
      <c r="W1918" s="28">
        <f t="shared" si="213"/>
        <v>20000</v>
      </c>
      <c r="X1918" s="28">
        <f t="shared" si="214"/>
        <v>102</v>
      </c>
    </row>
    <row r="1919" spans="1:2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8320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8351</v>
      </c>
      <c r="O1919" s="5">
        <f t="shared" si="212"/>
        <v>52.570512820512818</v>
      </c>
      <c r="P1919" s="5">
        <f t="shared" si="220"/>
        <v>2928.9285714285716</v>
      </c>
      <c r="Q1919" s="6" t="s">
        <v>8376</v>
      </c>
      <c r="R1919" t="s">
        <v>8405</v>
      </c>
      <c r="S1919" s="10">
        <f t="shared" si="215"/>
        <v>42746.270057870366</v>
      </c>
      <c r="T1919" s="10">
        <f t="shared" si="216"/>
        <v>42776.270057870366</v>
      </c>
      <c r="U1919" s="10">
        <v>42746</v>
      </c>
      <c r="V1919" s="10">
        <v>42776</v>
      </c>
      <c r="W1919" s="28">
        <f t="shared" si="213"/>
        <v>50270.999999999993</v>
      </c>
      <c r="X1919" s="28">
        <f t="shared" si="214"/>
        <v>26427.722499999996</v>
      </c>
    </row>
    <row r="1920" spans="1:2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8320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8351</v>
      </c>
      <c r="O1920" s="5">
        <f t="shared" si="212"/>
        <v>1.04</v>
      </c>
      <c r="P1920" s="5">
        <f t="shared" si="220"/>
        <v>28.888888888888889</v>
      </c>
      <c r="Q1920" s="6" t="s">
        <v>8376</v>
      </c>
      <c r="R1920" t="s">
        <v>8405</v>
      </c>
      <c r="S1920" s="10">
        <f t="shared" si="215"/>
        <v>41828.789942129632</v>
      </c>
      <c r="T1920" s="10">
        <f t="shared" si="216"/>
        <v>41863.789942129632</v>
      </c>
      <c r="U1920" s="10">
        <v>41828</v>
      </c>
      <c r="V1920" s="10">
        <v>41863</v>
      </c>
      <c r="W1920" s="28">
        <f t="shared" si="213"/>
        <v>25000</v>
      </c>
      <c r="X1920" s="28">
        <f t="shared" si="214"/>
        <v>260</v>
      </c>
    </row>
    <row r="1921" spans="1:2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8320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8351</v>
      </c>
      <c r="O1921" s="5">
        <f t="shared" si="212"/>
        <v>47.4</v>
      </c>
      <c r="P1921" s="5">
        <f t="shared" si="220"/>
        <v>29.625</v>
      </c>
      <c r="Q1921" s="6" t="s">
        <v>8376</v>
      </c>
      <c r="R1921" t="s">
        <v>8405</v>
      </c>
      <c r="S1921" s="10">
        <f t="shared" si="215"/>
        <v>42113.875567129631</v>
      </c>
      <c r="T1921" s="10">
        <f t="shared" si="216"/>
        <v>42143.875567129631</v>
      </c>
      <c r="U1921" s="10">
        <v>42113</v>
      </c>
      <c r="V1921" s="10">
        <v>42143</v>
      </c>
      <c r="W1921" s="28">
        <f t="shared" si="213"/>
        <v>500</v>
      </c>
      <c r="X1921" s="28">
        <f t="shared" si="214"/>
        <v>237</v>
      </c>
    </row>
    <row r="1922" spans="1:2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8320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8351</v>
      </c>
      <c r="O1922" s="5">
        <f t="shared" ref="O1922:O1985" si="221">(E1922/D1922)*100</f>
        <v>43.03</v>
      </c>
      <c r="P1922" s="5">
        <f t="shared" si="220"/>
        <v>40.980952380952381</v>
      </c>
      <c r="Q1922" s="6" t="s">
        <v>8376</v>
      </c>
      <c r="R1922" t="s">
        <v>8405</v>
      </c>
      <c r="S1922" s="10">
        <f t="shared" si="215"/>
        <v>42270.875706018516</v>
      </c>
      <c r="T1922" s="10">
        <f t="shared" si="216"/>
        <v>42298.958333333328</v>
      </c>
      <c r="U1922" s="10">
        <v>42270</v>
      </c>
      <c r="V1922" s="10">
        <v>42298</v>
      </c>
      <c r="W1922" s="28">
        <f t="shared" ref="W1922:W1985" si="222">(HLOOKUP(U1922,Exchange_Data,MATCH(H1922,Currency,0),FALSE))*D1922</f>
        <v>15280</v>
      </c>
      <c r="X1922" s="28">
        <f t="shared" ref="X1922:X1985" si="223">(HLOOKUP(V1922,Exchange_Data,MATCH(H1922,Currency,0),FALSE))*E1922</f>
        <v>6648.1349999999993</v>
      </c>
    </row>
    <row r="1923" spans="1:2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8318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8336</v>
      </c>
      <c r="O1923" s="5">
        <f t="shared" si="221"/>
        <v>136.80000000000001</v>
      </c>
      <c r="P1923" s="5">
        <f t="shared" si="220"/>
        <v>54</v>
      </c>
      <c r="Q1923" s="6" t="s">
        <v>8382</v>
      </c>
      <c r="R1923" t="s">
        <v>8386</v>
      </c>
      <c r="S1923" s="10">
        <f t="shared" ref="S1923:S1986" si="224">(J1923/86400)+25569</f>
        <v>41074.221562500003</v>
      </c>
      <c r="T1923" s="10">
        <f t="shared" ref="T1923:T1986" si="225">(I1923/86400)+25569</f>
        <v>41104.221562500003</v>
      </c>
      <c r="U1923" s="10">
        <v>41074</v>
      </c>
      <c r="V1923" s="10">
        <v>41104</v>
      </c>
      <c r="W1923" s="28">
        <f t="shared" si="222"/>
        <v>1500</v>
      </c>
      <c r="X1923" s="28">
        <f t="shared" si="223"/>
        <v>2052</v>
      </c>
    </row>
    <row r="1924" spans="1:2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8318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8336</v>
      </c>
      <c r="O1924" s="5">
        <f t="shared" si="221"/>
        <v>115.55</v>
      </c>
      <c r="P1924" s="5">
        <f t="shared" si="220"/>
        <v>36.109375</v>
      </c>
      <c r="Q1924" s="6" t="s">
        <v>8382</v>
      </c>
      <c r="R1924" t="s">
        <v>8386</v>
      </c>
      <c r="S1924" s="10">
        <f t="shared" si="224"/>
        <v>41590.255868055552</v>
      </c>
      <c r="T1924" s="10">
        <f t="shared" si="225"/>
        <v>41620.255868055552</v>
      </c>
      <c r="U1924" s="10">
        <v>41590</v>
      </c>
      <c r="V1924" s="10">
        <v>41620</v>
      </c>
      <c r="W1924" s="28">
        <f t="shared" si="222"/>
        <v>2000</v>
      </c>
      <c r="X1924" s="28">
        <f t="shared" si="223"/>
        <v>2311</v>
      </c>
    </row>
    <row r="1925" spans="1:2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8318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8336</v>
      </c>
      <c r="O1925" s="5">
        <f t="shared" si="221"/>
        <v>240.79999999999998</v>
      </c>
      <c r="P1925" s="5">
        <f t="shared" si="220"/>
        <v>23.153846153846153</v>
      </c>
      <c r="Q1925" s="6" t="s">
        <v>8382</v>
      </c>
      <c r="R1925" t="s">
        <v>8386</v>
      </c>
      <c r="S1925" s="10">
        <f t="shared" si="224"/>
        <v>40772.848749999997</v>
      </c>
      <c r="T1925" s="10">
        <f t="shared" si="225"/>
        <v>40813.207638888889</v>
      </c>
      <c r="U1925" s="10">
        <v>40772</v>
      </c>
      <c r="V1925" s="10">
        <v>40813</v>
      </c>
      <c r="W1925" s="28">
        <f t="shared" si="222"/>
        <v>125</v>
      </c>
      <c r="X1925" s="28">
        <f t="shared" si="223"/>
        <v>301</v>
      </c>
    </row>
    <row r="1926" spans="1:2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8318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8336</v>
      </c>
      <c r="O1926" s="5">
        <f t="shared" si="221"/>
        <v>114.39999999999999</v>
      </c>
      <c r="P1926" s="5">
        <f t="shared" si="220"/>
        <v>104</v>
      </c>
      <c r="Q1926" s="6" t="s">
        <v>8382</v>
      </c>
      <c r="R1926" t="s">
        <v>8386</v>
      </c>
      <c r="S1926" s="10">
        <f t="shared" si="224"/>
        <v>41626.761053240742</v>
      </c>
      <c r="T1926" s="10">
        <f t="shared" si="225"/>
        <v>41654.814583333333</v>
      </c>
      <c r="U1926" s="10">
        <v>41626</v>
      </c>
      <c r="V1926" s="10">
        <v>41654</v>
      </c>
      <c r="W1926" s="28">
        <f t="shared" si="222"/>
        <v>3000</v>
      </c>
      <c r="X1926" s="28">
        <f t="shared" si="223"/>
        <v>3432</v>
      </c>
    </row>
    <row r="1927" spans="1:2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8318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8336</v>
      </c>
      <c r="O1927" s="5">
        <f t="shared" si="221"/>
        <v>110.33333333333333</v>
      </c>
      <c r="P1927" s="5">
        <f t="shared" si="220"/>
        <v>31.826923076923077</v>
      </c>
      <c r="Q1927" s="6" t="s">
        <v>8382</v>
      </c>
      <c r="R1927" t="s">
        <v>8386</v>
      </c>
      <c r="S1927" s="10">
        <f t="shared" si="224"/>
        <v>41535.90148148148</v>
      </c>
      <c r="T1927" s="10">
        <f t="shared" si="225"/>
        <v>41558</v>
      </c>
      <c r="U1927" s="10">
        <v>41535</v>
      </c>
      <c r="V1927" s="10">
        <v>41558</v>
      </c>
      <c r="W1927" s="28">
        <f t="shared" si="222"/>
        <v>1500</v>
      </c>
      <c r="X1927" s="28">
        <f t="shared" si="223"/>
        <v>1655</v>
      </c>
    </row>
    <row r="1928" spans="1:2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8318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8336</v>
      </c>
      <c r="O1928" s="5">
        <f t="shared" si="221"/>
        <v>195.37933333333334</v>
      </c>
      <c r="P1928" s="5">
        <f t="shared" si="220"/>
        <v>27.3896261682243</v>
      </c>
      <c r="Q1928" s="6" t="s">
        <v>8382</v>
      </c>
      <c r="R1928" t="s">
        <v>8386</v>
      </c>
      <c r="S1928" s="10">
        <f t="shared" si="224"/>
        <v>40456.954351851848</v>
      </c>
      <c r="T1928" s="10">
        <f t="shared" si="225"/>
        <v>40484.018055555556</v>
      </c>
      <c r="U1928" s="10">
        <v>40456</v>
      </c>
      <c r="V1928" s="10">
        <v>40484</v>
      </c>
      <c r="W1928" s="28">
        <f t="shared" si="222"/>
        <v>1500</v>
      </c>
      <c r="X1928" s="28">
        <f t="shared" si="223"/>
        <v>2930.69</v>
      </c>
    </row>
    <row r="1929" spans="1:2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8318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8336</v>
      </c>
      <c r="O1929" s="5">
        <f t="shared" si="221"/>
        <v>103.33333333333334</v>
      </c>
      <c r="P1929" s="5">
        <f t="shared" si="220"/>
        <v>56.363636363636367</v>
      </c>
      <c r="Q1929" s="6" t="s">
        <v>8382</v>
      </c>
      <c r="R1929" t="s">
        <v>8386</v>
      </c>
      <c r="S1929" s="10">
        <f t="shared" si="224"/>
        <v>40960.861562500002</v>
      </c>
      <c r="T1929" s="10">
        <f t="shared" si="225"/>
        <v>40976.207638888889</v>
      </c>
      <c r="U1929" s="10">
        <v>40960</v>
      </c>
      <c r="V1929" s="10">
        <v>40976</v>
      </c>
      <c r="W1929" s="28">
        <f t="shared" si="222"/>
        <v>600</v>
      </c>
      <c r="X1929" s="28">
        <f t="shared" si="223"/>
        <v>620</v>
      </c>
    </row>
    <row r="1930" spans="1:2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8318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8336</v>
      </c>
      <c r="O1930" s="5">
        <f t="shared" si="221"/>
        <v>103.1372549019608</v>
      </c>
      <c r="P1930" s="5">
        <f t="shared" si="220"/>
        <v>77.352941176470594</v>
      </c>
      <c r="Q1930" s="6" t="s">
        <v>8382</v>
      </c>
      <c r="R1930" t="s">
        <v>8386</v>
      </c>
      <c r="S1930" s="10">
        <f t="shared" si="224"/>
        <v>41371.6480787037</v>
      </c>
      <c r="T1930" s="10">
        <f t="shared" si="225"/>
        <v>41401.6480787037</v>
      </c>
      <c r="U1930" s="10">
        <v>41371</v>
      </c>
      <c r="V1930" s="10">
        <v>41401</v>
      </c>
      <c r="W1930" s="28">
        <f t="shared" si="222"/>
        <v>2550</v>
      </c>
      <c r="X1930" s="28">
        <f t="shared" si="223"/>
        <v>2630</v>
      </c>
    </row>
    <row r="1931" spans="1:2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8318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8336</v>
      </c>
      <c r="O1931" s="5">
        <f t="shared" si="221"/>
        <v>100.3125</v>
      </c>
      <c r="P1931" s="5">
        <f t="shared" si="220"/>
        <v>42.8</v>
      </c>
      <c r="Q1931" s="6" t="s">
        <v>8382</v>
      </c>
      <c r="R1931" t="s">
        <v>8386</v>
      </c>
      <c r="S1931" s="10">
        <f t="shared" si="224"/>
        <v>40687.021597222221</v>
      </c>
      <c r="T1931" s="10">
        <f t="shared" si="225"/>
        <v>40729.021597222221</v>
      </c>
      <c r="U1931" s="10">
        <v>40687</v>
      </c>
      <c r="V1931" s="10">
        <v>40729</v>
      </c>
      <c r="W1931" s="28">
        <f t="shared" si="222"/>
        <v>3200</v>
      </c>
      <c r="X1931" s="28">
        <f t="shared" si="223"/>
        <v>3210</v>
      </c>
    </row>
    <row r="1932" spans="1:2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8318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8336</v>
      </c>
      <c r="O1932" s="5">
        <f t="shared" si="221"/>
        <v>127</v>
      </c>
      <c r="P1932" s="5">
        <f t="shared" si="220"/>
        <v>48.846153846153847</v>
      </c>
      <c r="Q1932" s="6" t="s">
        <v>8382</v>
      </c>
      <c r="R1932" t="s">
        <v>8386</v>
      </c>
      <c r="S1932" s="10">
        <f t="shared" si="224"/>
        <v>41402.558819444443</v>
      </c>
      <c r="T1932" s="10">
        <f t="shared" si="225"/>
        <v>41462.558819444443</v>
      </c>
      <c r="U1932" s="10">
        <v>41402</v>
      </c>
      <c r="V1932" s="10">
        <v>41462</v>
      </c>
      <c r="W1932" s="28">
        <f t="shared" si="222"/>
        <v>1000</v>
      </c>
      <c r="X1932" s="28">
        <f t="shared" si="223"/>
        <v>1270</v>
      </c>
    </row>
    <row r="1933" spans="1:2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8318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8336</v>
      </c>
      <c r="O1933" s="5">
        <f t="shared" si="221"/>
        <v>120.601</v>
      </c>
      <c r="P1933" s="5">
        <f t="shared" si="220"/>
        <v>48.240400000000001</v>
      </c>
      <c r="Q1933" s="6" t="s">
        <v>8382</v>
      </c>
      <c r="R1933" t="s">
        <v>8386</v>
      </c>
      <c r="S1933" s="10">
        <f t="shared" si="224"/>
        <v>41037.892465277779</v>
      </c>
      <c r="T1933" s="10">
        <f t="shared" si="225"/>
        <v>41051.145833333336</v>
      </c>
      <c r="U1933" s="10">
        <v>41037</v>
      </c>
      <c r="V1933" s="10">
        <v>41051</v>
      </c>
      <c r="W1933" s="28">
        <f t="shared" si="222"/>
        <v>2000</v>
      </c>
      <c r="X1933" s="28">
        <f t="shared" si="223"/>
        <v>2412.02</v>
      </c>
    </row>
    <row r="1934" spans="1:2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8318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8336</v>
      </c>
      <c r="O1934" s="5">
        <f t="shared" si="221"/>
        <v>106.99047619047619</v>
      </c>
      <c r="P1934" s="5">
        <f t="shared" si="220"/>
        <v>70.212500000000006</v>
      </c>
      <c r="Q1934" s="6" t="s">
        <v>8382</v>
      </c>
      <c r="R1934" t="s">
        <v>8386</v>
      </c>
      <c r="S1934" s="10">
        <f t="shared" si="224"/>
        <v>40911.809872685189</v>
      </c>
      <c r="T1934" s="10">
        <f t="shared" si="225"/>
        <v>40932.809872685189</v>
      </c>
      <c r="U1934" s="10">
        <v>40911</v>
      </c>
      <c r="V1934" s="10">
        <v>40932</v>
      </c>
      <c r="W1934" s="28">
        <f t="shared" si="222"/>
        <v>5250</v>
      </c>
      <c r="X1934" s="28">
        <f t="shared" si="223"/>
        <v>5617</v>
      </c>
    </row>
    <row r="1935" spans="1:2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8318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8336</v>
      </c>
      <c r="O1935" s="5">
        <f t="shared" si="221"/>
        <v>172.43333333333334</v>
      </c>
      <c r="P1935" s="5">
        <f t="shared" si="220"/>
        <v>94.054545454545448</v>
      </c>
      <c r="Q1935" s="6" t="s">
        <v>8382</v>
      </c>
      <c r="R1935" t="s">
        <v>8386</v>
      </c>
      <c r="S1935" s="10">
        <f t="shared" si="224"/>
        <v>41879.130868055552</v>
      </c>
      <c r="T1935" s="10">
        <f t="shared" si="225"/>
        <v>41909.130868055552</v>
      </c>
      <c r="U1935" s="10">
        <v>41879</v>
      </c>
      <c r="V1935" s="10">
        <v>41909</v>
      </c>
      <c r="W1935" s="28">
        <f t="shared" si="222"/>
        <v>6000</v>
      </c>
      <c r="X1935" s="28">
        <f t="shared" si="223"/>
        <v>10346</v>
      </c>
    </row>
    <row r="1936" spans="1:2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8318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8336</v>
      </c>
      <c r="O1936" s="5">
        <f t="shared" si="221"/>
        <v>123.61999999999999</v>
      </c>
      <c r="P1936" s="5">
        <f t="shared" si="220"/>
        <v>80.272727272727266</v>
      </c>
      <c r="Q1936" s="6" t="s">
        <v>8382</v>
      </c>
      <c r="R1936" t="s">
        <v>8386</v>
      </c>
      <c r="S1936" s="10">
        <f t="shared" si="224"/>
        <v>40865.867141203707</v>
      </c>
      <c r="T1936" s="10">
        <f t="shared" si="225"/>
        <v>40902.208333333336</v>
      </c>
      <c r="U1936" s="10">
        <v>40865</v>
      </c>
      <c r="V1936" s="10">
        <v>40902</v>
      </c>
      <c r="W1936" s="28">
        <f t="shared" si="222"/>
        <v>5000</v>
      </c>
      <c r="X1936" s="28">
        <f t="shared" si="223"/>
        <v>6181</v>
      </c>
    </row>
    <row r="1937" spans="1:2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8318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8336</v>
      </c>
      <c r="O1937" s="5">
        <f t="shared" si="221"/>
        <v>108.4</v>
      </c>
      <c r="P1937" s="5">
        <f t="shared" si="220"/>
        <v>54.2</v>
      </c>
      <c r="Q1937" s="6" t="s">
        <v>8382</v>
      </c>
      <c r="R1937" t="s">
        <v>8386</v>
      </c>
      <c r="S1937" s="10">
        <f t="shared" si="224"/>
        <v>41773.932534722218</v>
      </c>
      <c r="T1937" s="10">
        <f t="shared" si="225"/>
        <v>41811.207638888889</v>
      </c>
      <c r="U1937" s="10">
        <v>41773</v>
      </c>
      <c r="V1937" s="10">
        <v>41811</v>
      </c>
      <c r="W1937" s="28">
        <f t="shared" si="222"/>
        <v>2500</v>
      </c>
      <c r="X1937" s="28">
        <f t="shared" si="223"/>
        <v>2710</v>
      </c>
    </row>
    <row r="1938" spans="1:2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8318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8336</v>
      </c>
      <c r="O1938" s="5">
        <f t="shared" si="221"/>
        <v>116.52013333333333</v>
      </c>
      <c r="P1938" s="5">
        <f t="shared" si="220"/>
        <v>60.26903448275862</v>
      </c>
      <c r="Q1938" s="6" t="s">
        <v>8382</v>
      </c>
      <c r="R1938" t="s">
        <v>8386</v>
      </c>
      <c r="S1938" s="10">
        <f t="shared" si="224"/>
        <v>40852.889699074076</v>
      </c>
      <c r="T1938" s="10">
        <f t="shared" si="225"/>
        <v>40883.249305555553</v>
      </c>
      <c r="U1938" s="10">
        <v>40852</v>
      </c>
      <c r="V1938" s="10">
        <v>40883</v>
      </c>
      <c r="W1938" s="28">
        <f t="shared" si="222"/>
        <v>7500</v>
      </c>
      <c r="X1938" s="28">
        <f t="shared" si="223"/>
        <v>8739.01</v>
      </c>
    </row>
    <row r="1939" spans="1:2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8318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8336</v>
      </c>
      <c r="O1939" s="5">
        <f t="shared" si="221"/>
        <v>187.245</v>
      </c>
      <c r="P1939" s="5">
        <f t="shared" si="220"/>
        <v>38.740344827586206</v>
      </c>
      <c r="Q1939" s="6" t="s">
        <v>8382</v>
      </c>
      <c r="R1939" t="s">
        <v>8386</v>
      </c>
      <c r="S1939" s="10">
        <f t="shared" si="224"/>
        <v>41059.118993055556</v>
      </c>
      <c r="T1939" s="10">
        <f t="shared" si="225"/>
        <v>41075.165972222225</v>
      </c>
      <c r="U1939" s="10">
        <v>41059</v>
      </c>
      <c r="V1939" s="10">
        <v>41075</v>
      </c>
      <c r="W1939" s="28">
        <f t="shared" si="222"/>
        <v>600</v>
      </c>
      <c r="X1939" s="28">
        <f t="shared" si="223"/>
        <v>1123.47</v>
      </c>
    </row>
    <row r="1940" spans="1:2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8318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8336</v>
      </c>
      <c r="O1940" s="5">
        <f t="shared" si="221"/>
        <v>115.93333333333334</v>
      </c>
      <c r="P1940" s="5">
        <f t="shared" si="220"/>
        <v>152.54385964912279</v>
      </c>
      <c r="Q1940" s="6" t="s">
        <v>8382</v>
      </c>
      <c r="R1940" t="s">
        <v>8386</v>
      </c>
      <c r="S1940" s="10">
        <f t="shared" si="224"/>
        <v>41426.259618055556</v>
      </c>
      <c r="T1940" s="10">
        <f t="shared" si="225"/>
        <v>41457.208333333336</v>
      </c>
      <c r="U1940" s="10">
        <v>41426</v>
      </c>
      <c r="V1940" s="10">
        <v>41457</v>
      </c>
      <c r="W1940" s="28">
        <f t="shared" si="222"/>
        <v>15000</v>
      </c>
      <c r="X1940" s="28">
        <f t="shared" si="223"/>
        <v>17390</v>
      </c>
    </row>
    <row r="1941" spans="1:2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8318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8336</v>
      </c>
      <c r="O1941" s="5">
        <f t="shared" si="221"/>
        <v>110.7</v>
      </c>
      <c r="P1941" s="5">
        <f t="shared" si="220"/>
        <v>115.3125</v>
      </c>
      <c r="Q1941" s="6" t="s">
        <v>8382</v>
      </c>
      <c r="R1941" t="s">
        <v>8386</v>
      </c>
      <c r="S1941" s="10">
        <f t="shared" si="224"/>
        <v>41313.985046296293</v>
      </c>
      <c r="T1941" s="10">
        <f t="shared" si="225"/>
        <v>41343.943379629629</v>
      </c>
      <c r="U1941" s="10">
        <v>41313</v>
      </c>
      <c r="V1941" s="10">
        <v>41343</v>
      </c>
      <c r="W1941" s="28">
        <f t="shared" si="222"/>
        <v>10000</v>
      </c>
      <c r="X1941" s="28">
        <f t="shared" si="223"/>
        <v>11070</v>
      </c>
    </row>
    <row r="1942" spans="1:2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8318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8336</v>
      </c>
      <c r="O1942" s="5">
        <f t="shared" si="221"/>
        <v>170.92307692307693</v>
      </c>
      <c r="P1942" s="5">
        <f t="shared" si="220"/>
        <v>35.838709677419352</v>
      </c>
      <c r="Q1942" s="6" t="s">
        <v>8382</v>
      </c>
      <c r="R1942" t="s">
        <v>8386</v>
      </c>
      <c r="S1942" s="10">
        <f t="shared" si="224"/>
        <v>40670.507326388892</v>
      </c>
      <c r="T1942" s="10">
        <f t="shared" si="225"/>
        <v>40709.165972222225</v>
      </c>
      <c r="U1942" s="10">
        <v>40670</v>
      </c>
      <c r="V1942" s="10">
        <v>40709</v>
      </c>
      <c r="W1942" s="28">
        <f t="shared" si="222"/>
        <v>650</v>
      </c>
      <c r="X1942" s="28">
        <f t="shared" si="223"/>
        <v>1111</v>
      </c>
    </row>
    <row r="1943" spans="1:2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8318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8352</v>
      </c>
      <c r="O1943" s="5">
        <f t="shared" si="221"/>
        <v>126.11835600000001</v>
      </c>
      <c r="P1943" s="5">
        <f t="shared" si="220"/>
        <v>64.570118779438872</v>
      </c>
      <c r="Q1943" s="6" t="s">
        <v>8376</v>
      </c>
      <c r="R1943" t="s">
        <v>8406</v>
      </c>
      <c r="S1943" s="10">
        <f t="shared" si="224"/>
        <v>41744.290868055556</v>
      </c>
      <c r="T1943" s="10">
        <f t="shared" si="225"/>
        <v>41774.290868055556</v>
      </c>
      <c r="U1943" s="10">
        <v>41744</v>
      </c>
      <c r="V1943" s="10">
        <v>41774</v>
      </c>
      <c r="W1943" s="28">
        <f t="shared" si="222"/>
        <v>250000</v>
      </c>
      <c r="X1943" s="28">
        <f t="shared" si="223"/>
        <v>315295.89</v>
      </c>
    </row>
    <row r="1944" spans="1:2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8318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8352</v>
      </c>
      <c r="O1944" s="5">
        <f t="shared" si="221"/>
        <v>138.44033333333334</v>
      </c>
      <c r="P1944" s="5">
        <f t="shared" si="220"/>
        <v>87.436000000000007</v>
      </c>
      <c r="Q1944" s="6" t="s">
        <v>8376</v>
      </c>
      <c r="R1944" t="s">
        <v>8406</v>
      </c>
      <c r="S1944" s="10">
        <f t="shared" si="224"/>
        <v>40638.828009259261</v>
      </c>
      <c r="T1944" s="10">
        <f t="shared" si="225"/>
        <v>40728.828009259261</v>
      </c>
      <c r="U1944" s="10">
        <v>40638</v>
      </c>
      <c r="V1944" s="10">
        <v>40728</v>
      </c>
      <c r="W1944" s="28">
        <f t="shared" si="222"/>
        <v>6000</v>
      </c>
      <c r="X1944" s="28">
        <f t="shared" si="223"/>
        <v>8306.42</v>
      </c>
    </row>
    <row r="1945" spans="1:2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8318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8352</v>
      </c>
      <c r="O1945" s="5">
        <f t="shared" si="221"/>
        <v>1705.2499999999998</v>
      </c>
      <c r="P1945" s="5">
        <f t="shared" ref="P1945:P1976" si="226">E1945/L1945</f>
        <v>68.815577078288939</v>
      </c>
      <c r="Q1945" s="6" t="s">
        <v>8376</v>
      </c>
      <c r="R1945" t="s">
        <v>8406</v>
      </c>
      <c r="S1945" s="10">
        <f t="shared" si="224"/>
        <v>42548.269861111112</v>
      </c>
      <c r="T1945" s="10">
        <f t="shared" si="225"/>
        <v>42593.269861111112</v>
      </c>
      <c r="U1945" s="10">
        <v>42548</v>
      </c>
      <c r="V1945" s="10">
        <v>42593</v>
      </c>
      <c r="W1945" s="28">
        <f t="shared" si="222"/>
        <v>10000</v>
      </c>
      <c r="X1945" s="28">
        <f t="shared" si="223"/>
        <v>170525</v>
      </c>
    </row>
    <row r="1946" spans="1:2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8318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8352</v>
      </c>
      <c r="O1946" s="5">
        <f t="shared" si="221"/>
        <v>788.05550000000005</v>
      </c>
      <c r="P1946" s="5">
        <f t="shared" si="226"/>
        <v>176.200223588597</v>
      </c>
      <c r="Q1946" s="6" t="s">
        <v>8376</v>
      </c>
      <c r="R1946" t="s">
        <v>8406</v>
      </c>
      <c r="S1946" s="10">
        <f t="shared" si="224"/>
        <v>41730.584374999999</v>
      </c>
      <c r="T1946" s="10">
        <f t="shared" si="225"/>
        <v>41760.584374999999</v>
      </c>
      <c r="U1946" s="10">
        <v>41730</v>
      </c>
      <c r="V1946" s="10">
        <v>41760</v>
      </c>
      <c r="W1946" s="28">
        <f t="shared" si="222"/>
        <v>40000</v>
      </c>
      <c r="X1946" s="28">
        <f t="shared" si="223"/>
        <v>315222.2</v>
      </c>
    </row>
    <row r="1947" spans="1:2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8318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8352</v>
      </c>
      <c r="O1947" s="5">
        <f t="shared" si="221"/>
        <v>348.01799999999997</v>
      </c>
      <c r="P1947" s="5">
        <f t="shared" si="226"/>
        <v>511.79117647058825</v>
      </c>
      <c r="Q1947" s="6" t="s">
        <v>8376</v>
      </c>
      <c r="R1947" t="s">
        <v>8406</v>
      </c>
      <c r="S1947" s="10">
        <f t="shared" si="224"/>
        <v>42157.251828703702</v>
      </c>
      <c r="T1947" s="10">
        <f t="shared" si="225"/>
        <v>42197.251828703702</v>
      </c>
      <c r="U1947" s="10">
        <v>42157</v>
      </c>
      <c r="V1947" s="10">
        <v>42197</v>
      </c>
      <c r="W1947" s="28">
        <f t="shared" si="222"/>
        <v>110290</v>
      </c>
      <c r="X1947" s="28">
        <f t="shared" si="223"/>
        <v>389258.13300000003</v>
      </c>
    </row>
    <row r="1948" spans="1:2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8318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8352</v>
      </c>
      <c r="O1948" s="5">
        <f t="shared" si="221"/>
        <v>149.74666666666667</v>
      </c>
      <c r="P1948" s="5">
        <f t="shared" si="226"/>
        <v>160.44285714285715</v>
      </c>
      <c r="Q1948" s="6" t="s">
        <v>8376</v>
      </c>
      <c r="R1948" t="s">
        <v>8406</v>
      </c>
      <c r="S1948" s="10">
        <f t="shared" si="224"/>
        <v>41689.150011574078</v>
      </c>
      <c r="T1948" s="10">
        <f t="shared" si="225"/>
        <v>41749.108344907407</v>
      </c>
      <c r="U1948" s="10">
        <v>41689</v>
      </c>
      <c r="V1948" s="10">
        <v>41749</v>
      </c>
      <c r="W1948" s="28">
        <f t="shared" si="222"/>
        <v>7500</v>
      </c>
      <c r="X1948" s="28">
        <f t="shared" si="223"/>
        <v>11231</v>
      </c>
    </row>
    <row r="1949" spans="1:2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8318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8352</v>
      </c>
      <c r="O1949" s="5">
        <f t="shared" si="221"/>
        <v>100.63375000000001</v>
      </c>
      <c r="P1949" s="5">
        <f t="shared" si="226"/>
        <v>35.003043478260871</v>
      </c>
      <c r="Q1949" s="6" t="s">
        <v>8376</v>
      </c>
      <c r="R1949" t="s">
        <v>8406</v>
      </c>
      <c r="S1949" s="10">
        <f t="shared" si="224"/>
        <v>40102.918055555558</v>
      </c>
      <c r="T1949" s="10">
        <f t="shared" si="225"/>
        <v>40140.249305555553</v>
      </c>
      <c r="U1949" s="10">
        <v>40102</v>
      </c>
      <c r="V1949" s="10">
        <v>40140</v>
      </c>
      <c r="W1949" s="28">
        <f t="shared" si="222"/>
        <v>800</v>
      </c>
      <c r="X1949" s="28">
        <f t="shared" si="223"/>
        <v>805.07</v>
      </c>
    </row>
    <row r="1950" spans="1:2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8318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8352</v>
      </c>
      <c r="O1950" s="5">
        <f t="shared" si="221"/>
        <v>800.21100000000001</v>
      </c>
      <c r="P1950" s="5">
        <f t="shared" si="226"/>
        <v>188.50671378091872</v>
      </c>
      <c r="Q1950" s="6" t="s">
        <v>8376</v>
      </c>
      <c r="R1950" t="s">
        <v>8406</v>
      </c>
      <c r="S1950" s="10">
        <f t="shared" si="224"/>
        <v>42473.604270833333</v>
      </c>
      <c r="T1950" s="10">
        <f t="shared" si="225"/>
        <v>42527.709722222222</v>
      </c>
      <c r="U1950" s="10">
        <v>42473</v>
      </c>
      <c r="V1950" s="10">
        <v>42527</v>
      </c>
      <c r="W1950" s="28">
        <f t="shared" si="222"/>
        <v>100000</v>
      </c>
      <c r="X1950" s="28">
        <f t="shared" si="223"/>
        <v>800211</v>
      </c>
    </row>
    <row r="1951" spans="1:2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8318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8352</v>
      </c>
      <c r="O1951" s="5">
        <f t="shared" si="221"/>
        <v>106.00260000000002</v>
      </c>
      <c r="P1951" s="5">
        <f t="shared" si="226"/>
        <v>56.204984093319197</v>
      </c>
      <c r="Q1951" s="6" t="s">
        <v>8376</v>
      </c>
      <c r="R1951" t="s">
        <v>8406</v>
      </c>
      <c r="S1951" s="10">
        <f t="shared" si="224"/>
        <v>41800.423043981486</v>
      </c>
      <c r="T1951" s="10">
        <f t="shared" si="225"/>
        <v>41830.423043981486</v>
      </c>
      <c r="U1951" s="10">
        <v>41800</v>
      </c>
      <c r="V1951" s="10">
        <v>41830</v>
      </c>
      <c r="W1951" s="28">
        <f t="shared" si="222"/>
        <v>83880</v>
      </c>
      <c r="X1951" s="28">
        <f t="shared" si="223"/>
        <v>90690.524430000005</v>
      </c>
    </row>
    <row r="1952" spans="1:2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8318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8352</v>
      </c>
      <c r="O1952" s="5">
        <f t="shared" si="221"/>
        <v>200.51866666666669</v>
      </c>
      <c r="P1952" s="5">
        <f t="shared" si="226"/>
        <v>51.3054157782516</v>
      </c>
      <c r="Q1952" s="6" t="s">
        <v>8376</v>
      </c>
      <c r="R1952" t="s">
        <v>8406</v>
      </c>
      <c r="S1952" s="10">
        <f t="shared" si="224"/>
        <v>40624.181400462963</v>
      </c>
      <c r="T1952" s="10">
        <f t="shared" si="225"/>
        <v>40655.181400462963</v>
      </c>
      <c r="U1952" s="10">
        <v>40624</v>
      </c>
      <c r="V1952" s="10">
        <v>40655</v>
      </c>
      <c r="W1952" s="28">
        <f t="shared" si="222"/>
        <v>48000</v>
      </c>
      <c r="X1952" s="28">
        <f t="shared" si="223"/>
        <v>96248.960000000006</v>
      </c>
    </row>
    <row r="1953" spans="1:2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8318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8352</v>
      </c>
      <c r="O1953" s="5">
        <f t="shared" si="221"/>
        <v>212.44399999999999</v>
      </c>
      <c r="P1953" s="5">
        <f t="shared" si="226"/>
        <v>127.36450839328538</v>
      </c>
      <c r="Q1953" s="6" t="s">
        <v>8376</v>
      </c>
      <c r="R1953" t="s">
        <v>8406</v>
      </c>
      <c r="S1953" s="10">
        <f t="shared" si="224"/>
        <v>42651.420567129629</v>
      </c>
      <c r="T1953" s="10">
        <f t="shared" si="225"/>
        <v>42681.462233796294</v>
      </c>
      <c r="U1953" s="10">
        <v>42651</v>
      </c>
      <c r="V1953" s="10">
        <v>42681</v>
      </c>
      <c r="W1953" s="28">
        <f t="shared" si="222"/>
        <v>50000</v>
      </c>
      <c r="X1953" s="28">
        <f t="shared" si="223"/>
        <v>106222</v>
      </c>
    </row>
    <row r="1954" spans="1:2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8318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8352</v>
      </c>
      <c r="O1954" s="5">
        <f t="shared" si="221"/>
        <v>198.47237142857145</v>
      </c>
      <c r="P1954" s="5">
        <f t="shared" si="226"/>
        <v>101.85532258064516</v>
      </c>
      <c r="Q1954" s="6" t="s">
        <v>8376</v>
      </c>
      <c r="R1954" t="s">
        <v>8406</v>
      </c>
      <c r="S1954" s="10">
        <f t="shared" si="224"/>
        <v>41526.60665509259</v>
      </c>
      <c r="T1954" s="10">
        <f t="shared" si="225"/>
        <v>41563.60665509259</v>
      </c>
      <c r="U1954" s="10">
        <v>41526</v>
      </c>
      <c r="V1954" s="10">
        <v>41563</v>
      </c>
      <c r="W1954" s="28">
        <f t="shared" si="222"/>
        <v>33708.5</v>
      </c>
      <c r="X1954" s="28">
        <f t="shared" si="223"/>
        <v>66964.578120000006</v>
      </c>
    </row>
    <row r="1955" spans="1:2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8318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8352</v>
      </c>
      <c r="O1955" s="5">
        <f t="shared" si="221"/>
        <v>225.94666666666666</v>
      </c>
      <c r="P1955" s="5">
        <f t="shared" si="226"/>
        <v>230.55782312925169</v>
      </c>
      <c r="Q1955" s="6" t="s">
        <v>8376</v>
      </c>
      <c r="R1955" t="s">
        <v>8406</v>
      </c>
      <c r="S1955" s="10">
        <f t="shared" si="224"/>
        <v>40941.199826388889</v>
      </c>
      <c r="T1955" s="10">
        <f t="shared" si="225"/>
        <v>40970.125</v>
      </c>
      <c r="U1955" s="10">
        <v>40941</v>
      </c>
      <c r="V1955" s="10">
        <v>40970</v>
      </c>
      <c r="W1955" s="28">
        <f t="shared" si="222"/>
        <v>15000</v>
      </c>
      <c r="X1955" s="28">
        <f t="shared" si="223"/>
        <v>33892</v>
      </c>
    </row>
    <row r="1956" spans="1:2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8318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8352</v>
      </c>
      <c r="O1956" s="5">
        <f t="shared" si="221"/>
        <v>698.94800000000009</v>
      </c>
      <c r="P1956" s="5">
        <f t="shared" si="226"/>
        <v>842.10602409638557</v>
      </c>
      <c r="Q1956" s="6" t="s">
        <v>8376</v>
      </c>
      <c r="R1956" t="s">
        <v>8406</v>
      </c>
      <c r="S1956" s="10">
        <f t="shared" si="224"/>
        <v>42394.580740740741</v>
      </c>
      <c r="T1956" s="10">
        <f t="shared" si="225"/>
        <v>42441.208333333328</v>
      </c>
      <c r="U1956" s="10">
        <v>42394</v>
      </c>
      <c r="V1956" s="10">
        <v>42441</v>
      </c>
      <c r="W1956" s="28">
        <f t="shared" si="222"/>
        <v>50000</v>
      </c>
      <c r="X1956" s="28">
        <f t="shared" si="223"/>
        <v>349474</v>
      </c>
    </row>
    <row r="1957" spans="1:2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8318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8352</v>
      </c>
      <c r="O1957" s="5">
        <f t="shared" si="221"/>
        <v>398.59528571428569</v>
      </c>
      <c r="P1957" s="5">
        <f t="shared" si="226"/>
        <v>577.27593103448271</v>
      </c>
      <c r="Q1957" s="6" t="s">
        <v>8376</v>
      </c>
      <c r="R1957" t="s">
        <v>8406</v>
      </c>
      <c r="S1957" s="10">
        <f t="shared" si="224"/>
        <v>41020.271770833337</v>
      </c>
      <c r="T1957" s="10">
        <f t="shared" si="225"/>
        <v>41052.791666666664</v>
      </c>
      <c r="U1957" s="10">
        <v>41020</v>
      </c>
      <c r="V1957" s="10">
        <v>41052</v>
      </c>
      <c r="W1957" s="28">
        <f t="shared" si="222"/>
        <v>42000</v>
      </c>
      <c r="X1957" s="28">
        <f t="shared" si="223"/>
        <v>167410.01999999999</v>
      </c>
    </row>
    <row r="1958" spans="1:2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8318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8352</v>
      </c>
      <c r="O1958" s="5">
        <f t="shared" si="221"/>
        <v>294.0333333333333</v>
      </c>
      <c r="P1958" s="5">
        <f t="shared" si="226"/>
        <v>483.34246575342468</v>
      </c>
      <c r="Q1958" s="6" t="s">
        <v>8376</v>
      </c>
      <c r="R1958" t="s">
        <v>8406</v>
      </c>
      <c r="S1958" s="10">
        <f t="shared" si="224"/>
        <v>42067.923668981486</v>
      </c>
      <c r="T1958" s="10">
        <f t="shared" si="225"/>
        <v>42112.882002314815</v>
      </c>
      <c r="U1958" s="10">
        <v>42067</v>
      </c>
      <c r="V1958" s="10">
        <v>42112</v>
      </c>
      <c r="W1958" s="28">
        <f t="shared" si="222"/>
        <v>60000</v>
      </c>
      <c r="X1958" s="28">
        <f t="shared" si="223"/>
        <v>176420</v>
      </c>
    </row>
    <row r="1959" spans="1:2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8318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8352</v>
      </c>
      <c r="O1959" s="5">
        <f t="shared" si="221"/>
        <v>167.50470000000001</v>
      </c>
      <c r="P1959" s="5">
        <f t="shared" si="226"/>
        <v>76.138500000000008</v>
      </c>
      <c r="Q1959" s="6" t="s">
        <v>8376</v>
      </c>
      <c r="R1959" t="s">
        <v>8406</v>
      </c>
      <c r="S1959" s="10">
        <f t="shared" si="224"/>
        <v>41179.098530092597</v>
      </c>
      <c r="T1959" s="10">
        <f t="shared" si="225"/>
        <v>41209.098530092597</v>
      </c>
      <c r="U1959" s="10">
        <v>41179</v>
      </c>
      <c r="V1959" s="10">
        <v>41209</v>
      </c>
      <c r="W1959" s="28">
        <f t="shared" si="222"/>
        <v>30000</v>
      </c>
      <c r="X1959" s="28">
        <f t="shared" si="223"/>
        <v>50251.41</v>
      </c>
    </row>
    <row r="1960" spans="1:2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8318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8352</v>
      </c>
      <c r="O1960" s="5">
        <f t="shared" si="221"/>
        <v>1435.5717142857143</v>
      </c>
      <c r="P1960" s="5">
        <f t="shared" si="226"/>
        <v>74.107684365781708</v>
      </c>
      <c r="Q1960" s="6" t="s">
        <v>8376</v>
      </c>
      <c r="R1960" t="s">
        <v>8406</v>
      </c>
      <c r="S1960" s="10">
        <f t="shared" si="224"/>
        <v>41326.987974537034</v>
      </c>
      <c r="T1960" s="10">
        <f t="shared" si="225"/>
        <v>41356.94630787037</v>
      </c>
      <c r="U1960" s="10">
        <v>41326</v>
      </c>
      <c r="V1960" s="10">
        <v>41356</v>
      </c>
      <c r="W1960" s="28">
        <f t="shared" si="222"/>
        <v>7000</v>
      </c>
      <c r="X1960" s="28">
        <f t="shared" si="223"/>
        <v>100490.02</v>
      </c>
    </row>
    <row r="1961" spans="1:2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8318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8352</v>
      </c>
      <c r="O1961" s="5">
        <f t="shared" si="221"/>
        <v>156.73439999999999</v>
      </c>
      <c r="P1961" s="5">
        <f t="shared" si="226"/>
        <v>36.965660377358489</v>
      </c>
      <c r="Q1961" s="6" t="s">
        <v>8376</v>
      </c>
      <c r="R1961" t="s">
        <v>8406</v>
      </c>
      <c r="S1961" s="10">
        <f t="shared" si="224"/>
        <v>41871.845601851848</v>
      </c>
      <c r="T1961" s="10">
        <f t="shared" si="225"/>
        <v>41913</v>
      </c>
      <c r="U1961" s="10">
        <v>41871</v>
      </c>
      <c r="V1961" s="10">
        <v>41913</v>
      </c>
      <c r="W1961" s="28">
        <f t="shared" si="222"/>
        <v>10000</v>
      </c>
      <c r="X1961" s="28">
        <f t="shared" si="223"/>
        <v>15673.44</v>
      </c>
    </row>
    <row r="1962" spans="1:2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8318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8352</v>
      </c>
      <c r="O1962" s="5">
        <f t="shared" si="221"/>
        <v>117.90285714285716</v>
      </c>
      <c r="P1962" s="5">
        <f t="shared" si="226"/>
        <v>2500.969696969697</v>
      </c>
      <c r="Q1962" s="6" t="s">
        <v>8376</v>
      </c>
      <c r="R1962" t="s">
        <v>8406</v>
      </c>
      <c r="S1962" s="10">
        <f t="shared" si="224"/>
        <v>41964.362743055557</v>
      </c>
      <c r="T1962" s="10">
        <f t="shared" si="225"/>
        <v>41994.362743055557</v>
      </c>
      <c r="U1962" s="10">
        <v>41964</v>
      </c>
      <c r="V1962" s="10">
        <v>41994</v>
      </c>
      <c r="W1962" s="28">
        <f t="shared" si="222"/>
        <v>9422</v>
      </c>
      <c r="X1962" s="28">
        <f t="shared" si="223"/>
        <v>10712.6536</v>
      </c>
    </row>
    <row r="1963" spans="1:2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8318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8352</v>
      </c>
      <c r="O1963" s="5">
        <f t="shared" si="221"/>
        <v>1105.3811999999998</v>
      </c>
      <c r="P1963" s="5">
        <f t="shared" si="226"/>
        <v>67.690214329454989</v>
      </c>
      <c r="Q1963" s="6" t="s">
        <v>8376</v>
      </c>
      <c r="R1963" t="s">
        <v>8406</v>
      </c>
      <c r="S1963" s="10">
        <f t="shared" si="224"/>
        <v>41148.194641203707</v>
      </c>
      <c r="T1963" s="10">
        <f t="shared" si="225"/>
        <v>41188.165972222225</v>
      </c>
      <c r="U1963" s="10">
        <v>41148</v>
      </c>
      <c r="V1963" s="10">
        <v>41188</v>
      </c>
      <c r="W1963" s="28">
        <f t="shared" si="222"/>
        <v>10000</v>
      </c>
      <c r="X1963" s="28">
        <f t="shared" si="223"/>
        <v>110538.12</v>
      </c>
    </row>
    <row r="1964" spans="1:2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8318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8352</v>
      </c>
      <c r="O1964" s="5">
        <f t="shared" si="221"/>
        <v>192.92499999999998</v>
      </c>
      <c r="P1964" s="5">
        <f t="shared" si="226"/>
        <v>63.04738562091503</v>
      </c>
      <c r="Q1964" s="6" t="s">
        <v>8376</v>
      </c>
      <c r="R1964" t="s">
        <v>8406</v>
      </c>
      <c r="S1964" s="10">
        <f t="shared" si="224"/>
        <v>41742.780509259261</v>
      </c>
      <c r="T1964" s="10">
        <f t="shared" si="225"/>
        <v>41772.780509259261</v>
      </c>
      <c r="U1964" s="10">
        <v>41742</v>
      </c>
      <c r="V1964" s="10">
        <v>41772</v>
      </c>
      <c r="W1964" s="28">
        <f t="shared" si="222"/>
        <v>10000</v>
      </c>
      <c r="X1964" s="28">
        <f t="shared" si="223"/>
        <v>19292.5</v>
      </c>
    </row>
    <row r="1965" spans="1:2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8318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8352</v>
      </c>
      <c r="O1965" s="5">
        <f t="shared" si="221"/>
        <v>126.8842105263158</v>
      </c>
      <c r="P1965" s="5">
        <f t="shared" si="226"/>
        <v>117.6</v>
      </c>
      <c r="Q1965" s="6" t="s">
        <v>8376</v>
      </c>
      <c r="R1965" t="s">
        <v>8406</v>
      </c>
      <c r="S1965" s="10">
        <f t="shared" si="224"/>
        <v>41863.429791666669</v>
      </c>
      <c r="T1965" s="10">
        <f t="shared" si="225"/>
        <v>41898.429791666669</v>
      </c>
      <c r="U1965" s="10">
        <v>41863</v>
      </c>
      <c r="V1965" s="10">
        <v>41898</v>
      </c>
      <c r="W1965" s="28">
        <f t="shared" si="222"/>
        <v>31876.3</v>
      </c>
      <c r="X1965" s="28">
        <f t="shared" si="223"/>
        <v>39059.781600000002</v>
      </c>
    </row>
    <row r="1966" spans="1:2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8318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8352</v>
      </c>
      <c r="O1966" s="5">
        <f t="shared" si="221"/>
        <v>259.57748878923763</v>
      </c>
      <c r="P1966" s="5">
        <f t="shared" si="226"/>
        <v>180.75185011709601</v>
      </c>
      <c r="Q1966" s="6" t="s">
        <v>8376</v>
      </c>
      <c r="R1966" t="s">
        <v>8406</v>
      </c>
      <c r="S1966" s="10">
        <f t="shared" si="224"/>
        <v>42452.272824074069</v>
      </c>
      <c r="T1966" s="10">
        <f t="shared" si="225"/>
        <v>42482.272824074069</v>
      </c>
      <c r="U1966" s="10">
        <v>42452</v>
      </c>
      <c r="V1966" s="10">
        <v>42482</v>
      </c>
      <c r="W1966" s="28">
        <f t="shared" si="222"/>
        <v>99645.319999999992</v>
      </c>
      <c r="X1966" s="28">
        <f t="shared" si="223"/>
        <v>260787.01605600002</v>
      </c>
    </row>
    <row r="1967" spans="1:2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8318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8352</v>
      </c>
      <c r="O1967" s="5">
        <f t="shared" si="221"/>
        <v>262.27999999999997</v>
      </c>
      <c r="P1967" s="5">
        <f t="shared" si="226"/>
        <v>127.32038834951456</v>
      </c>
      <c r="Q1967" s="6" t="s">
        <v>8376</v>
      </c>
      <c r="R1967" t="s">
        <v>8406</v>
      </c>
      <c r="S1967" s="10">
        <f t="shared" si="224"/>
        <v>40898.089236111111</v>
      </c>
      <c r="T1967" s="10">
        <f t="shared" si="225"/>
        <v>40920.041666666664</v>
      </c>
      <c r="U1967" s="10">
        <v>40898</v>
      </c>
      <c r="V1967" s="10">
        <v>40920</v>
      </c>
      <c r="W1967" s="28">
        <f t="shared" si="222"/>
        <v>5000</v>
      </c>
      <c r="X1967" s="28">
        <f t="shared" si="223"/>
        <v>13114</v>
      </c>
    </row>
    <row r="1968" spans="1:2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8318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8352</v>
      </c>
      <c r="O1968" s="5">
        <f t="shared" si="221"/>
        <v>206.74309000000002</v>
      </c>
      <c r="P1968" s="5">
        <f t="shared" si="226"/>
        <v>136.6444745538665</v>
      </c>
      <c r="Q1968" s="6" t="s">
        <v>8376</v>
      </c>
      <c r="R1968" t="s">
        <v>8406</v>
      </c>
      <c r="S1968" s="10">
        <f t="shared" si="224"/>
        <v>41835.540486111109</v>
      </c>
      <c r="T1968" s="10">
        <f t="shared" si="225"/>
        <v>41865.540486111109</v>
      </c>
      <c r="U1968" s="10">
        <v>41835</v>
      </c>
      <c r="V1968" s="10">
        <v>41865</v>
      </c>
      <c r="W1968" s="28">
        <f t="shared" si="222"/>
        <v>100000</v>
      </c>
      <c r="X1968" s="28">
        <f t="shared" si="223"/>
        <v>206743.09</v>
      </c>
    </row>
    <row r="1969" spans="1:2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8318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8352</v>
      </c>
      <c r="O1969" s="5">
        <f t="shared" si="221"/>
        <v>370.13</v>
      </c>
      <c r="P1969" s="5">
        <f t="shared" si="226"/>
        <v>182.78024691358024</v>
      </c>
      <c r="Q1969" s="6" t="s">
        <v>8376</v>
      </c>
      <c r="R1969" t="s">
        <v>8406</v>
      </c>
      <c r="S1969" s="10">
        <f t="shared" si="224"/>
        <v>41730.663530092592</v>
      </c>
      <c r="T1969" s="10">
        <f t="shared" si="225"/>
        <v>41760.663530092592</v>
      </c>
      <c r="U1969" s="10">
        <v>41730</v>
      </c>
      <c r="V1969" s="10">
        <v>41760</v>
      </c>
      <c r="W1969" s="28">
        <f t="shared" si="222"/>
        <v>20000</v>
      </c>
      <c r="X1969" s="28">
        <f t="shared" si="223"/>
        <v>74026</v>
      </c>
    </row>
    <row r="1970" spans="1:2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8318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8352</v>
      </c>
      <c r="O1970" s="5">
        <f t="shared" si="221"/>
        <v>284.96600000000001</v>
      </c>
      <c r="P1970" s="5">
        <f t="shared" si="226"/>
        <v>279.37843137254902</v>
      </c>
      <c r="Q1970" s="6" t="s">
        <v>8376</v>
      </c>
      <c r="R1970" t="s">
        <v>8406</v>
      </c>
      <c r="S1970" s="10">
        <f t="shared" si="224"/>
        <v>42676.586979166663</v>
      </c>
      <c r="T1970" s="10">
        <f t="shared" si="225"/>
        <v>42707.628645833334</v>
      </c>
      <c r="U1970" s="10">
        <v>42676</v>
      </c>
      <c r="V1970" s="10">
        <v>42707</v>
      </c>
      <c r="W1970" s="28">
        <f t="shared" si="222"/>
        <v>50000</v>
      </c>
      <c r="X1970" s="28">
        <f t="shared" si="223"/>
        <v>142483</v>
      </c>
    </row>
    <row r="1971" spans="1:2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8318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8352</v>
      </c>
      <c r="O1971" s="5">
        <f t="shared" si="221"/>
        <v>579.08000000000004</v>
      </c>
      <c r="P1971" s="5">
        <f t="shared" si="226"/>
        <v>61.375728669846318</v>
      </c>
      <c r="Q1971" s="6" t="s">
        <v>8376</v>
      </c>
      <c r="R1971" t="s">
        <v>8406</v>
      </c>
      <c r="S1971" s="10">
        <f t="shared" si="224"/>
        <v>42557.792453703703</v>
      </c>
      <c r="T1971" s="10">
        <f t="shared" si="225"/>
        <v>42587.792453703703</v>
      </c>
      <c r="U1971" s="10">
        <v>42557</v>
      </c>
      <c r="V1971" s="10">
        <v>42587</v>
      </c>
      <c r="W1971" s="28">
        <f t="shared" si="222"/>
        <v>25954</v>
      </c>
      <c r="X1971" s="28">
        <f t="shared" si="223"/>
        <v>152344.3664</v>
      </c>
    </row>
    <row r="1972" spans="1:2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8318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8352</v>
      </c>
      <c r="O1972" s="5">
        <f t="shared" si="221"/>
        <v>1131.8</v>
      </c>
      <c r="P1972" s="5">
        <f t="shared" si="226"/>
        <v>80.727532097004286</v>
      </c>
      <c r="Q1972" s="6" t="s">
        <v>8376</v>
      </c>
      <c r="R1972" t="s">
        <v>8406</v>
      </c>
      <c r="S1972" s="10">
        <f t="shared" si="224"/>
        <v>41324.193298611113</v>
      </c>
      <c r="T1972" s="10">
        <f t="shared" si="225"/>
        <v>41384.151631944442</v>
      </c>
      <c r="U1972" s="10">
        <v>41324</v>
      </c>
      <c r="V1972" s="10">
        <v>41384</v>
      </c>
      <c r="W1972" s="28">
        <f t="shared" si="222"/>
        <v>5000</v>
      </c>
      <c r="X1972" s="28">
        <f t="shared" si="223"/>
        <v>56590</v>
      </c>
    </row>
    <row r="1973" spans="1:2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8318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8352</v>
      </c>
      <c r="O1973" s="5">
        <f t="shared" si="221"/>
        <v>263.02771750000005</v>
      </c>
      <c r="P1973" s="5">
        <f t="shared" si="226"/>
        <v>272.35590732591254</v>
      </c>
      <c r="Q1973" s="6" t="s">
        <v>8376</v>
      </c>
      <c r="R1973" t="s">
        <v>8406</v>
      </c>
      <c r="S1973" s="10">
        <f t="shared" si="224"/>
        <v>41561.500706018516</v>
      </c>
      <c r="T1973" s="10">
        <f t="shared" si="225"/>
        <v>41593.166666666664</v>
      </c>
      <c r="U1973" s="10">
        <v>41561</v>
      </c>
      <c r="V1973" s="10">
        <v>41593</v>
      </c>
      <c r="W1973" s="28">
        <f t="shared" si="222"/>
        <v>400000</v>
      </c>
      <c r="X1973" s="28">
        <f t="shared" si="223"/>
        <v>1052110.8700000001</v>
      </c>
    </row>
    <row r="1974" spans="1:2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8318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8352</v>
      </c>
      <c r="O1974" s="5">
        <f t="shared" si="221"/>
        <v>674.48</v>
      </c>
      <c r="P1974" s="5">
        <f t="shared" si="226"/>
        <v>70.848739495798313</v>
      </c>
      <c r="Q1974" s="6" t="s">
        <v>8376</v>
      </c>
      <c r="R1974" t="s">
        <v>8406</v>
      </c>
      <c r="S1974" s="10">
        <f t="shared" si="224"/>
        <v>41201.012083333335</v>
      </c>
      <c r="T1974" s="10">
        <f t="shared" si="225"/>
        <v>41231.053749999999</v>
      </c>
      <c r="U1974" s="10">
        <v>41201</v>
      </c>
      <c r="V1974" s="10">
        <v>41231</v>
      </c>
      <c r="W1974" s="28">
        <f t="shared" si="222"/>
        <v>2500</v>
      </c>
      <c r="X1974" s="28">
        <f t="shared" si="223"/>
        <v>16862</v>
      </c>
    </row>
    <row r="1975" spans="1:2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8318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8352</v>
      </c>
      <c r="O1975" s="5">
        <f t="shared" si="221"/>
        <v>256.83081313131316</v>
      </c>
      <c r="P1975" s="5">
        <f t="shared" si="226"/>
        <v>247.94003412969283</v>
      </c>
      <c r="Q1975" s="6" t="s">
        <v>8376</v>
      </c>
      <c r="R1975" t="s">
        <v>8406</v>
      </c>
      <c r="S1975" s="10">
        <f t="shared" si="224"/>
        <v>42549.722962962958</v>
      </c>
      <c r="T1975" s="10">
        <f t="shared" si="225"/>
        <v>42588.291666666672</v>
      </c>
      <c r="U1975" s="10">
        <v>42549</v>
      </c>
      <c r="V1975" s="10">
        <v>42588</v>
      </c>
      <c r="W1975" s="28">
        <f t="shared" si="222"/>
        <v>198000</v>
      </c>
      <c r="X1975" s="28">
        <f t="shared" si="223"/>
        <v>508525.01</v>
      </c>
    </row>
    <row r="1976" spans="1:2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8318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8352</v>
      </c>
      <c r="O1976" s="5">
        <f t="shared" si="221"/>
        <v>375.49599999999998</v>
      </c>
      <c r="P1976" s="5">
        <f t="shared" si="226"/>
        <v>186.81393034825871</v>
      </c>
      <c r="Q1976" s="6" t="s">
        <v>8376</v>
      </c>
      <c r="R1976" t="s">
        <v>8406</v>
      </c>
      <c r="S1976" s="10">
        <f t="shared" si="224"/>
        <v>41445.334131944444</v>
      </c>
      <c r="T1976" s="10">
        <f t="shared" si="225"/>
        <v>41505.334131944444</v>
      </c>
      <c r="U1976" s="10">
        <v>41445</v>
      </c>
      <c r="V1976" s="10">
        <v>41505</v>
      </c>
      <c r="W1976" s="28">
        <f t="shared" si="222"/>
        <v>30896</v>
      </c>
      <c r="X1976" s="28">
        <f t="shared" si="223"/>
        <v>117492.69839999999</v>
      </c>
    </row>
    <row r="1977" spans="1:2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8318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8352</v>
      </c>
      <c r="O1977" s="5">
        <f t="shared" si="221"/>
        <v>208.70837499999996</v>
      </c>
      <c r="P1977" s="5">
        <f t="shared" ref="P1977:P1983" si="227">E1977/L1977</f>
        <v>131.98948616600788</v>
      </c>
      <c r="Q1977" s="6" t="s">
        <v>8376</v>
      </c>
      <c r="R1977" t="s">
        <v>8406</v>
      </c>
      <c r="S1977" s="10">
        <f t="shared" si="224"/>
        <v>41313.755219907405</v>
      </c>
      <c r="T1977" s="10">
        <f t="shared" si="225"/>
        <v>41343.755219907405</v>
      </c>
      <c r="U1977" s="10">
        <v>41313</v>
      </c>
      <c r="V1977" s="10">
        <v>41343</v>
      </c>
      <c r="W1977" s="28">
        <f t="shared" si="222"/>
        <v>16000</v>
      </c>
      <c r="X1977" s="28">
        <f t="shared" si="223"/>
        <v>33393.339999999997</v>
      </c>
    </row>
    <row r="1978" spans="1:2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8318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8352</v>
      </c>
      <c r="O1978" s="5">
        <f t="shared" si="221"/>
        <v>346.6</v>
      </c>
      <c r="P1978" s="5">
        <f t="shared" si="227"/>
        <v>29.310782241014799</v>
      </c>
      <c r="Q1978" s="6" t="s">
        <v>8376</v>
      </c>
      <c r="R1978" t="s">
        <v>8406</v>
      </c>
      <c r="S1978" s="10">
        <f t="shared" si="224"/>
        <v>41438.899594907409</v>
      </c>
      <c r="T1978" s="10">
        <f t="shared" si="225"/>
        <v>41468.899594907409</v>
      </c>
      <c r="U1978" s="10">
        <v>41438</v>
      </c>
      <c r="V1978" s="10">
        <v>41468</v>
      </c>
      <c r="W1978" s="28">
        <f t="shared" si="222"/>
        <v>6269.5999999999995</v>
      </c>
      <c r="X1978" s="28">
        <f t="shared" si="223"/>
        <v>20945.731199999998</v>
      </c>
    </row>
    <row r="1979" spans="1:2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8318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8352</v>
      </c>
      <c r="O1979" s="5">
        <f t="shared" si="221"/>
        <v>402.33</v>
      </c>
      <c r="P1979" s="5">
        <f t="shared" si="227"/>
        <v>245.02436053593178</v>
      </c>
      <c r="Q1979" s="6" t="s">
        <v>8376</v>
      </c>
      <c r="R1979" t="s">
        <v>8406</v>
      </c>
      <c r="S1979" s="10">
        <f t="shared" si="224"/>
        <v>42311.216898148152</v>
      </c>
      <c r="T1979" s="10">
        <f t="shared" si="225"/>
        <v>42357.332638888889</v>
      </c>
      <c r="U1979" s="10">
        <v>42311</v>
      </c>
      <c r="V1979" s="10">
        <v>42357</v>
      </c>
      <c r="W1979" s="28">
        <f t="shared" si="222"/>
        <v>50000</v>
      </c>
      <c r="X1979" s="28">
        <f t="shared" si="223"/>
        <v>201165</v>
      </c>
    </row>
    <row r="1980" spans="1:2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8318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8352</v>
      </c>
      <c r="O1980" s="5">
        <f t="shared" si="221"/>
        <v>1026.8451399999999</v>
      </c>
      <c r="P1980" s="5">
        <f t="shared" si="227"/>
        <v>1323.2540463917526</v>
      </c>
      <c r="Q1980" s="6" t="s">
        <v>8376</v>
      </c>
      <c r="R1980" t="s">
        <v>8406</v>
      </c>
      <c r="S1980" s="10">
        <f t="shared" si="224"/>
        <v>41039.225601851853</v>
      </c>
      <c r="T1980" s="10">
        <f t="shared" si="225"/>
        <v>41072.291666666664</v>
      </c>
      <c r="U1980" s="10">
        <v>41039</v>
      </c>
      <c r="V1980" s="10">
        <v>41072</v>
      </c>
      <c r="W1980" s="28">
        <f t="shared" si="222"/>
        <v>50000</v>
      </c>
      <c r="X1980" s="28">
        <f t="shared" si="223"/>
        <v>513422.57</v>
      </c>
    </row>
    <row r="1981" spans="1:2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8318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8352</v>
      </c>
      <c r="O1981" s="5">
        <f t="shared" si="221"/>
        <v>114.901155</v>
      </c>
      <c r="P1981" s="5">
        <f t="shared" si="227"/>
        <v>282.65966789667897</v>
      </c>
      <c r="Q1981" s="6" t="s">
        <v>8376</v>
      </c>
      <c r="R1981" t="s">
        <v>8406</v>
      </c>
      <c r="S1981" s="10">
        <f t="shared" si="224"/>
        <v>42290.460023148145</v>
      </c>
      <c r="T1981" s="10">
        <f t="shared" si="225"/>
        <v>42327.207638888889</v>
      </c>
      <c r="U1981" s="10">
        <v>42290</v>
      </c>
      <c r="V1981" s="10">
        <v>42327</v>
      </c>
      <c r="W1981" s="28">
        <f t="shared" si="222"/>
        <v>200000</v>
      </c>
      <c r="X1981" s="28">
        <f t="shared" si="223"/>
        <v>229802.31</v>
      </c>
    </row>
    <row r="1982" spans="1:2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8318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8352</v>
      </c>
      <c r="O1982" s="5">
        <f t="shared" si="221"/>
        <v>354.82402000000002</v>
      </c>
      <c r="P1982" s="5">
        <f t="shared" si="227"/>
        <v>91.214401028277635</v>
      </c>
      <c r="Q1982" s="6" t="s">
        <v>8376</v>
      </c>
      <c r="R1982" t="s">
        <v>8406</v>
      </c>
      <c r="S1982" s="10">
        <f t="shared" si="224"/>
        <v>42423.542384259257</v>
      </c>
      <c r="T1982" s="10">
        <f t="shared" si="225"/>
        <v>42463.500717592593</v>
      </c>
      <c r="U1982" s="10">
        <v>42423</v>
      </c>
      <c r="V1982" s="10">
        <v>42463</v>
      </c>
      <c r="W1982" s="28">
        <f t="shared" si="222"/>
        <v>55010</v>
      </c>
      <c r="X1982" s="28">
        <f t="shared" si="223"/>
        <v>202817.409832</v>
      </c>
    </row>
    <row r="1983" spans="1:2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8320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8353</v>
      </c>
      <c r="O1983" s="5">
        <f t="shared" si="221"/>
        <v>5.08</v>
      </c>
      <c r="P1983" s="5">
        <f t="shared" si="227"/>
        <v>31.75</v>
      </c>
      <c r="Q1983" s="6" t="s">
        <v>8395</v>
      </c>
      <c r="R1983" t="s">
        <v>8407</v>
      </c>
      <c r="S1983" s="10">
        <f t="shared" si="224"/>
        <v>41799.725289351853</v>
      </c>
      <c r="T1983" s="10">
        <f t="shared" si="225"/>
        <v>41829.725289351853</v>
      </c>
      <c r="U1983" s="10">
        <v>41799</v>
      </c>
      <c r="V1983" s="10">
        <v>41829</v>
      </c>
      <c r="W1983" s="28">
        <f t="shared" si="222"/>
        <v>6867.75</v>
      </c>
      <c r="X1983" s="28">
        <f t="shared" si="223"/>
        <v>357.26369999999997</v>
      </c>
    </row>
    <row r="1984" spans="1:2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8320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8353</v>
      </c>
      <c r="O1984" s="5">
        <f t="shared" si="221"/>
        <v>0</v>
      </c>
      <c r="P1984" s="5">
        <v>0</v>
      </c>
      <c r="Q1984" s="6" t="s">
        <v>8395</v>
      </c>
      <c r="R1984" t="s">
        <v>8407</v>
      </c>
      <c r="S1984" s="10">
        <f t="shared" si="224"/>
        <v>42678.586655092593</v>
      </c>
      <c r="T1984" s="10">
        <f t="shared" si="225"/>
        <v>42708.628321759257</v>
      </c>
      <c r="U1984" s="10">
        <v>42678</v>
      </c>
      <c r="V1984" s="10">
        <v>42708</v>
      </c>
      <c r="W1984" s="28">
        <f t="shared" si="222"/>
        <v>23201.999999999996</v>
      </c>
      <c r="X1984" s="28">
        <f t="shared" si="223"/>
        <v>0</v>
      </c>
    </row>
    <row r="1985" spans="1:2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8320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8353</v>
      </c>
      <c r="O1985" s="5">
        <f t="shared" si="221"/>
        <v>4.3</v>
      </c>
      <c r="P1985" s="5">
        <f t="shared" ref="P1985:P1994" si="228">E1985/L1985</f>
        <v>88.6875</v>
      </c>
      <c r="Q1985" s="6" t="s">
        <v>8395</v>
      </c>
      <c r="R1985" t="s">
        <v>8407</v>
      </c>
      <c r="S1985" s="10">
        <f t="shared" si="224"/>
        <v>42593.011782407411</v>
      </c>
      <c r="T1985" s="10">
        <f t="shared" si="225"/>
        <v>42615.291666666672</v>
      </c>
      <c r="U1985" s="10">
        <v>42593</v>
      </c>
      <c r="V1985" s="10">
        <v>42615</v>
      </c>
      <c r="W1985" s="28">
        <f t="shared" si="222"/>
        <v>33000</v>
      </c>
      <c r="X1985" s="28">
        <f t="shared" si="223"/>
        <v>1419</v>
      </c>
    </row>
    <row r="1986" spans="1:2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8320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8353</v>
      </c>
      <c r="O1986" s="5">
        <f t="shared" ref="O1986:O2049" si="229">(E1986/D1986)*100</f>
        <v>21.146666666666665</v>
      </c>
      <c r="P1986" s="5">
        <f t="shared" si="228"/>
        <v>453.14285714285717</v>
      </c>
      <c r="Q1986" s="6" t="s">
        <v>8395</v>
      </c>
      <c r="R1986" t="s">
        <v>8407</v>
      </c>
      <c r="S1986" s="10">
        <f t="shared" si="224"/>
        <v>41913.790289351848</v>
      </c>
      <c r="T1986" s="10">
        <f t="shared" si="225"/>
        <v>41973.831956018519</v>
      </c>
      <c r="U1986" s="10">
        <v>41913</v>
      </c>
      <c r="V1986" s="10">
        <v>41973</v>
      </c>
      <c r="W1986" s="28">
        <f t="shared" ref="W1986:W2049" si="230">(HLOOKUP(U1986,Exchange_Data,MATCH(H1986,Currency,0),FALSE))*D1986</f>
        <v>15000</v>
      </c>
      <c r="X1986" s="28">
        <f t="shared" ref="X1986:X2049" si="231">(HLOOKUP(V1986,Exchange_Data,MATCH(H1986,Currency,0),FALSE))*E1986</f>
        <v>3172</v>
      </c>
    </row>
    <row r="1987" spans="1:2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8320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8353</v>
      </c>
      <c r="O1987" s="5">
        <f t="shared" si="229"/>
        <v>3.1875</v>
      </c>
      <c r="P1987" s="5">
        <f t="shared" si="228"/>
        <v>12.75</v>
      </c>
      <c r="Q1987" s="6" t="s">
        <v>8395</v>
      </c>
      <c r="R1987" t="s">
        <v>8407</v>
      </c>
      <c r="S1987" s="10">
        <f t="shared" ref="S1987:S2050" si="232">(J1987/86400)+25569</f>
        <v>42555.698738425926</v>
      </c>
      <c r="T1987" s="10">
        <f t="shared" ref="T1987:T2050" si="233">(I1987/86400)+25569</f>
        <v>42584.958333333328</v>
      </c>
      <c r="U1987" s="10">
        <v>42555</v>
      </c>
      <c r="V1987" s="10">
        <v>42584</v>
      </c>
      <c r="W1987" s="28">
        <f t="shared" si="230"/>
        <v>2124</v>
      </c>
      <c r="X1987" s="28">
        <f t="shared" si="231"/>
        <v>67.707599999999999</v>
      </c>
    </row>
    <row r="1988" spans="1:2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8320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8353</v>
      </c>
      <c r="O1988" s="5">
        <f t="shared" si="229"/>
        <v>0.05</v>
      </c>
      <c r="P1988" s="5">
        <f t="shared" si="228"/>
        <v>1</v>
      </c>
      <c r="Q1988" s="6" t="s">
        <v>8395</v>
      </c>
      <c r="R1988" t="s">
        <v>8407</v>
      </c>
      <c r="S1988" s="10">
        <f t="shared" si="232"/>
        <v>42413.433831018519</v>
      </c>
      <c r="T1988" s="10">
        <f t="shared" si="233"/>
        <v>42443.392164351855</v>
      </c>
      <c r="U1988" s="10">
        <v>42413</v>
      </c>
      <c r="V1988" s="10">
        <v>42443</v>
      </c>
      <c r="W1988" s="28">
        <f t="shared" si="230"/>
        <v>2900.7999999999997</v>
      </c>
      <c r="X1988" s="28">
        <f t="shared" si="231"/>
        <v>1.4359999999999999</v>
      </c>
    </row>
    <row r="1989" spans="1:2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8320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8353</v>
      </c>
      <c r="O1989" s="5">
        <f t="shared" si="229"/>
        <v>42.472727272727276</v>
      </c>
      <c r="P1989" s="5">
        <f t="shared" si="228"/>
        <v>83.428571428571431</v>
      </c>
      <c r="Q1989" s="6" t="s">
        <v>8395</v>
      </c>
      <c r="R1989" t="s">
        <v>8407</v>
      </c>
      <c r="S1989" s="10">
        <f t="shared" si="232"/>
        <v>42034.639768518522</v>
      </c>
      <c r="T1989" s="10">
        <f t="shared" si="233"/>
        <v>42064.639768518522</v>
      </c>
      <c r="U1989" s="10">
        <v>42034</v>
      </c>
      <c r="V1989" s="10">
        <v>42064</v>
      </c>
      <c r="W1989" s="28">
        <f t="shared" si="230"/>
        <v>8278.0500000000011</v>
      </c>
      <c r="X1989" s="28">
        <f t="shared" si="231"/>
        <v>3607.7184000000002</v>
      </c>
    </row>
    <row r="1990" spans="1:2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8320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8353</v>
      </c>
      <c r="O1990" s="5">
        <f t="shared" si="229"/>
        <v>0.41666666666666669</v>
      </c>
      <c r="P1990" s="5">
        <f t="shared" si="228"/>
        <v>25</v>
      </c>
      <c r="Q1990" s="6" t="s">
        <v>8395</v>
      </c>
      <c r="R1990" t="s">
        <v>8407</v>
      </c>
      <c r="S1990" s="10">
        <f t="shared" si="232"/>
        <v>42206.763217592597</v>
      </c>
      <c r="T1990" s="10">
        <f t="shared" si="233"/>
        <v>42236.763217592597</v>
      </c>
      <c r="U1990" s="10">
        <v>42206</v>
      </c>
      <c r="V1990" s="10">
        <v>42236</v>
      </c>
      <c r="W1990" s="28">
        <f t="shared" si="230"/>
        <v>6000</v>
      </c>
      <c r="X1990" s="28">
        <f t="shared" si="231"/>
        <v>25</v>
      </c>
    </row>
    <row r="1991" spans="1:2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8320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8353</v>
      </c>
      <c r="O1991" s="5">
        <f t="shared" si="229"/>
        <v>1</v>
      </c>
      <c r="P1991" s="5">
        <f t="shared" si="228"/>
        <v>50</v>
      </c>
      <c r="Q1991" s="6" t="s">
        <v>8395</v>
      </c>
      <c r="R1991" t="s">
        <v>8407</v>
      </c>
      <c r="S1991" s="10">
        <f t="shared" si="232"/>
        <v>42685.680648148147</v>
      </c>
      <c r="T1991" s="10">
        <f t="shared" si="233"/>
        <v>42715.680648148147</v>
      </c>
      <c r="U1991" s="10">
        <v>42685</v>
      </c>
      <c r="V1991" s="10">
        <v>42715</v>
      </c>
      <c r="W1991" s="28">
        <f t="shared" si="230"/>
        <v>5000</v>
      </c>
      <c r="X1991" s="28">
        <f t="shared" si="231"/>
        <v>50</v>
      </c>
    </row>
    <row r="1992" spans="1:2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8320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8353</v>
      </c>
      <c r="O1992" s="5">
        <f t="shared" si="229"/>
        <v>16.966666666666665</v>
      </c>
      <c r="P1992" s="5">
        <f t="shared" si="228"/>
        <v>101.8</v>
      </c>
      <c r="Q1992" s="6" t="s">
        <v>8395</v>
      </c>
      <c r="R1992" t="s">
        <v>8407</v>
      </c>
      <c r="S1992" s="10">
        <f t="shared" si="232"/>
        <v>42398.195972222224</v>
      </c>
      <c r="T1992" s="10">
        <f t="shared" si="233"/>
        <v>42413.195972222224</v>
      </c>
      <c r="U1992" s="10">
        <v>42398</v>
      </c>
      <c r="V1992" s="10">
        <v>42413</v>
      </c>
      <c r="W1992" s="28">
        <f t="shared" si="230"/>
        <v>3000</v>
      </c>
      <c r="X1992" s="28">
        <f t="shared" si="231"/>
        <v>509</v>
      </c>
    </row>
    <row r="1993" spans="1:2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8320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8353</v>
      </c>
      <c r="O1993" s="5">
        <f t="shared" si="229"/>
        <v>7.0000000000000009</v>
      </c>
      <c r="P1993" s="5">
        <f t="shared" si="228"/>
        <v>46.666666666666664</v>
      </c>
      <c r="Q1993" s="6" t="s">
        <v>8395</v>
      </c>
      <c r="R1993" t="s">
        <v>8407</v>
      </c>
      <c r="S1993" s="10">
        <f t="shared" si="232"/>
        <v>42167.89335648148</v>
      </c>
      <c r="T1993" s="10">
        <f t="shared" si="233"/>
        <v>42188.89335648148</v>
      </c>
      <c r="U1993" s="10">
        <v>42167</v>
      </c>
      <c r="V1993" s="10">
        <v>42188</v>
      </c>
      <c r="W1993" s="28">
        <f t="shared" si="230"/>
        <v>2000</v>
      </c>
      <c r="X1993" s="28">
        <f t="shared" si="231"/>
        <v>140</v>
      </c>
    </row>
    <row r="1994" spans="1:2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8320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8353</v>
      </c>
      <c r="O1994" s="5">
        <f t="shared" si="229"/>
        <v>0.13333333333333333</v>
      </c>
      <c r="P1994" s="5">
        <f t="shared" si="228"/>
        <v>1</v>
      </c>
      <c r="Q1994" s="6" t="s">
        <v>8395</v>
      </c>
      <c r="R1994" t="s">
        <v>8407</v>
      </c>
      <c r="S1994" s="10">
        <f t="shared" si="232"/>
        <v>42023.143414351856</v>
      </c>
      <c r="T1994" s="10">
        <f t="shared" si="233"/>
        <v>42053.143414351856</v>
      </c>
      <c r="U1994" s="10">
        <v>42023</v>
      </c>
      <c r="V1994" s="10">
        <v>42053</v>
      </c>
      <c r="W1994" s="28">
        <f t="shared" si="230"/>
        <v>1500</v>
      </c>
      <c r="X1994" s="28">
        <f t="shared" si="231"/>
        <v>2</v>
      </c>
    </row>
    <row r="1995" spans="1:2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8320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8353</v>
      </c>
      <c r="O1995" s="5">
        <f t="shared" si="229"/>
        <v>0</v>
      </c>
      <c r="P1995" s="5">
        <v>0</v>
      </c>
      <c r="Q1995" s="6" t="s">
        <v>8395</v>
      </c>
      <c r="R1995" t="s">
        <v>8407</v>
      </c>
      <c r="S1995" s="10">
        <f t="shared" si="232"/>
        <v>42329.588391203702</v>
      </c>
      <c r="T1995" s="10">
        <f t="shared" si="233"/>
        <v>42359.588391203702</v>
      </c>
      <c r="U1995" s="10">
        <v>42329</v>
      </c>
      <c r="V1995" s="10">
        <v>42359</v>
      </c>
      <c r="W1995" s="28">
        <f t="shared" si="230"/>
        <v>3049.4</v>
      </c>
      <c r="X1995" s="28">
        <f t="shared" si="231"/>
        <v>0</v>
      </c>
    </row>
    <row r="1996" spans="1:2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8320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8353</v>
      </c>
      <c r="O1996" s="5">
        <f t="shared" si="229"/>
        <v>0</v>
      </c>
      <c r="P1996" s="5">
        <v>0</v>
      </c>
      <c r="Q1996" s="6" t="s">
        <v>8395</v>
      </c>
      <c r="R1996" t="s">
        <v>8407</v>
      </c>
      <c r="S1996" s="10">
        <f t="shared" si="232"/>
        <v>42651.006273148145</v>
      </c>
      <c r="T1996" s="10">
        <f t="shared" si="233"/>
        <v>42711.047939814816</v>
      </c>
      <c r="U1996" s="10">
        <v>42651</v>
      </c>
      <c r="V1996" s="10">
        <v>42711</v>
      </c>
      <c r="W1996" s="28">
        <f t="shared" si="230"/>
        <v>3200</v>
      </c>
      <c r="X1996" s="28">
        <f t="shared" si="231"/>
        <v>0</v>
      </c>
    </row>
    <row r="1997" spans="1:2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8320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8353</v>
      </c>
      <c r="O1997" s="5">
        <f t="shared" si="229"/>
        <v>7.8</v>
      </c>
      <c r="P1997" s="5">
        <f>E1997/L1997</f>
        <v>26</v>
      </c>
      <c r="Q1997" s="6" t="s">
        <v>8395</v>
      </c>
      <c r="R1997" t="s">
        <v>8407</v>
      </c>
      <c r="S1997" s="10">
        <f t="shared" si="232"/>
        <v>42181.902037037042</v>
      </c>
      <c r="T1997" s="10">
        <f t="shared" si="233"/>
        <v>42201.902037037042</v>
      </c>
      <c r="U1997" s="10">
        <v>42181</v>
      </c>
      <c r="V1997" s="10">
        <v>42201</v>
      </c>
      <c r="W1997" s="28">
        <f t="shared" si="230"/>
        <v>808.8</v>
      </c>
      <c r="X1997" s="28">
        <f t="shared" si="231"/>
        <v>60.247199999999999</v>
      </c>
    </row>
    <row r="1998" spans="1:2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8320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8353</v>
      </c>
      <c r="O1998" s="5">
        <f t="shared" si="229"/>
        <v>0</v>
      </c>
      <c r="P1998" s="5">
        <v>0</v>
      </c>
      <c r="Q1998" s="6" t="s">
        <v>8395</v>
      </c>
      <c r="R1998" t="s">
        <v>8407</v>
      </c>
      <c r="S1998" s="10">
        <f t="shared" si="232"/>
        <v>41800.819571759261</v>
      </c>
      <c r="T1998" s="10">
        <f t="shared" si="233"/>
        <v>41830.819571759261</v>
      </c>
      <c r="U1998" s="10">
        <v>41800</v>
      </c>
      <c r="V1998" s="10">
        <v>41830</v>
      </c>
      <c r="W1998" s="28">
        <f t="shared" si="230"/>
        <v>133800</v>
      </c>
      <c r="X1998" s="28">
        <f t="shared" si="231"/>
        <v>0</v>
      </c>
    </row>
    <row r="1999" spans="1:2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8320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8353</v>
      </c>
      <c r="O1999" s="5">
        <f t="shared" si="229"/>
        <v>0</v>
      </c>
      <c r="P1999" s="5">
        <v>0</v>
      </c>
      <c r="Q1999" s="6" t="s">
        <v>8395</v>
      </c>
      <c r="R1999" t="s">
        <v>8407</v>
      </c>
      <c r="S1999" s="10">
        <f t="shared" si="232"/>
        <v>41847.930694444447</v>
      </c>
      <c r="T1999" s="10">
        <f t="shared" si="233"/>
        <v>41877.930694444447</v>
      </c>
      <c r="U1999" s="10">
        <v>41847</v>
      </c>
      <c r="V1999" s="10">
        <v>41877</v>
      </c>
      <c r="W1999" s="28">
        <f t="shared" si="230"/>
        <v>6500</v>
      </c>
      <c r="X1999" s="28">
        <f t="shared" si="231"/>
        <v>0</v>
      </c>
    </row>
    <row r="2000" spans="1:2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8320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8353</v>
      </c>
      <c r="O2000" s="5">
        <f t="shared" si="229"/>
        <v>26.200000000000003</v>
      </c>
      <c r="P2000" s="5">
        <f t="shared" ref="P2000:P2031" si="234">E2000/L2000</f>
        <v>218.33333333333334</v>
      </c>
      <c r="Q2000" s="6" t="s">
        <v>8395</v>
      </c>
      <c r="R2000" t="s">
        <v>8407</v>
      </c>
      <c r="S2000" s="10">
        <f t="shared" si="232"/>
        <v>41807.118495370371</v>
      </c>
      <c r="T2000" s="10">
        <f t="shared" si="233"/>
        <v>41852.118495370371</v>
      </c>
      <c r="U2000" s="10">
        <v>41807</v>
      </c>
      <c r="V2000" s="10">
        <v>41852</v>
      </c>
      <c r="W2000" s="28">
        <f t="shared" si="230"/>
        <v>2500</v>
      </c>
      <c r="X2000" s="28">
        <f t="shared" si="231"/>
        <v>655</v>
      </c>
    </row>
    <row r="2001" spans="1:2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8320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8353</v>
      </c>
      <c r="O2001" s="5">
        <f t="shared" si="229"/>
        <v>0.76129032258064511</v>
      </c>
      <c r="P2001" s="5">
        <f t="shared" si="234"/>
        <v>33.714285714285715</v>
      </c>
      <c r="Q2001" s="6" t="s">
        <v>8395</v>
      </c>
      <c r="R2001" t="s">
        <v>8407</v>
      </c>
      <c r="S2001" s="10">
        <f t="shared" si="232"/>
        <v>41926.482731481483</v>
      </c>
      <c r="T2001" s="10">
        <f t="shared" si="233"/>
        <v>41956.524398148147</v>
      </c>
      <c r="U2001" s="10">
        <v>41926</v>
      </c>
      <c r="V2001" s="10">
        <v>41956</v>
      </c>
      <c r="W2001" s="28">
        <f t="shared" si="230"/>
        <v>49342.7</v>
      </c>
      <c r="X2001" s="28">
        <f t="shared" si="231"/>
        <v>371.53480000000002</v>
      </c>
    </row>
    <row r="2002" spans="1:2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8320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8353</v>
      </c>
      <c r="O2002" s="5">
        <f t="shared" si="229"/>
        <v>12.5</v>
      </c>
      <c r="P2002" s="5">
        <f t="shared" si="234"/>
        <v>25</v>
      </c>
      <c r="Q2002" s="6" t="s">
        <v>8395</v>
      </c>
      <c r="R2002" t="s">
        <v>8407</v>
      </c>
      <c r="S2002" s="10">
        <f t="shared" si="232"/>
        <v>42345.951539351852</v>
      </c>
      <c r="T2002" s="10">
        <f t="shared" si="233"/>
        <v>42375.951539351852</v>
      </c>
      <c r="U2002" s="10">
        <v>42345</v>
      </c>
      <c r="V2002" s="10">
        <v>42375</v>
      </c>
      <c r="W2002" s="28">
        <f t="shared" si="230"/>
        <v>3714.5</v>
      </c>
      <c r="X2002" s="28">
        <f t="shared" si="231"/>
        <v>443.5625</v>
      </c>
    </row>
    <row r="2003" spans="1:2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8318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8352</v>
      </c>
      <c r="O2003" s="5">
        <f t="shared" si="229"/>
        <v>382.12909090909091</v>
      </c>
      <c r="P2003" s="5">
        <f t="shared" si="234"/>
        <v>128.38790470372632</v>
      </c>
      <c r="Q2003" s="6" t="s">
        <v>8376</v>
      </c>
      <c r="R2003" t="s">
        <v>8406</v>
      </c>
      <c r="S2003" s="10">
        <f t="shared" si="232"/>
        <v>42136.209675925929</v>
      </c>
      <c r="T2003" s="10">
        <f t="shared" si="233"/>
        <v>42167.833333333328</v>
      </c>
      <c r="U2003" s="10">
        <v>42136</v>
      </c>
      <c r="V2003" s="10">
        <v>42167</v>
      </c>
      <c r="W2003" s="28">
        <f t="shared" si="230"/>
        <v>61814.499999999993</v>
      </c>
      <c r="X2003" s="28">
        <f t="shared" si="231"/>
        <v>235811.86200000002</v>
      </c>
    </row>
    <row r="2004" spans="1:2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8318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8352</v>
      </c>
      <c r="O2004" s="5">
        <f t="shared" si="229"/>
        <v>216.79422000000002</v>
      </c>
      <c r="P2004" s="5">
        <f t="shared" si="234"/>
        <v>78.834261818181815</v>
      </c>
      <c r="Q2004" s="6" t="s">
        <v>8376</v>
      </c>
      <c r="R2004" t="s">
        <v>8406</v>
      </c>
      <c r="S2004" s="10">
        <f t="shared" si="232"/>
        <v>42728.71230324074</v>
      </c>
      <c r="T2004" s="10">
        <f t="shared" si="233"/>
        <v>42758.71230324074</v>
      </c>
      <c r="U2004" s="10">
        <v>42728</v>
      </c>
      <c r="V2004" s="10">
        <v>42758</v>
      </c>
      <c r="W2004" s="28">
        <f t="shared" si="230"/>
        <v>50000</v>
      </c>
      <c r="X2004" s="28">
        <f t="shared" si="231"/>
        <v>108397.11</v>
      </c>
    </row>
    <row r="2005" spans="1:2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8318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8352</v>
      </c>
      <c r="O2005" s="5">
        <f t="shared" si="229"/>
        <v>312</v>
      </c>
      <c r="P2005" s="5">
        <f t="shared" si="234"/>
        <v>91.764705882352942</v>
      </c>
      <c r="Q2005" s="6" t="s">
        <v>8376</v>
      </c>
      <c r="R2005" t="s">
        <v>8406</v>
      </c>
      <c r="S2005" s="10">
        <f t="shared" si="232"/>
        <v>40347.125601851854</v>
      </c>
      <c r="T2005" s="10">
        <f t="shared" si="233"/>
        <v>40361.958333333336</v>
      </c>
      <c r="U2005" s="10">
        <v>40347</v>
      </c>
      <c r="V2005" s="10">
        <v>40361</v>
      </c>
      <c r="W2005" s="28">
        <f t="shared" si="230"/>
        <v>500</v>
      </c>
      <c r="X2005" s="28">
        <f t="shared" si="231"/>
        <v>1560</v>
      </c>
    </row>
    <row r="2006" spans="1:2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8318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8352</v>
      </c>
      <c r="O2006" s="5">
        <f t="shared" si="229"/>
        <v>234.42048</v>
      </c>
      <c r="P2006" s="5">
        <f t="shared" si="234"/>
        <v>331.10237288135596</v>
      </c>
      <c r="Q2006" s="6" t="s">
        <v>8376</v>
      </c>
      <c r="R2006" t="s">
        <v>8406</v>
      </c>
      <c r="S2006" s="10">
        <f t="shared" si="232"/>
        <v>41800.604895833334</v>
      </c>
      <c r="T2006" s="10">
        <f t="shared" si="233"/>
        <v>41830.604895833334</v>
      </c>
      <c r="U2006" s="10">
        <v>41800</v>
      </c>
      <c r="V2006" s="10">
        <v>41830</v>
      </c>
      <c r="W2006" s="28">
        <f t="shared" si="230"/>
        <v>50000</v>
      </c>
      <c r="X2006" s="28">
        <f t="shared" si="231"/>
        <v>117210.24000000001</v>
      </c>
    </row>
    <row r="2007" spans="1:2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8318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8352</v>
      </c>
      <c r="O2007" s="5">
        <f t="shared" si="229"/>
        <v>123.68010000000001</v>
      </c>
      <c r="P2007" s="5">
        <f t="shared" si="234"/>
        <v>194.26193717277485</v>
      </c>
      <c r="Q2007" s="6" t="s">
        <v>8376</v>
      </c>
      <c r="R2007" t="s">
        <v>8406</v>
      </c>
      <c r="S2007" s="10">
        <f t="shared" si="232"/>
        <v>41535.812708333331</v>
      </c>
      <c r="T2007" s="10">
        <f t="shared" si="233"/>
        <v>41563.165972222225</v>
      </c>
      <c r="U2007" s="10">
        <v>41535</v>
      </c>
      <c r="V2007" s="10">
        <v>41563</v>
      </c>
      <c r="W2007" s="28">
        <f t="shared" si="230"/>
        <v>30000</v>
      </c>
      <c r="X2007" s="28">
        <f t="shared" si="231"/>
        <v>37104.03</v>
      </c>
    </row>
    <row r="2008" spans="1:2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8318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8352</v>
      </c>
      <c r="O2008" s="5">
        <f t="shared" si="229"/>
        <v>247.84</v>
      </c>
      <c r="P2008" s="5">
        <f t="shared" si="234"/>
        <v>408.97689768976898</v>
      </c>
      <c r="Q2008" s="6" t="s">
        <v>8376</v>
      </c>
      <c r="R2008" t="s">
        <v>8406</v>
      </c>
      <c r="S2008" s="10">
        <f t="shared" si="232"/>
        <v>41941.500520833331</v>
      </c>
      <c r="T2008" s="10">
        <f t="shared" si="233"/>
        <v>41976.542187500003</v>
      </c>
      <c r="U2008" s="10">
        <v>41941</v>
      </c>
      <c r="V2008" s="10">
        <v>41976</v>
      </c>
      <c r="W2008" s="28">
        <f t="shared" si="230"/>
        <v>50000</v>
      </c>
      <c r="X2008" s="28">
        <f t="shared" si="231"/>
        <v>123920</v>
      </c>
    </row>
    <row r="2009" spans="1:2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8318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8352</v>
      </c>
      <c r="O2009" s="5">
        <f t="shared" si="229"/>
        <v>115.7092</v>
      </c>
      <c r="P2009" s="5">
        <f t="shared" si="234"/>
        <v>84.459270072992695</v>
      </c>
      <c r="Q2009" s="6" t="s">
        <v>8376</v>
      </c>
      <c r="R2009" t="s">
        <v>8406</v>
      </c>
      <c r="S2009" s="10">
        <f t="shared" si="232"/>
        <v>40347.837800925925</v>
      </c>
      <c r="T2009" s="10">
        <f t="shared" si="233"/>
        <v>40414.166666666664</v>
      </c>
      <c r="U2009" s="10">
        <v>40347</v>
      </c>
      <c r="V2009" s="10">
        <v>40414</v>
      </c>
      <c r="W2009" s="28">
        <f t="shared" si="230"/>
        <v>10000</v>
      </c>
      <c r="X2009" s="28">
        <f t="shared" si="231"/>
        <v>11570.92</v>
      </c>
    </row>
    <row r="2010" spans="1:2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8318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8352</v>
      </c>
      <c r="O2010" s="5">
        <f t="shared" si="229"/>
        <v>117.07484768810599</v>
      </c>
      <c r="P2010" s="5">
        <f t="shared" si="234"/>
        <v>44.853658536585364</v>
      </c>
      <c r="Q2010" s="6" t="s">
        <v>8376</v>
      </c>
      <c r="R2010" t="s">
        <v>8406</v>
      </c>
      <c r="S2010" s="10">
        <f t="shared" si="232"/>
        <v>40761.604421296295</v>
      </c>
      <c r="T2010" s="10">
        <f t="shared" si="233"/>
        <v>40805.604421296295</v>
      </c>
      <c r="U2010" s="10">
        <v>40761</v>
      </c>
      <c r="V2010" s="10">
        <v>40805</v>
      </c>
      <c r="W2010" s="28">
        <f t="shared" si="230"/>
        <v>1570.79</v>
      </c>
      <c r="X2010" s="28">
        <f t="shared" si="231"/>
        <v>1839</v>
      </c>
    </row>
    <row r="2011" spans="1:2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8318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8352</v>
      </c>
      <c r="O2011" s="5">
        <f t="shared" si="229"/>
        <v>305.15800000000002</v>
      </c>
      <c r="P2011" s="5">
        <f t="shared" si="234"/>
        <v>383.3643216080402</v>
      </c>
      <c r="Q2011" s="6" t="s">
        <v>8376</v>
      </c>
      <c r="R2011" t="s">
        <v>8406</v>
      </c>
      <c r="S2011" s="10">
        <f t="shared" si="232"/>
        <v>42661.323414351849</v>
      </c>
      <c r="T2011" s="10">
        <f t="shared" si="233"/>
        <v>42697.365081018521</v>
      </c>
      <c r="U2011" s="10">
        <v>42661</v>
      </c>
      <c r="V2011" s="10">
        <v>42697</v>
      </c>
      <c r="W2011" s="28">
        <f t="shared" si="230"/>
        <v>54965</v>
      </c>
      <c r="X2011" s="28">
        <f t="shared" si="231"/>
        <v>161764.25580000001</v>
      </c>
    </row>
    <row r="2012" spans="1:2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8318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8352</v>
      </c>
      <c r="O2012" s="5">
        <f t="shared" si="229"/>
        <v>320.05299999999994</v>
      </c>
      <c r="P2012" s="5">
        <f t="shared" si="234"/>
        <v>55.276856649395505</v>
      </c>
      <c r="Q2012" s="6" t="s">
        <v>8376</v>
      </c>
      <c r="R2012" t="s">
        <v>8406</v>
      </c>
      <c r="S2012" s="10">
        <f t="shared" si="232"/>
        <v>42570.996423611112</v>
      </c>
      <c r="T2012" s="10">
        <f t="shared" si="233"/>
        <v>42600.996423611112</v>
      </c>
      <c r="U2012" s="10">
        <v>42570</v>
      </c>
      <c r="V2012" s="10">
        <v>42600</v>
      </c>
      <c r="W2012" s="28">
        <f t="shared" si="230"/>
        <v>30000</v>
      </c>
      <c r="X2012" s="28">
        <f t="shared" si="231"/>
        <v>96015.9</v>
      </c>
    </row>
    <row r="2013" spans="1:2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8318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8352</v>
      </c>
      <c r="O2013" s="5">
        <f t="shared" si="229"/>
        <v>819.56399999999996</v>
      </c>
      <c r="P2013" s="5">
        <f t="shared" si="234"/>
        <v>422.02059732234807</v>
      </c>
      <c r="Q2013" s="6" t="s">
        <v>8376</v>
      </c>
      <c r="R2013" t="s">
        <v>8406</v>
      </c>
      <c r="S2013" s="10">
        <f t="shared" si="232"/>
        <v>42347.358483796299</v>
      </c>
      <c r="T2013" s="10">
        <f t="shared" si="233"/>
        <v>42380.958333333328</v>
      </c>
      <c r="U2013" s="10">
        <v>42347</v>
      </c>
      <c r="V2013" s="10">
        <v>42380</v>
      </c>
      <c r="W2013" s="28">
        <f t="shared" si="230"/>
        <v>54705</v>
      </c>
      <c r="X2013" s="28">
        <f t="shared" si="231"/>
        <v>446170.64159999997</v>
      </c>
    </row>
    <row r="2014" spans="1:2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8318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8352</v>
      </c>
      <c r="O2014" s="5">
        <f t="shared" si="229"/>
        <v>234.90000000000003</v>
      </c>
      <c r="P2014" s="5">
        <f t="shared" si="234"/>
        <v>64.180327868852459</v>
      </c>
      <c r="Q2014" s="6" t="s">
        <v>8376</v>
      </c>
      <c r="R2014" t="s">
        <v>8406</v>
      </c>
      <c r="S2014" s="10">
        <f t="shared" si="232"/>
        <v>42010.822233796294</v>
      </c>
      <c r="T2014" s="10">
        <f t="shared" si="233"/>
        <v>42040.822233796294</v>
      </c>
      <c r="U2014" s="10">
        <v>42010</v>
      </c>
      <c r="V2014" s="10">
        <v>42040</v>
      </c>
      <c r="W2014" s="28">
        <f t="shared" si="230"/>
        <v>5000</v>
      </c>
      <c r="X2014" s="28">
        <f t="shared" si="231"/>
        <v>11745</v>
      </c>
    </row>
    <row r="2015" spans="1:2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8318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8352</v>
      </c>
      <c r="O2015" s="5">
        <f t="shared" si="229"/>
        <v>494.91374999999999</v>
      </c>
      <c r="P2015" s="5">
        <f t="shared" si="234"/>
        <v>173.57781674704077</v>
      </c>
      <c r="Q2015" s="6" t="s">
        <v>8376</v>
      </c>
      <c r="R2015" t="s">
        <v>8406</v>
      </c>
      <c r="S2015" s="10">
        <f t="shared" si="232"/>
        <v>42499.960810185185</v>
      </c>
      <c r="T2015" s="10">
        <f t="shared" si="233"/>
        <v>42559.960810185185</v>
      </c>
      <c r="U2015" s="10">
        <v>42499</v>
      </c>
      <c r="V2015" s="10">
        <v>42559</v>
      </c>
      <c r="W2015" s="28">
        <f t="shared" si="230"/>
        <v>160000</v>
      </c>
      <c r="X2015" s="28">
        <f t="shared" si="231"/>
        <v>791862</v>
      </c>
    </row>
    <row r="2016" spans="1:2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8318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8352</v>
      </c>
      <c r="O2016" s="5">
        <f t="shared" si="229"/>
        <v>7813.7822333333334</v>
      </c>
      <c r="P2016" s="5">
        <f t="shared" si="234"/>
        <v>88.601680840609291</v>
      </c>
      <c r="Q2016" s="6" t="s">
        <v>8376</v>
      </c>
      <c r="R2016" t="s">
        <v>8406</v>
      </c>
      <c r="S2016" s="10">
        <f t="shared" si="232"/>
        <v>41324.214571759258</v>
      </c>
      <c r="T2016" s="10">
        <f t="shared" si="233"/>
        <v>41358.172905092593</v>
      </c>
      <c r="U2016" s="10">
        <v>41324</v>
      </c>
      <c r="V2016" s="10">
        <v>41358</v>
      </c>
      <c r="W2016" s="28">
        <f t="shared" si="230"/>
        <v>30000</v>
      </c>
      <c r="X2016" s="28">
        <f t="shared" si="231"/>
        <v>2344134.67</v>
      </c>
    </row>
    <row r="2017" spans="1:2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8318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8352</v>
      </c>
      <c r="O2017" s="5">
        <f t="shared" si="229"/>
        <v>113.00013888888888</v>
      </c>
      <c r="P2017" s="5">
        <f t="shared" si="234"/>
        <v>50.222283950617282</v>
      </c>
      <c r="Q2017" s="6" t="s">
        <v>8376</v>
      </c>
      <c r="R2017" t="s">
        <v>8406</v>
      </c>
      <c r="S2017" s="10">
        <f t="shared" si="232"/>
        <v>40765.876886574071</v>
      </c>
      <c r="T2017" s="10">
        <f t="shared" si="233"/>
        <v>40795.876886574071</v>
      </c>
      <c r="U2017" s="10">
        <v>40765</v>
      </c>
      <c r="V2017" s="10">
        <v>40795</v>
      </c>
      <c r="W2017" s="28">
        <f t="shared" si="230"/>
        <v>7200</v>
      </c>
      <c r="X2017" s="28">
        <f t="shared" si="231"/>
        <v>8136.01</v>
      </c>
    </row>
    <row r="2018" spans="1:2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8318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8352</v>
      </c>
      <c r="O2018" s="5">
        <f t="shared" si="229"/>
        <v>921.54219999999998</v>
      </c>
      <c r="P2018" s="5">
        <f t="shared" si="234"/>
        <v>192.38876826722338</v>
      </c>
      <c r="Q2018" s="6" t="s">
        <v>8376</v>
      </c>
      <c r="R2018" t="s">
        <v>8406</v>
      </c>
      <c r="S2018" s="10">
        <f t="shared" si="232"/>
        <v>41312.880775462967</v>
      </c>
      <c r="T2018" s="10">
        <f t="shared" si="233"/>
        <v>41342.880775462967</v>
      </c>
      <c r="U2018" s="10">
        <v>41312</v>
      </c>
      <c r="V2018" s="10">
        <v>41342</v>
      </c>
      <c r="W2018" s="28">
        <f t="shared" si="230"/>
        <v>10000</v>
      </c>
      <c r="X2018" s="28">
        <f t="shared" si="231"/>
        <v>92154.22</v>
      </c>
    </row>
    <row r="2019" spans="1:2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8318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8352</v>
      </c>
      <c r="O2019" s="5">
        <f t="shared" si="229"/>
        <v>125.10239999999999</v>
      </c>
      <c r="P2019" s="5">
        <f t="shared" si="234"/>
        <v>73.416901408450698</v>
      </c>
      <c r="Q2019" s="6" t="s">
        <v>8376</v>
      </c>
      <c r="R2019" t="s">
        <v>8406</v>
      </c>
      <c r="S2019" s="10">
        <f t="shared" si="232"/>
        <v>40961.057349537034</v>
      </c>
      <c r="T2019" s="10">
        <f t="shared" si="233"/>
        <v>40992.166666666664</v>
      </c>
      <c r="U2019" s="10">
        <v>40961</v>
      </c>
      <c r="V2019" s="10">
        <v>40992</v>
      </c>
      <c r="W2019" s="28">
        <f t="shared" si="230"/>
        <v>25000</v>
      </c>
      <c r="X2019" s="28">
        <f t="shared" si="231"/>
        <v>31275.599999999999</v>
      </c>
    </row>
    <row r="2020" spans="1:2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8318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8352</v>
      </c>
      <c r="O2020" s="5">
        <f t="shared" si="229"/>
        <v>102.24343076923077</v>
      </c>
      <c r="P2020" s="5">
        <f t="shared" si="234"/>
        <v>147.68495555555555</v>
      </c>
      <c r="Q2020" s="6" t="s">
        <v>8376</v>
      </c>
      <c r="R2020" t="s">
        <v>8406</v>
      </c>
      <c r="S2020" s="10">
        <f t="shared" si="232"/>
        <v>42199.365844907406</v>
      </c>
      <c r="T2020" s="10">
        <f t="shared" si="233"/>
        <v>42229.365844907406</v>
      </c>
      <c r="U2020" s="10">
        <v>42199</v>
      </c>
      <c r="V2020" s="10">
        <v>42229</v>
      </c>
      <c r="W2020" s="28">
        <f t="shared" si="230"/>
        <v>71701.5</v>
      </c>
      <c r="X2020" s="28">
        <f t="shared" si="231"/>
        <v>73828.447706999999</v>
      </c>
    </row>
    <row r="2021" spans="1:2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8318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8352</v>
      </c>
      <c r="O2021" s="5">
        <f t="shared" si="229"/>
        <v>484.90975000000003</v>
      </c>
      <c r="P2021" s="5">
        <f t="shared" si="234"/>
        <v>108.96848314606741</v>
      </c>
      <c r="Q2021" s="6" t="s">
        <v>8376</v>
      </c>
      <c r="R2021" t="s">
        <v>8406</v>
      </c>
      <c r="S2021" s="10">
        <f t="shared" si="232"/>
        <v>42605.70857638889</v>
      </c>
      <c r="T2021" s="10">
        <f t="shared" si="233"/>
        <v>42635.70857638889</v>
      </c>
      <c r="U2021" s="10">
        <v>42605</v>
      </c>
      <c r="V2021" s="10">
        <v>42635</v>
      </c>
      <c r="W2021" s="28">
        <f t="shared" si="230"/>
        <v>40000</v>
      </c>
      <c r="X2021" s="28">
        <f t="shared" si="231"/>
        <v>193963.9</v>
      </c>
    </row>
    <row r="2022" spans="1:2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8318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8352</v>
      </c>
      <c r="O2022" s="5">
        <f t="shared" si="229"/>
        <v>192.33333333333334</v>
      </c>
      <c r="P2022" s="5">
        <f t="shared" si="234"/>
        <v>23.647540983606557</v>
      </c>
      <c r="Q2022" s="6" t="s">
        <v>8376</v>
      </c>
      <c r="R2022" t="s">
        <v>8406</v>
      </c>
      <c r="S2022" s="10">
        <f t="shared" si="232"/>
        <v>41737.097500000003</v>
      </c>
      <c r="T2022" s="10">
        <f t="shared" si="233"/>
        <v>41773.961111111115</v>
      </c>
      <c r="U2022" s="10">
        <v>41737</v>
      </c>
      <c r="V2022" s="10">
        <v>41773</v>
      </c>
      <c r="W2022" s="28">
        <f t="shared" si="230"/>
        <v>1500</v>
      </c>
      <c r="X2022" s="28">
        <f t="shared" si="231"/>
        <v>2885</v>
      </c>
    </row>
    <row r="2023" spans="1:2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8318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8352</v>
      </c>
      <c r="O2023" s="5">
        <f t="shared" si="229"/>
        <v>281.10000000000002</v>
      </c>
      <c r="P2023" s="5">
        <f t="shared" si="234"/>
        <v>147.94736842105263</v>
      </c>
      <c r="Q2023" s="6" t="s">
        <v>8376</v>
      </c>
      <c r="R2023" t="s">
        <v>8406</v>
      </c>
      <c r="S2023" s="10">
        <f t="shared" si="232"/>
        <v>41861.070567129631</v>
      </c>
      <c r="T2023" s="10">
        <f t="shared" si="233"/>
        <v>41906.070567129631</v>
      </c>
      <c r="U2023" s="10">
        <v>41861</v>
      </c>
      <c r="V2023" s="10">
        <v>41906</v>
      </c>
      <c r="W2023" s="28">
        <f t="shared" si="230"/>
        <v>5000</v>
      </c>
      <c r="X2023" s="28">
        <f t="shared" si="231"/>
        <v>14055</v>
      </c>
    </row>
    <row r="2024" spans="1:2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8318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8352</v>
      </c>
      <c r="O2024" s="5">
        <f t="shared" si="229"/>
        <v>125.13700000000001</v>
      </c>
      <c r="P2024" s="5">
        <f t="shared" si="234"/>
        <v>385.03692307692307</v>
      </c>
      <c r="Q2024" s="6" t="s">
        <v>8376</v>
      </c>
      <c r="R2024" t="s">
        <v>8406</v>
      </c>
      <c r="S2024" s="10">
        <f t="shared" si="232"/>
        <v>42502.569120370375</v>
      </c>
      <c r="T2024" s="10">
        <f t="shared" si="233"/>
        <v>42532.569120370375</v>
      </c>
      <c r="U2024" s="10">
        <v>42502</v>
      </c>
      <c r="V2024" s="10">
        <v>42532</v>
      </c>
      <c r="W2024" s="28">
        <f t="shared" si="230"/>
        <v>100000</v>
      </c>
      <c r="X2024" s="28">
        <f t="shared" si="231"/>
        <v>125137</v>
      </c>
    </row>
    <row r="2025" spans="1:2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8318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8352</v>
      </c>
      <c r="O2025" s="5">
        <f t="shared" si="229"/>
        <v>161.459</v>
      </c>
      <c r="P2025" s="5">
        <f t="shared" si="234"/>
        <v>457.39093484419266</v>
      </c>
      <c r="Q2025" s="6" t="s">
        <v>8376</v>
      </c>
      <c r="R2025" t="s">
        <v>8406</v>
      </c>
      <c r="S2025" s="10">
        <f t="shared" si="232"/>
        <v>42136.420752314814</v>
      </c>
      <c r="T2025" s="10">
        <f t="shared" si="233"/>
        <v>42166.420752314814</v>
      </c>
      <c r="U2025" s="10">
        <v>42136</v>
      </c>
      <c r="V2025" s="10">
        <v>42166</v>
      </c>
      <c r="W2025" s="28">
        <f t="shared" si="230"/>
        <v>100000</v>
      </c>
      <c r="X2025" s="28">
        <f t="shared" si="231"/>
        <v>161459</v>
      </c>
    </row>
    <row r="2026" spans="1:2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8318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8352</v>
      </c>
      <c r="O2026" s="5">
        <f t="shared" si="229"/>
        <v>585.35</v>
      </c>
      <c r="P2026" s="5">
        <f t="shared" si="234"/>
        <v>222.99047619047619</v>
      </c>
      <c r="Q2026" s="6" t="s">
        <v>8376</v>
      </c>
      <c r="R2026" t="s">
        <v>8406</v>
      </c>
      <c r="S2026" s="10">
        <f t="shared" si="232"/>
        <v>41099.966944444444</v>
      </c>
      <c r="T2026" s="10">
        <f t="shared" si="233"/>
        <v>41134.125</v>
      </c>
      <c r="U2026" s="10">
        <v>41099</v>
      </c>
      <c r="V2026" s="10">
        <v>41134</v>
      </c>
      <c r="W2026" s="28">
        <f t="shared" si="230"/>
        <v>4000</v>
      </c>
      <c r="X2026" s="28">
        <f t="shared" si="231"/>
        <v>23414</v>
      </c>
    </row>
    <row r="2027" spans="1:2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8318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8352</v>
      </c>
      <c r="O2027" s="5">
        <f t="shared" si="229"/>
        <v>201.14999999999998</v>
      </c>
      <c r="P2027" s="5">
        <f t="shared" si="234"/>
        <v>220.74074074074073</v>
      </c>
      <c r="Q2027" s="6" t="s">
        <v>8376</v>
      </c>
      <c r="R2027" t="s">
        <v>8406</v>
      </c>
      <c r="S2027" s="10">
        <f t="shared" si="232"/>
        <v>42136.184560185182</v>
      </c>
      <c r="T2027" s="10">
        <f t="shared" si="233"/>
        <v>42166.184560185182</v>
      </c>
      <c r="U2027" s="10">
        <v>42136</v>
      </c>
      <c r="V2027" s="10">
        <v>42166</v>
      </c>
      <c r="W2027" s="28">
        <f t="shared" si="230"/>
        <v>89911.999999999985</v>
      </c>
      <c r="X2027" s="28">
        <f t="shared" si="231"/>
        <v>180745.34399999998</v>
      </c>
    </row>
    <row r="2028" spans="1:2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8318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8352</v>
      </c>
      <c r="O2028" s="5">
        <f t="shared" si="229"/>
        <v>133.48307999999997</v>
      </c>
      <c r="P2028" s="5">
        <f t="shared" si="234"/>
        <v>73.503898678414089</v>
      </c>
      <c r="Q2028" s="6" t="s">
        <v>8376</v>
      </c>
      <c r="R2028" t="s">
        <v>8406</v>
      </c>
      <c r="S2028" s="10">
        <f t="shared" si="232"/>
        <v>41704.735937500001</v>
      </c>
      <c r="T2028" s="10">
        <f t="shared" si="233"/>
        <v>41750.165972222225</v>
      </c>
      <c r="U2028" s="10">
        <v>41704</v>
      </c>
      <c r="V2028" s="10">
        <v>41750</v>
      </c>
      <c r="W2028" s="28">
        <f t="shared" si="230"/>
        <v>25000</v>
      </c>
      <c r="X2028" s="28">
        <f t="shared" si="231"/>
        <v>33370.769999999997</v>
      </c>
    </row>
    <row r="2029" spans="1:2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8318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8352</v>
      </c>
      <c r="O2029" s="5">
        <f t="shared" si="229"/>
        <v>120.24900000000001</v>
      </c>
      <c r="P2029" s="5">
        <f t="shared" si="234"/>
        <v>223.09647495361781</v>
      </c>
      <c r="Q2029" s="6" t="s">
        <v>8376</v>
      </c>
      <c r="R2029" t="s">
        <v>8406</v>
      </c>
      <c r="S2029" s="10">
        <f t="shared" si="232"/>
        <v>42048.813877314809</v>
      </c>
      <c r="T2029" s="10">
        <f t="shared" si="233"/>
        <v>42093.772210648152</v>
      </c>
      <c r="U2029" s="10">
        <v>42048</v>
      </c>
      <c r="V2029" s="10">
        <v>42093</v>
      </c>
      <c r="W2029" s="28">
        <f t="shared" si="230"/>
        <v>100000</v>
      </c>
      <c r="X2029" s="28">
        <f t="shared" si="231"/>
        <v>120249</v>
      </c>
    </row>
    <row r="2030" spans="1:2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8318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8352</v>
      </c>
      <c r="O2030" s="5">
        <f t="shared" si="229"/>
        <v>126.16666666666667</v>
      </c>
      <c r="P2030" s="5">
        <f t="shared" si="234"/>
        <v>47.911392405063289</v>
      </c>
      <c r="Q2030" s="6" t="s">
        <v>8376</v>
      </c>
      <c r="R2030" t="s">
        <v>8406</v>
      </c>
      <c r="S2030" s="10">
        <f t="shared" si="232"/>
        <v>40215.919050925928</v>
      </c>
      <c r="T2030" s="10">
        <f t="shared" si="233"/>
        <v>40252.913194444445</v>
      </c>
      <c r="U2030" s="10">
        <v>40215</v>
      </c>
      <c r="V2030" s="10">
        <v>40252</v>
      </c>
      <c r="W2030" s="28">
        <f t="shared" si="230"/>
        <v>3000</v>
      </c>
      <c r="X2030" s="28">
        <f t="shared" si="231"/>
        <v>3785</v>
      </c>
    </row>
    <row r="2031" spans="1:2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8318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8352</v>
      </c>
      <c r="O2031" s="5">
        <f t="shared" si="229"/>
        <v>361.2</v>
      </c>
      <c r="P2031" s="5">
        <f t="shared" si="234"/>
        <v>96.063829787234042</v>
      </c>
      <c r="Q2031" s="6" t="s">
        <v>8376</v>
      </c>
      <c r="R2031" t="s">
        <v>8406</v>
      </c>
      <c r="S2031" s="10">
        <f t="shared" si="232"/>
        <v>41848.021770833337</v>
      </c>
      <c r="T2031" s="10">
        <f t="shared" si="233"/>
        <v>41878.021770833337</v>
      </c>
      <c r="U2031" s="10">
        <v>41848</v>
      </c>
      <c r="V2031" s="10">
        <v>41878</v>
      </c>
      <c r="W2031" s="28">
        <f t="shared" si="230"/>
        <v>2500</v>
      </c>
      <c r="X2031" s="28">
        <f t="shared" si="231"/>
        <v>9030</v>
      </c>
    </row>
    <row r="2032" spans="1:2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8318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8352</v>
      </c>
      <c r="O2032" s="5">
        <f t="shared" si="229"/>
        <v>226.239013671875</v>
      </c>
      <c r="P2032" s="5">
        <f t="shared" ref="P2032:P2063" si="235">E2032/L2032</f>
        <v>118.6144</v>
      </c>
      <c r="Q2032" s="6" t="s">
        <v>8376</v>
      </c>
      <c r="R2032" t="s">
        <v>8406</v>
      </c>
      <c r="S2032" s="10">
        <f t="shared" si="232"/>
        <v>41212.996481481481</v>
      </c>
      <c r="T2032" s="10">
        <f t="shared" si="233"/>
        <v>41242.996481481481</v>
      </c>
      <c r="U2032" s="10">
        <v>41212</v>
      </c>
      <c r="V2032" s="10">
        <v>41242</v>
      </c>
      <c r="W2032" s="28">
        <f t="shared" si="230"/>
        <v>52684.390399999997</v>
      </c>
      <c r="X2032" s="28">
        <f t="shared" si="231"/>
        <v>118844.2154</v>
      </c>
    </row>
    <row r="2033" spans="1:2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8318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8352</v>
      </c>
      <c r="O2033" s="5">
        <f t="shared" si="229"/>
        <v>120.35</v>
      </c>
      <c r="P2033" s="5">
        <f t="shared" si="235"/>
        <v>118.45472440944881</v>
      </c>
      <c r="Q2033" s="6" t="s">
        <v>8376</v>
      </c>
      <c r="R2033" t="s">
        <v>8406</v>
      </c>
      <c r="S2033" s="10">
        <f t="shared" si="232"/>
        <v>41975.329317129625</v>
      </c>
      <c r="T2033" s="10">
        <f t="shared" si="233"/>
        <v>42013.041666666672</v>
      </c>
      <c r="U2033" s="10">
        <v>41975</v>
      </c>
      <c r="V2033" s="10">
        <v>42013</v>
      </c>
      <c r="W2033" s="28">
        <f t="shared" si="230"/>
        <v>62120</v>
      </c>
      <c r="X2033" s="28">
        <f t="shared" si="231"/>
        <v>71084.727500000008</v>
      </c>
    </row>
    <row r="2034" spans="1:2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8318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8352</v>
      </c>
      <c r="O2034" s="5">
        <f t="shared" si="229"/>
        <v>304.18799999999999</v>
      </c>
      <c r="P2034" s="5">
        <f t="shared" si="235"/>
        <v>143.21468926553672</v>
      </c>
      <c r="Q2034" s="6" t="s">
        <v>8376</v>
      </c>
      <c r="R2034" t="s">
        <v>8406</v>
      </c>
      <c r="S2034" s="10">
        <f t="shared" si="232"/>
        <v>42689.565671296295</v>
      </c>
      <c r="T2034" s="10">
        <f t="shared" si="233"/>
        <v>42719.208333333328</v>
      </c>
      <c r="U2034" s="10">
        <v>42689</v>
      </c>
      <c r="V2034" s="10">
        <v>42719</v>
      </c>
      <c r="W2034" s="28">
        <f t="shared" si="230"/>
        <v>25000</v>
      </c>
      <c r="X2034" s="28">
        <f t="shared" si="231"/>
        <v>76047</v>
      </c>
    </row>
    <row r="2035" spans="1:2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8318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8352</v>
      </c>
      <c r="O2035" s="5">
        <f t="shared" si="229"/>
        <v>178.67599999999999</v>
      </c>
      <c r="P2035" s="5">
        <f t="shared" si="235"/>
        <v>282.71518987341773</v>
      </c>
      <c r="Q2035" s="6" t="s">
        <v>8376</v>
      </c>
      <c r="R2035" t="s">
        <v>8406</v>
      </c>
      <c r="S2035" s="10">
        <f t="shared" si="232"/>
        <v>41725.082384259258</v>
      </c>
      <c r="T2035" s="10">
        <f t="shared" si="233"/>
        <v>41755.082384259258</v>
      </c>
      <c r="U2035" s="10">
        <v>41725</v>
      </c>
      <c r="V2035" s="10">
        <v>41755</v>
      </c>
      <c r="W2035" s="28">
        <f t="shared" si="230"/>
        <v>25000</v>
      </c>
      <c r="X2035" s="28">
        <f t="shared" si="231"/>
        <v>44669</v>
      </c>
    </row>
    <row r="2036" spans="1:2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8318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8352</v>
      </c>
      <c r="O2036" s="5">
        <f t="shared" si="229"/>
        <v>386.81998717948721</v>
      </c>
      <c r="P2036" s="5">
        <f t="shared" si="235"/>
        <v>593.93620078740162</v>
      </c>
      <c r="Q2036" s="6" t="s">
        <v>8376</v>
      </c>
      <c r="R2036" t="s">
        <v>8406</v>
      </c>
      <c r="S2036" s="10">
        <f t="shared" si="232"/>
        <v>42076.130011574074</v>
      </c>
      <c r="T2036" s="10">
        <f t="shared" si="233"/>
        <v>42131.290277777778</v>
      </c>
      <c r="U2036" s="10">
        <v>42076</v>
      </c>
      <c r="V2036" s="10">
        <v>42131</v>
      </c>
      <c r="W2036" s="28">
        <f t="shared" si="230"/>
        <v>78000</v>
      </c>
      <c r="X2036" s="28">
        <f t="shared" si="231"/>
        <v>301719.59000000003</v>
      </c>
    </row>
    <row r="2037" spans="1:2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8318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8352</v>
      </c>
      <c r="O2037" s="5">
        <f t="shared" si="229"/>
        <v>211.03642500000004</v>
      </c>
      <c r="P2037" s="5">
        <f t="shared" si="235"/>
        <v>262.15704968944101</v>
      </c>
      <c r="Q2037" s="6" t="s">
        <v>8376</v>
      </c>
      <c r="R2037" t="s">
        <v>8406</v>
      </c>
      <c r="S2037" s="10">
        <f t="shared" si="232"/>
        <v>42311.625081018516</v>
      </c>
      <c r="T2037" s="10">
        <f t="shared" si="233"/>
        <v>42357.041666666672</v>
      </c>
      <c r="U2037" s="10">
        <v>42311</v>
      </c>
      <c r="V2037" s="10">
        <v>42357</v>
      </c>
      <c r="W2037" s="28">
        <f t="shared" si="230"/>
        <v>80000</v>
      </c>
      <c r="X2037" s="28">
        <f t="shared" si="231"/>
        <v>168829.14</v>
      </c>
    </row>
    <row r="2038" spans="1:2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8318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8352</v>
      </c>
      <c r="O2038" s="5">
        <f t="shared" si="229"/>
        <v>131.66833333333335</v>
      </c>
      <c r="P2038" s="5">
        <f t="shared" si="235"/>
        <v>46.580778301886795</v>
      </c>
      <c r="Q2038" s="6" t="s">
        <v>8376</v>
      </c>
      <c r="R2038" t="s">
        <v>8406</v>
      </c>
      <c r="S2038" s="10">
        <f t="shared" si="232"/>
        <v>41738.864803240736</v>
      </c>
      <c r="T2038" s="10">
        <f t="shared" si="233"/>
        <v>41768.864803240736</v>
      </c>
      <c r="U2038" s="10">
        <v>41738</v>
      </c>
      <c r="V2038" s="10">
        <v>41768</v>
      </c>
      <c r="W2038" s="28">
        <f t="shared" si="230"/>
        <v>30000</v>
      </c>
      <c r="X2038" s="28">
        <f t="shared" si="231"/>
        <v>39500.5</v>
      </c>
    </row>
    <row r="2039" spans="1:2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8318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8352</v>
      </c>
      <c r="O2039" s="5">
        <f t="shared" si="229"/>
        <v>300.47639999999996</v>
      </c>
      <c r="P2039" s="5">
        <f t="shared" si="235"/>
        <v>70.041118881118877</v>
      </c>
      <c r="Q2039" s="6" t="s">
        <v>8376</v>
      </c>
      <c r="R2039" t="s">
        <v>8406</v>
      </c>
      <c r="S2039" s="10">
        <f t="shared" si="232"/>
        <v>41578.210104166668</v>
      </c>
      <c r="T2039" s="10">
        <f t="shared" si="233"/>
        <v>41638.251770833333</v>
      </c>
      <c r="U2039" s="10">
        <v>41578</v>
      </c>
      <c r="V2039" s="10">
        <v>41638</v>
      </c>
      <c r="W2039" s="28">
        <f t="shared" si="230"/>
        <v>10000</v>
      </c>
      <c r="X2039" s="28">
        <f t="shared" si="231"/>
        <v>30047.64</v>
      </c>
    </row>
    <row r="2040" spans="1:2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8318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8352</v>
      </c>
      <c r="O2040" s="5">
        <f t="shared" si="229"/>
        <v>420.51249999999999</v>
      </c>
      <c r="P2040" s="5">
        <f t="shared" si="235"/>
        <v>164.90686274509804</v>
      </c>
      <c r="Q2040" s="6" t="s">
        <v>8376</v>
      </c>
      <c r="R2040" t="s">
        <v>8406</v>
      </c>
      <c r="S2040" s="10">
        <f t="shared" si="232"/>
        <v>41424.27107638889</v>
      </c>
      <c r="T2040" s="10">
        <f t="shared" si="233"/>
        <v>41456.75</v>
      </c>
      <c r="U2040" s="10">
        <v>41424</v>
      </c>
      <c r="V2040" s="10">
        <v>41456</v>
      </c>
      <c r="W2040" s="28">
        <f t="shared" si="230"/>
        <v>12101.6</v>
      </c>
      <c r="X2040" s="28">
        <f t="shared" si="231"/>
        <v>51221.786599999999</v>
      </c>
    </row>
    <row r="2041" spans="1:2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8318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8352</v>
      </c>
      <c r="O2041" s="5">
        <f t="shared" si="229"/>
        <v>136.21680000000001</v>
      </c>
      <c r="P2041" s="5">
        <f t="shared" si="235"/>
        <v>449.26385224274406</v>
      </c>
      <c r="Q2041" s="6" t="s">
        <v>8376</v>
      </c>
      <c r="R2041" t="s">
        <v>8406</v>
      </c>
      <c r="S2041" s="10">
        <f t="shared" si="232"/>
        <v>42675.438946759255</v>
      </c>
      <c r="T2041" s="10">
        <f t="shared" si="233"/>
        <v>42705.207638888889</v>
      </c>
      <c r="U2041" s="10">
        <v>42675</v>
      </c>
      <c r="V2041" s="10">
        <v>42705</v>
      </c>
      <c r="W2041" s="28">
        <f t="shared" si="230"/>
        <v>125000</v>
      </c>
      <c r="X2041" s="28">
        <f t="shared" si="231"/>
        <v>170271</v>
      </c>
    </row>
    <row r="2042" spans="1:2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8318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8352</v>
      </c>
      <c r="O2042" s="5">
        <f t="shared" si="229"/>
        <v>248.17133333333334</v>
      </c>
      <c r="P2042" s="5">
        <f t="shared" si="235"/>
        <v>27.472841328413285</v>
      </c>
      <c r="Q2042" s="6" t="s">
        <v>8376</v>
      </c>
      <c r="R2042" t="s">
        <v>8406</v>
      </c>
      <c r="S2042" s="10">
        <f t="shared" si="232"/>
        <v>41578.927118055552</v>
      </c>
      <c r="T2042" s="10">
        <f t="shared" si="233"/>
        <v>41593.968784722223</v>
      </c>
      <c r="U2042" s="10">
        <v>41578</v>
      </c>
      <c r="V2042" s="10">
        <v>41593</v>
      </c>
      <c r="W2042" s="28">
        <f t="shared" si="230"/>
        <v>3000</v>
      </c>
      <c r="X2042" s="28">
        <f t="shared" si="231"/>
        <v>7445.14</v>
      </c>
    </row>
    <row r="2043" spans="1:2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8318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8352</v>
      </c>
      <c r="O2043" s="5">
        <f t="shared" si="229"/>
        <v>181.86315789473684</v>
      </c>
      <c r="P2043" s="5">
        <f t="shared" si="235"/>
        <v>143.97499999999999</v>
      </c>
      <c r="Q2043" s="6" t="s">
        <v>8376</v>
      </c>
      <c r="R2043" t="s">
        <v>8406</v>
      </c>
      <c r="S2043" s="10">
        <f t="shared" si="232"/>
        <v>42654.525775462964</v>
      </c>
      <c r="T2043" s="10">
        <f t="shared" si="233"/>
        <v>42684.567442129628</v>
      </c>
      <c r="U2043" s="10">
        <v>42654</v>
      </c>
      <c r="V2043" s="10">
        <v>42684</v>
      </c>
      <c r="W2043" s="28">
        <f t="shared" si="230"/>
        <v>9500</v>
      </c>
      <c r="X2043" s="28">
        <f t="shared" si="231"/>
        <v>17277</v>
      </c>
    </row>
    <row r="2044" spans="1:2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8318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8352</v>
      </c>
      <c r="O2044" s="5">
        <f t="shared" si="229"/>
        <v>123.53</v>
      </c>
      <c r="P2044" s="5">
        <f t="shared" si="235"/>
        <v>88.23571428571428</v>
      </c>
      <c r="Q2044" s="6" t="s">
        <v>8376</v>
      </c>
      <c r="R2044" t="s">
        <v>8406</v>
      </c>
      <c r="S2044" s="10">
        <f t="shared" si="232"/>
        <v>42331.708032407405</v>
      </c>
      <c r="T2044" s="10">
        <f t="shared" si="233"/>
        <v>42391.708032407405</v>
      </c>
      <c r="U2044" s="10">
        <v>42331</v>
      </c>
      <c r="V2044" s="10">
        <v>42391</v>
      </c>
      <c r="W2044" s="28">
        <f t="shared" si="230"/>
        <v>10000</v>
      </c>
      <c r="X2044" s="28">
        <f t="shared" si="231"/>
        <v>12353</v>
      </c>
    </row>
    <row r="2045" spans="1:2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8318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8352</v>
      </c>
      <c r="O2045" s="5">
        <f t="shared" si="229"/>
        <v>506.20938628158842</v>
      </c>
      <c r="P2045" s="5">
        <f t="shared" si="235"/>
        <v>36.326424870466319</v>
      </c>
      <c r="Q2045" s="6" t="s">
        <v>8376</v>
      </c>
      <c r="R2045" t="s">
        <v>8406</v>
      </c>
      <c r="S2045" s="10">
        <f t="shared" si="232"/>
        <v>42661.176817129628</v>
      </c>
      <c r="T2045" s="10">
        <f t="shared" si="233"/>
        <v>42715.207638888889</v>
      </c>
      <c r="U2045" s="10">
        <v>42661</v>
      </c>
      <c r="V2045" s="10">
        <v>42715</v>
      </c>
      <c r="W2045" s="28">
        <f t="shared" si="230"/>
        <v>1385</v>
      </c>
      <c r="X2045" s="28">
        <f t="shared" si="231"/>
        <v>7011</v>
      </c>
    </row>
    <row r="2046" spans="1:2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8318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8352</v>
      </c>
      <c r="O2046" s="5">
        <f t="shared" si="229"/>
        <v>108.21333333333334</v>
      </c>
      <c r="P2046" s="5">
        <f t="shared" si="235"/>
        <v>90.177777777777777</v>
      </c>
      <c r="Q2046" s="6" t="s">
        <v>8376</v>
      </c>
      <c r="R2046" t="s">
        <v>8406</v>
      </c>
      <c r="S2046" s="10">
        <f t="shared" si="232"/>
        <v>42138.684189814812</v>
      </c>
      <c r="T2046" s="10">
        <f t="shared" si="233"/>
        <v>42168.684189814812</v>
      </c>
      <c r="U2046" s="10">
        <v>42138</v>
      </c>
      <c r="V2046" s="10">
        <v>42168</v>
      </c>
      <c r="W2046" s="28">
        <f t="shared" si="230"/>
        <v>15000</v>
      </c>
      <c r="X2046" s="28">
        <f t="shared" si="231"/>
        <v>16232</v>
      </c>
    </row>
    <row r="2047" spans="1:2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8318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8352</v>
      </c>
      <c r="O2047" s="5">
        <f t="shared" si="229"/>
        <v>819.18387755102037</v>
      </c>
      <c r="P2047" s="5">
        <f t="shared" si="235"/>
        <v>152.62361216730039</v>
      </c>
      <c r="Q2047" s="6" t="s">
        <v>8376</v>
      </c>
      <c r="R2047" t="s">
        <v>8406</v>
      </c>
      <c r="S2047" s="10">
        <f t="shared" si="232"/>
        <v>41069.088506944448</v>
      </c>
      <c r="T2047" s="10">
        <f t="shared" si="233"/>
        <v>41099.088506944448</v>
      </c>
      <c r="U2047" s="10">
        <v>41069</v>
      </c>
      <c r="V2047" s="10">
        <v>41099</v>
      </c>
      <c r="W2047" s="28">
        <f t="shared" si="230"/>
        <v>4900</v>
      </c>
      <c r="X2047" s="28">
        <f t="shared" si="231"/>
        <v>40140.01</v>
      </c>
    </row>
    <row r="2048" spans="1:2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8318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8352</v>
      </c>
      <c r="O2048" s="5">
        <f t="shared" si="229"/>
        <v>121.10000000000001</v>
      </c>
      <c r="P2048" s="5">
        <f t="shared" si="235"/>
        <v>55.806451612903224</v>
      </c>
      <c r="Q2048" s="6" t="s">
        <v>8376</v>
      </c>
      <c r="R2048" t="s">
        <v>8406</v>
      </c>
      <c r="S2048" s="10">
        <f t="shared" si="232"/>
        <v>41387.171805555554</v>
      </c>
      <c r="T2048" s="10">
        <f t="shared" si="233"/>
        <v>41417.171805555554</v>
      </c>
      <c r="U2048" s="10">
        <v>41387</v>
      </c>
      <c r="V2048" s="10">
        <v>41417</v>
      </c>
      <c r="W2048" s="28">
        <f t="shared" si="230"/>
        <v>10000</v>
      </c>
      <c r="X2048" s="28">
        <f t="shared" si="231"/>
        <v>12110</v>
      </c>
    </row>
    <row r="2049" spans="1:2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8318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8352</v>
      </c>
      <c r="O2049" s="5">
        <f t="shared" si="229"/>
        <v>102.99897959183673</v>
      </c>
      <c r="P2049" s="5">
        <f t="shared" si="235"/>
        <v>227.85327313769753</v>
      </c>
      <c r="Q2049" s="6" t="s">
        <v>8376</v>
      </c>
      <c r="R2049" t="s">
        <v>8406</v>
      </c>
      <c r="S2049" s="10">
        <f t="shared" si="232"/>
        <v>42081.903587962966</v>
      </c>
      <c r="T2049" s="10">
        <f t="shared" si="233"/>
        <v>42111</v>
      </c>
      <c r="U2049" s="10">
        <v>42081</v>
      </c>
      <c r="V2049" s="10">
        <v>42111</v>
      </c>
      <c r="W2049" s="28">
        <f t="shared" si="230"/>
        <v>74676</v>
      </c>
      <c r="X2049" s="28">
        <f t="shared" si="231"/>
        <v>78853.546799999996</v>
      </c>
    </row>
    <row r="2050" spans="1:2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8318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8352</v>
      </c>
      <c r="O2050" s="5">
        <f t="shared" ref="O2050:O2113" si="236">(E2050/D2050)*100</f>
        <v>148.33229411764705</v>
      </c>
      <c r="P2050" s="5">
        <f t="shared" si="235"/>
        <v>91.82989803350327</v>
      </c>
      <c r="Q2050" s="6" t="s">
        <v>8376</v>
      </c>
      <c r="R2050" t="s">
        <v>8406</v>
      </c>
      <c r="S2050" s="10">
        <f t="shared" si="232"/>
        <v>41387.651516203703</v>
      </c>
      <c r="T2050" s="10">
        <f t="shared" si="233"/>
        <v>41417.651516203703</v>
      </c>
      <c r="U2050" s="10">
        <v>41387</v>
      </c>
      <c r="V2050" s="10">
        <v>41417</v>
      </c>
      <c r="W2050" s="28">
        <f t="shared" ref="W2050:W2113" si="237">(HLOOKUP(U2050,Exchange_Data,MATCH(H2050,Currency,0),FALSE))*D2050</f>
        <v>85000</v>
      </c>
      <c r="X2050" s="28">
        <f t="shared" ref="X2050:X2113" si="238">(HLOOKUP(V2050,Exchange_Data,MATCH(H2050,Currency,0),FALSE))*E2050</f>
        <v>126082.45</v>
      </c>
    </row>
    <row r="2051" spans="1:2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8318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8352</v>
      </c>
      <c r="O2051" s="5">
        <f t="shared" si="236"/>
        <v>120.19070000000001</v>
      </c>
      <c r="P2051" s="5">
        <f t="shared" si="235"/>
        <v>80.991037735849048</v>
      </c>
      <c r="Q2051" s="6" t="s">
        <v>8376</v>
      </c>
      <c r="R2051" t="s">
        <v>8406</v>
      </c>
      <c r="S2051" s="10">
        <f t="shared" ref="S2051:S2114" si="239">(J2051/86400)+25569</f>
        <v>41575.527349537035</v>
      </c>
      <c r="T2051" s="10">
        <f t="shared" ref="T2051:T2114" si="240">(I2051/86400)+25569</f>
        <v>41610.957638888889</v>
      </c>
      <c r="U2051" s="10">
        <v>41575</v>
      </c>
      <c r="V2051" s="10">
        <v>41610</v>
      </c>
      <c r="W2051" s="28">
        <f t="shared" si="237"/>
        <v>80760</v>
      </c>
      <c r="X2051" s="28">
        <f t="shared" si="238"/>
        <v>98472.240510000003</v>
      </c>
    </row>
    <row r="2052" spans="1:2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8318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8352</v>
      </c>
      <c r="O2052" s="5">
        <f t="shared" si="236"/>
        <v>473.27000000000004</v>
      </c>
      <c r="P2052" s="5">
        <f t="shared" si="235"/>
        <v>278.39411764705881</v>
      </c>
      <c r="Q2052" s="6" t="s">
        <v>8376</v>
      </c>
      <c r="R2052" t="s">
        <v>8406</v>
      </c>
      <c r="S2052" s="10">
        <f t="shared" si="239"/>
        <v>42115.071504629625</v>
      </c>
      <c r="T2052" s="10">
        <f t="shared" si="240"/>
        <v>42155.071504629625</v>
      </c>
      <c r="U2052" s="10">
        <v>42115</v>
      </c>
      <c r="V2052" s="10">
        <v>42155</v>
      </c>
      <c r="W2052" s="28">
        <f t="shared" si="237"/>
        <v>10000</v>
      </c>
      <c r="X2052" s="28">
        <f t="shared" si="238"/>
        <v>47327</v>
      </c>
    </row>
    <row r="2053" spans="1:2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8318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8352</v>
      </c>
      <c r="O2053" s="5">
        <f t="shared" si="236"/>
        <v>130.36250000000001</v>
      </c>
      <c r="P2053" s="5">
        <f t="shared" si="235"/>
        <v>43.095041322314053</v>
      </c>
      <c r="Q2053" s="6" t="s">
        <v>8376</v>
      </c>
      <c r="R2053" t="s">
        <v>8406</v>
      </c>
      <c r="S2053" s="10">
        <f t="shared" si="239"/>
        <v>41604.022418981483</v>
      </c>
      <c r="T2053" s="10">
        <f t="shared" si="240"/>
        <v>41634.022418981483</v>
      </c>
      <c r="U2053" s="10">
        <v>41604</v>
      </c>
      <c r="V2053" s="10">
        <v>41634</v>
      </c>
      <c r="W2053" s="28">
        <f t="shared" si="237"/>
        <v>8000</v>
      </c>
      <c r="X2053" s="28">
        <f t="shared" si="238"/>
        <v>10429</v>
      </c>
    </row>
    <row r="2054" spans="1:2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8318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8352</v>
      </c>
      <c r="O2054" s="5">
        <f t="shared" si="236"/>
        <v>353.048</v>
      </c>
      <c r="P2054" s="5">
        <f t="shared" si="235"/>
        <v>326.29205175600737</v>
      </c>
      <c r="Q2054" s="6" t="s">
        <v>8376</v>
      </c>
      <c r="R2054" t="s">
        <v>8406</v>
      </c>
      <c r="S2054" s="10">
        <f t="shared" si="239"/>
        <v>42375.08394675926</v>
      </c>
      <c r="T2054" s="10">
        <f t="shared" si="240"/>
        <v>42420.08394675926</v>
      </c>
      <c r="U2054" s="10">
        <v>42375</v>
      </c>
      <c r="V2054" s="10">
        <v>42420</v>
      </c>
      <c r="W2054" s="28">
        <f t="shared" si="237"/>
        <v>50000</v>
      </c>
      <c r="X2054" s="28">
        <f t="shared" si="238"/>
        <v>176524</v>
      </c>
    </row>
    <row r="2055" spans="1:2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8318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8352</v>
      </c>
      <c r="O2055" s="5">
        <f t="shared" si="236"/>
        <v>101.02</v>
      </c>
      <c r="P2055" s="5">
        <f t="shared" si="235"/>
        <v>41.743801652892564</v>
      </c>
      <c r="Q2055" s="6" t="s">
        <v>8376</v>
      </c>
      <c r="R2055" t="s">
        <v>8406</v>
      </c>
      <c r="S2055" s="10">
        <f t="shared" si="239"/>
        <v>42303.617488425924</v>
      </c>
      <c r="T2055" s="10">
        <f t="shared" si="240"/>
        <v>42333.659155092595</v>
      </c>
      <c r="U2055" s="10">
        <v>42303</v>
      </c>
      <c r="V2055" s="10">
        <v>42333</v>
      </c>
      <c r="W2055" s="28">
        <f t="shared" si="237"/>
        <v>5000</v>
      </c>
      <c r="X2055" s="28">
        <f t="shared" si="238"/>
        <v>5051</v>
      </c>
    </row>
    <row r="2056" spans="1:2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8318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8352</v>
      </c>
      <c r="O2056" s="5">
        <f t="shared" si="236"/>
        <v>113.59142857142857</v>
      </c>
      <c r="P2056" s="5">
        <f t="shared" si="235"/>
        <v>64.020933977455712</v>
      </c>
      <c r="Q2056" s="6" t="s">
        <v>8376</v>
      </c>
      <c r="R2056" t="s">
        <v>8406</v>
      </c>
      <c r="S2056" s="10">
        <f t="shared" si="239"/>
        <v>41731.520949074074</v>
      </c>
      <c r="T2056" s="10">
        <f t="shared" si="240"/>
        <v>41761.520949074074</v>
      </c>
      <c r="U2056" s="10">
        <v>41731</v>
      </c>
      <c r="V2056" s="10">
        <v>41761</v>
      </c>
      <c r="W2056" s="28">
        <f t="shared" si="237"/>
        <v>58313.5</v>
      </c>
      <c r="X2056" s="28">
        <f t="shared" si="238"/>
        <v>67093.913199999995</v>
      </c>
    </row>
    <row r="2057" spans="1:2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8318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8352</v>
      </c>
      <c r="O2057" s="5">
        <f t="shared" si="236"/>
        <v>167.41666666666666</v>
      </c>
      <c r="P2057" s="5">
        <f t="shared" si="235"/>
        <v>99.455445544554451</v>
      </c>
      <c r="Q2057" s="6" t="s">
        <v>8376</v>
      </c>
      <c r="R2057" t="s">
        <v>8406</v>
      </c>
      <c r="S2057" s="10">
        <f t="shared" si="239"/>
        <v>41946.674108796295</v>
      </c>
      <c r="T2057" s="10">
        <f t="shared" si="240"/>
        <v>41976.166666666672</v>
      </c>
      <c r="U2057" s="10">
        <v>41946</v>
      </c>
      <c r="V2057" s="10">
        <v>41976</v>
      </c>
      <c r="W2057" s="28">
        <f t="shared" si="237"/>
        <v>6000</v>
      </c>
      <c r="X2057" s="28">
        <f t="shared" si="238"/>
        <v>10045</v>
      </c>
    </row>
    <row r="2058" spans="1:2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8318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8352</v>
      </c>
      <c r="O2058" s="5">
        <f t="shared" si="236"/>
        <v>153.452</v>
      </c>
      <c r="P2058" s="5">
        <f t="shared" si="235"/>
        <v>138.49458483754512</v>
      </c>
      <c r="Q2058" s="6" t="s">
        <v>8376</v>
      </c>
      <c r="R2058" t="s">
        <v>8406</v>
      </c>
      <c r="S2058" s="10">
        <f t="shared" si="239"/>
        <v>41351.76090277778</v>
      </c>
      <c r="T2058" s="10">
        <f t="shared" si="240"/>
        <v>41381.76090277778</v>
      </c>
      <c r="U2058" s="10">
        <v>41351</v>
      </c>
      <c r="V2058" s="10">
        <v>41381</v>
      </c>
      <c r="W2058" s="28">
        <f t="shared" si="237"/>
        <v>50000</v>
      </c>
      <c r="X2058" s="28">
        <f t="shared" si="238"/>
        <v>76726</v>
      </c>
    </row>
    <row r="2059" spans="1:2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8318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8352</v>
      </c>
      <c r="O2059" s="5">
        <f t="shared" si="236"/>
        <v>202.23220000000001</v>
      </c>
      <c r="P2059" s="5">
        <f t="shared" si="235"/>
        <v>45.547792792792798</v>
      </c>
      <c r="Q2059" s="6" t="s">
        <v>8376</v>
      </c>
      <c r="R2059" t="s">
        <v>8406</v>
      </c>
      <c r="S2059" s="10">
        <f t="shared" si="239"/>
        <v>42396.494583333333</v>
      </c>
      <c r="T2059" s="10">
        <f t="shared" si="240"/>
        <v>42426.494583333333</v>
      </c>
      <c r="U2059" s="10">
        <v>42396</v>
      </c>
      <c r="V2059" s="10">
        <v>42426</v>
      </c>
      <c r="W2059" s="28">
        <f t="shared" si="237"/>
        <v>21499.5</v>
      </c>
      <c r="X2059" s="28">
        <f t="shared" si="238"/>
        <v>42398.991890999998</v>
      </c>
    </row>
    <row r="2060" spans="1:2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8318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8352</v>
      </c>
      <c r="O2060" s="5">
        <f t="shared" si="236"/>
        <v>168.28125</v>
      </c>
      <c r="P2060" s="5">
        <f t="shared" si="235"/>
        <v>10.507317073170732</v>
      </c>
      <c r="Q2060" s="6" t="s">
        <v>8376</v>
      </c>
      <c r="R2060" t="s">
        <v>8406</v>
      </c>
      <c r="S2060" s="10">
        <f t="shared" si="239"/>
        <v>42026.370717592596</v>
      </c>
      <c r="T2060" s="10">
        <f t="shared" si="240"/>
        <v>42065.833333333328</v>
      </c>
      <c r="U2060" s="10">
        <v>42026</v>
      </c>
      <c r="V2060" s="10">
        <v>42065</v>
      </c>
      <c r="W2060" s="28">
        <f t="shared" si="237"/>
        <v>3890.944</v>
      </c>
      <c r="X2060" s="28">
        <f t="shared" si="238"/>
        <v>6630.8735999999999</v>
      </c>
    </row>
    <row r="2061" spans="1:2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8318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8352</v>
      </c>
      <c r="O2061" s="5">
        <f t="shared" si="236"/>
        <v>143.45666666666668</v>
      </c>
      <c r="P2061" s="5">
        <f t="shared" si="235"/>
        <v>114.76533333333333</v>
      </c>
      <c r="Q2061" s="6" t="s">
        <v>8376</v>
      </c>
      <c r="R2061" t="s">
        <v>8406</v>
      </c>
      <c r="S2061" s="10">
        <f t="shared" si="239"/>
        <v>42361.602476851855</v>
      </c>
      <c r="T2061" s="10">
        <f t="shared" si="240"/>
        <v>42400.915972222225</v>
      </c>
      <c r="U2061" s="10">
        <v>42361</v>
      </c>
      <c r="V2061" s="10">
        <v>42400</v>
      </c>
      <c r="W2061" s="28">
        <f t="shared" si="237"/>
        <v>30000</v>
      </c>
      <c r="X2061" s="28">
        <f t="shared" si="238"/>
        <v>43037</v>
      </c>
    </row>
    <row r="2062" spans="1:2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8318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8352</v>
      </c>
      <c r="O2062" s="5">
        <f t="shared" si="236"/>
        <v>196.4</v>
      </c>
      <c r="P2062" s="5">
        <f t="shared" si="235"/>
        <v>35.997067448680355</v>
      </c>
      <c r="Q2062" s="6" t="s">
        <v>8376</v>
      </c>
      <c r="R2062" t="s">
        <v>8406</v>
      </c>
      <c r="S2062" s="10">
        <f t="shared" si="239"/>
        <v>41783.642939814818</v>
      </c>
      <c r="T2062" s="10">
        <f t="shared" si="240"/>
        <v>41843.642939814818</v>
      </c>
      <c r="U2062" s="10">
        <v>41783</v>
      </c>
      <c r="V2062" s="10">
        <v>41843</v>
      </c>
      <c r="W2062" s="28">
        <f t="shared" si="237"/>
        <v>25000</v>
      </c>
      <c r="X2062" s="28">
        <f t="shared" si="238"/>
        <v>49100</v>
      </c>
    </row>
    <row r="2063" spans="1:2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8318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8352</v>
      </c>
      <c r="O2063" s="5">
        <f t="shared" si="236"/>
        <v>107.91999999999999</v>
      </c>
      <c r="P2063" s="5">
        <f t="shared" si="235"/>
        <v>154.17142857142858</v>
      </c>
      <c r="Q2063" s="6" t="s">
        <v>8376</v>
      </c>
      <c r="R2063" t="s">
        <v>8406</v>
      </c>
      <c r="S2063" s="10">
        <f t="shared" si="239"/>
        <v>42705.764513888891</v>
      </c>
      <c r="T2063" s="10">
        <f t="shared" si="240"/>
        <v>42735.764513888891</v>
      </c>
      <c r="U2063" s="10">
        <v>42705</v>
      </c>
      <c r="V2063" s="10">
        <v>42735</v>
      </c>
      <c r="W2063" s="28">
        <f t="shared" si="237"/>
        <v>5000</v>
      </c>
      <c r="X2063" s="28">
        <f t="shared" si="238"/>
        <v>5396</v>
      </c>
    </row>
    <row r="2064" spans="1:2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8318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8352</v>
      </c>
      <c r="O2064" s="5">
        <f t="shared" si="236"/>
        <v>114.97699999999999</v>
      </c>
      <c r="P2064" s="5">
        <f t="shared" ref="P2064:P2095" si="241">E2064/L2064</f>
        <v>566.38916256157631</v>
      </c>
      <c r="Q2064" s="6" t="s">
        <v>8376</v>
      </c>
      <c r="R2064" t="s">
        <v>8406</v>
      </c>
      <c r="S2064" s="10">
        <f t="shared" si="239"/>
        <v>42423.3830787037</v>
      </c>
      <c r="T2064" s="10">
        <f t="shared" si="240"/>
        <v>42453.341412037036</v>
      </c>
      <c r="U2064" s="10">
        <v>42423</v>
      </c>
      <c r="V2064" s="10">
        <v>42453</v>
      </c>
      <c r="W2064" s="28">
        <f t="shared" si="237"/>
        <v>14740</v>
      </c>
      <c r="X2064" s="28">
        <f t="shared" si="238"/>
        <v>17200.5592</v>
      </c>
    </row>
    <row r="2065" spans="1:2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8318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8352</v>
      </c>
      <c r="O2065" s="5">
        <f t="shared" si="236"/>
        <v>148.04999999999998</v>
      </c>
      <c r="P2065" s="5">
        <f t="shared" si="241"/>
        <v>120.85714285714286</v>
      </c>
      <c r="Q2065" s="6" t="s">
        <v>8376</v>
      </c>
      <c r="R2065" t="s">
        <v>8406</v>
      </c>
      <c r="S2065" s="10">
        <f t="shared" si="239"/>
        <v>42472.73265046296</v>
      </c>
      <c r="T2065" s="10">
        <f t="shared" si="240"/>
        <v>42505.73265046296</v>
      </c>
      <c r="U2065" s="10">
        <v>42472</v>
      </c>
      <c r="V2065" s="10">
        <v>42505</v>
      </c>
      <c r="W2065" s="28">
        <f t="shared" si="237"/>
        <v>4558.3999999999996</v>
      </c>
      <c r="X2065" s="28">
        <f t="shared" si="238"/>
        <v>6720.2856000000002</v>
      </c>
    </row>
    <row r="2066" spans="1:2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8318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8352</v>
      </c>
      <c r="O2066" s="5">
        <f t="shared" si="236"/>
        <v>191.16676082790633</v>
      </c>
      <c r="P2066" s="5">
        <f t="shared" si="241"/>
        <v>86.163845492085343</v>
      </c>
      <c r="Q2066" s="6" t="s">
        <v>8376</v>
      </c>
      <c r="R2066" t="s">
        <v>8406</v>
      </c>
      <c r="S2066" s="10">
        <f t="shared" si="239"/>
        <v>41389.364849537036</v>
      </c>
      <c r="T2066" s="10">
        <f t="shared" si="240"/>
        <v>41425.5</v>
      </c>
      <c r="U2066" s="10">
        <v>41389</v>
      </c>
      <c r="V2066" s="10">
        <v>41425</v>
      </c>
      <c r="W2066" s="28">
        <f t="shared" si="237"/>
        <v>261962</v>
      </c>
      <c r="X2066" s="28">
        <f t="shared" si="238"/>
        <v>500784.27</v>
      </c>
    </row>
    <row r="2067" spans="1:2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8318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8352</v>
      </c>
      <c r="O2067" s="5">
        <f t="shared" si="236"/>
        <v>199.215125</v>
      </c>
      <c r="P2067" s="5">
        <f t="shared" si="241"/>
        <v>51.212114395886893</v>
      </c>
      <c r="Q2067" s="6" t="s">
        <v>8376</v>
      </c>
      <c r="R2067" t="s">
        <v>8406</v>
      </c>
      <c r="S2067" s="10">
        <f t="shared" si="239"/>
        <v>41603.333668981482</v>
      </c>
      <c r="T2067" s="10">
        <f t="shared" si="240"/>
        <v>41633.333668981482</v>
      </c>
      <c r="U2067" s="10">
        <v>41603</v>
      </c>
      <c r="V2067" s="10">
        <v>41633</v>
      </c>
      <c r="W2067" s="28">
        <f t="shared" si="237"/>
        <v>64752</v>
      </c>
      <c r="X2067" s="28">
        <f t="shared" si="238"/>
        <v>130430.12664</v>
      </c>
    </row>
    <row r="2068" spans="1:2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8318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8352</v>
      </c>
      <c r="O2068" s="5">
        <f t="shared" si="236"/>
        <v>218.6</v>
      </c>
      <c r="P2068" s="5">
        <f t="shared" si="241"/>
        <v>67.261538461538464</v>
      </c>
      <c r="Q2068" s="6" t="s">
        <v>8376</v>
      </c>
      <c r="R2068" t="s">
        <v>8406</v>
      </c>
      <c r="S2068" s="10">
        <f t="shared" si="239"/>
        <v>41844.771793981483</v>
      </c>
      <c r="T2068" s="10">
        <f t="shared" si="240"/>
        <v>41874.771793981483</v>
      </c>
      <c r="U2068" s="10">
        <v>41844</v>
      </c>
      <c r="V2068" s="10">
        <v>41874</v>
      </c>
      <c r="W2068" s="28">
        <f t="shared" si="237"/>
        <v>2000</v>
      </c>
      <c r="X2068" s="28">
        <f t="shared" si="238"/>
        <v>4372</v>
      </c>
    </row>
    <row r="2069" spans="1:2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8318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8352</v>
      </c>
      <c r="O2069" s="5">
        <f t="shared" si="236"/>
        <v>126.86868686868686</v>
      </c>
      <c r="P2069" s="5">
        <f t="shared" si="241"/>
        <v>62.8</v>
      </c>
      <c r="Q2069" s="6" t="s">
        <v>8376</v>
      </c>
      <c r="R2069" t="s">
        <v>8406</v>
      </c>
      <c r="S2069" s="10">
        <f t="shared" si="239"/>
        <v>42115.853888888887</v>
      </c>
      <c r="T2069" s="10">
        <f t="shared" si="240"/>
        <v>42148.853888888887</v>
      </c>
      <c r="U2069" s="10">
        <v>42115</v>
      </c>
      <c r="V2069" s="10">
        <v>42148</v>
      </c>
      <c r="W2069" s="28">
        <f t="shared" si="237"/>
        <v>736.9559999999999</v>
      </c>
      <c r="X2069" s="28">
        <f t="shared" si="238"/>
        <v>982.19200000000001</v>
      </c>
    </row>
    <row r="2070" spans="1:2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8318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8352</v>
      </c>
      <c r="O2070" s="5">
        <f t="shared" si="236"/>
        <v>105.22388000000001</v>
      </c>
      <c r="P2070" s="5">
        <f t="shared" si="241"/>
        <v>346.13118421052633</v>
      </c>
      <c r="Q2070" s="6" t="s">
        <v>8376</v>
      </c>
      <c r="R2070" t="s">
        <v>8406</v>
      </c>
      <c r="S2070" s="10">
        <f t="shared" si="239"/>
        <v>42633.841608796298</v>
      </c>
      <c r="T2070" s="10">
        <f t="shared" si="240"/>
        <v>42663.841608796298</v>
      </c>
      <c r="U2070" s="10">
        <v>42633</v>
      </c>
      <c r="V2070" s="10">
        <v>42663</v>
      </c>
      <c r="W2070" s="28">
        <f t="shared" si="237"/>
        <v>25000</v>
      </c>
      <c r="X2070" s="28">
        <f t="shared" si="238"/>
        <v>26305.97</v>
      </c>
    </row>
    <row r="2071" spans="1:2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8318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8352</v>
      </c>
      <c r="O2071" s="5">
        <f t="shared" si="236"/>
        <v>128.40666000000002</v>
      </c>
      <c r="P2071" s="5">
        <f t="shared" si="241"/>
        <v>244.11912547528519</v>
      </c>
      <c r="Q2071" s="6" t="s">
        <v>8376</v>
      </c>
      <c r="R2071" t="s">
        <v>8406</v>
      </c>
      <c r="S2071" s="10">
        <f t="shared" si="239"/>
        <v>42340.972118055557</v>
      </c>
      <c r="T2071" s="10">
        <f t="shared" si="240"/>
        <v>42371.972118055557</v>
      </c>
      <c r="U2071" s="10">
        <v>42340</v>
      </c>
      <c r="V2071" s="10">
        <v>42371</v>
      </c>
      <c r="W2071" s="28">
        <f t="shared" si="237"/>
        <v>50000</v>
      </c>
      <c r="X2071" s="28">
        <f t="shared" si="238"/>
        <v>64203.33</v>
      </c>
    </row>
    <row r="2072" spans="1:2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8318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8352</v>
      </c>
      <c r="O2072" s="5">
        <f t="shared" si="236"/>
        <v>317.3272</v>
      </c>
      <c r="P2072" s="5">
        <f t="shared" si="241"/>
        <v>259.25424836601309</v>
      </c>
      <c r="Q2072" s="6" t="s">
        <v>8376</v>
      </c>
      <c r="R2072" t="s">
        <v>8406</v>
      </c>
      <c r="S2072" s="10">
        <f t="shared" si="239"/>
        <v>42519.6565162037</v>
      </c>
      <c r="T2072" s="10">
        <f t="shared" si="240"/>
        <v>42549.6565162037</v>
      </c>
      <c r="U2072" s="10">
        <v>42519</v>
      </c>
      <c r="V2072" s="10">
        <v>42549</v>
      </c>
      <c r="W2072" s="28">
        <f t="shared" si="237"/>
        <v>139600</v>
      </c>
      <c r="X2072" s="28">
        <f t="shared" si="238"/>
        <v>439220.51069999998</v>
      </c>
    </row>
    <row r="2073" spans="1:2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8318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8352</v>
      </c>
      <c r="O2073" s="5">
        <f t="shared" si="236"/>
        <v>280.73</v>
      </c>
      <c r="P2073" s="5">
        <f t="shared" si="241"/>
        <v>201.96402877697841</v>
      </c>
      <c r="Q2073" s="6" t="s">
        <v>8376</v>
      </c>
      <c r="R2073" t="s">
        <v>8406</v>
      </c>
      <c r="S2073" s="10">
        <f t="shared" si="239"/>
        <v>42600.278749999998</v>
      </c>
      <c r="T2073" s="10">
        <f t="shared" si="240"/>
        <v>42645.278749999998</v>
      </c>
      <c r="U2073" s="10">
        <v>42600</v>
      </c>
      <c r="V2073" s="10">
        <v>42645</v>
      </c>
      <c r="W2073" s="28">
        <f t="shared" si="237"/>
        <v>20000</v>
      </c>
      <c r="X2073" s="28">
        <f t="shared" si="238"/>
        <v>56146</v>
      </c>
    </row>
    <row r="2074" spans="1:2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8318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8352</v>
      </c>
      <c r="O2074" s="5">
        <f t="shared" si="236"/>
        <v>110.73146853146854</v>
      </c>
      <c r="P2074" s="5">
        <f t="shared" si="241"/>
        <v>226.20857142857142</v>
      </c>
      <c r="Q2074" s="6" t="s">
        <v>8376</v>
      </c>
      <c r="R2074" t="s">
        <v>8406</v>
      </c>
      <c r="S2074" s="10">
        <f t="shared" si="239"/>
        <v>42467.581388888888</v>
      </c>
      <c r="T2074" s="10">
        <f t="shared" si="240"/>
        <v>42497.581388888888</v>
      </c>
      <c r="U2074" s="10">
        <v>42467</v>
      </c>
      <c r="V2074" s="10">
        <v>42497</v>
      </c>
      <c r="W2074" s="28">
        <f t="shared" si="237"/>
        <v>71500</v>
      </c>
      <c r="X2074" s="28">
        <f t="shared" si="238"/>
        <v>79173</v>
      </c>
    </row>
    <row r="2075" spans="1:2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8318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8352</v>
      </c>
      <c r="O2075" s="5">
        <f t="shared" si="236"/>
        <v>152.60429999999999</v>
      </c>
      <c r="P2075" s="5">
        <f t="shared" si="241"/>
        <v>324.69</v>
      </c>
      <c r="Q2075" s="6" t="s">
        <v>8376</v>
      </c>
      <c r="R2075" t="s">
        <v>8406</v>
      </c>
      <c r="S2075" s="10">
        <f t="shared" si="239"/>
        <v>42087.668032407411</v>
      </c>
      <c r="T2075" s="10">
        <f t="shared" si="240"/>
        <v>42132.668032407411</v>
      </c>
      <c r="U2075" s="10">
        <v>42087</v>
      </c>
      <c r="V2075" s="10">
        <v>42132</v>
      </c>
      <c r="W2075" s="28">
        <f t="shared" si="237"/>
        <v>100000</v>
      </c>
      <c r="X2075" s="28">
        <f t="shared" si="238"/>
        <v>152604.29999999999</v>
      </c>
    </row>
    <row r="2076" spans="1:2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8318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8352</v>
      </c>
      <c r="O2076" s="5">
        <f t="shared" si="236"/>
        <v>102.49999999999999</v>
      </c>
      <c r="P2076" s="5">
        <f t="shared" si="241"/>
        <v>205</v>
      </c>
      <c r="Q2076" s="6" t="s">
        <v>8376</v>
      </c>
      <c r="R2076" t="s">
        <v>8406</v>
      </c>
      <c r="S2076" s="10">
        <f t="shared" si="239"/>
        <v>42466.826180555552</v>
      </c>
      <c r="T2076" s="10">
        <f t="shared" si="240"/>
        <v>42496.826180555552</v>
      </c>
      <c r="U2076" s="10">
        <v>42466</v>
      </c>
      <c r="V2076" s="10">
        <v>42496</v>
      </c>
      <c r="W2076" s="28">
        <f t="shared" si="237"/>
        <v>600</v>
      </c>
      <c r="X2076" s="28">
        <f t="shared" si="238"/>
        <v>615</v>
      </c>
    </row>
    <row r="2077" spans="1:2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8318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8352</v>
      </c>
      <c r="O2077" s="5">
        <f t="shared" si="236"/>
        <v>1678.3738373837384</v>
      </c>
      <c r="P2077" s="5">
        <f t="shared" si="241"/>
        <v>20.465926829268295</v>
      </c>
      <c r="Q2077" s="6" t="s">
        <v>8376</v>
      </c>
      <c r="R2077" t="s">
        <v>8406</v>
      </c>
      <c r="S2077" s="10">
        <f t="shared" si="239"/>
        <v>41450.681574074071</v>
      </c>
      <c r="T2077" s="10">
        <f t="shared" si="240"/>
        <v>41480.681574074071</v>
      </c>
      <c r="U2077" s="10">
        <v>41450</v>
      </c>
      <c r="V2077" s="10">
        <v>41480</v>
      </c>
      <c r="W2077" s="28">
        <f t="shared" si="237"/>
        <v>9999</v>
      </c>
      <c r="X2077" s="28">
        <f t="shared" si="238"/>
        <v>167820.6</v>
      </c>
    </row>
    <row r="2078" spans="1:2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8318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8352</v>
      </c>
      <c r="O2078" s="5">
        <f t="shared" si="236"/>
        <v>543.349156424581</v>
      </c>
      <c r="P2078" s="5">
        <f t="shared" si="241"/>
        <v>116.35303146309367</v>
      </c>
      <c r="Q2078" s="6" t="s">
        <v>8376</v>
      </c>
      <c r="R2078" t="s">
        <v>8406</v>
      </c>
      <c r="S2078" s="10">
        <f t="shared" si="239"/>
        <v>41803.880659722221</v>
      </c>
      <c r="T2078" s="10">
        <f t="shared" si="240"/>
        <v>41843.880659722221</v>
      </c>
      <c r="U2078" s="10">
        <v>41803</v>
      </c>
      <c r="V2078" s="10">
        <v>41843</v>
      </c>
      <c r="W2078" s="28">
        <f t="shared" si="237"/>
        <v>303619.8</v>
      </c>
      <c r="X2078" s="28">
        <f t="shared" si="238"/>
        <v>1656037.4894730002</v>
      </c>
    </row>
    <row r="2079" spans="1:2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8318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8352</v>
      </c>
      <c r="O2079" s="5">
        <f t="shared" si="236"/>
        <v>115.50800000000001</v>
      </c>
      <c r="P2079" s="5">
        <f t="shared" si="241"/>
        <v>307.20212765957444</v>
      </c>
      <c r="Q2079" s="6" t="s">
        <v>8376</v>
      </c>
      <c r="R2079" t="s">
        <v>8406</v>
      </c>
      <c r="S2079" s="10">
        <f t="shared" si="239"/>
        <v>42103.042546296296</v>
      </c>
      <c r="T2079" s="10">
        <f t="shared" si="240"/>
        <v>42160.875</v>
      </c>
      <c r="U2079" s="10">
        <v>42103</v>
      </c>
      <c r="V2079" s="10">
        <v>42160</v>
      </c>
      <c r="W2079" s="28">
        <f t="shared" si="237"/>
        <v>50000</v>
      </c>
      <c r="X2079" s="28">
        <f t="shared" si="238"/>
        <v>57754</v>
      </c>
    </row>
    <row r="2080" spans="1:2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8318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8352</v>
      </c>
      <c r="O2080" s="5">
        <f t="shared" si="236"/>
        <v>131.20499999999998</v>
      </c>
      <c r="P2080" s="5">
        <f t="shared" si="241"/>
        <v>546.6875</v>
      </c>
      <c r="Q2080" s="6" t="s">
        <v>8376</v>
      </c>
      <c r="R2080" t="s">
        <v>8406</v>
      </c>
      <c r="S2080" s="10">
        <f t="shared" si="239"/>
        <v>42692.771493055552</v>
      </c>
      <c r="T2080" s="10">
        <f t="shared" si="240"/>
        <v>42722.771493055552</v>
      </c>
      <c r="U2080" s="10">
        <v>42692</v>
      </c>
      <c r="V2080" s="10">
        <v>42722</v>
      </c>
      <c r="W2080" s="28">
        <f t="shared" si="237"/>
        <v>21258</v>
      </c>
      <c r="X2080" s="28">
        <f t="shared" si="238"/>
        <v>27392.979900000002</v>
      </c>
    </row>
    <row r="2081" spans="1:2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8318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8352</v>
      </c>
      <c r="O2081" s="5">
        <f t="shared" si="236"/>
        <v>288.17</v>
      </c>
      <c r="P2081" s="5">
        <f t="shared" si="241"/>
        <v>47.474464579901152</v>
      </c>
      <c r="Q2081" s="6" t="s">
        <v>8376</v>
      </c>
      <c r="R2081" t="s">
        <v>8406</v>
      </c>
      <c r="S2081" s="10">
        <f t="shared" si="239"/>
        <v>42150.71056712963</v>
      </c>
      <c r="T2081" s="10">
        <f t="shared" si="240"/>
        <v>42180.791666666672</v>
      </c>
      <c r="U2081" s="10">
        <v>42150</v>
      </c>
      <c r="V2081" s="10">
        <v>42180</v>
      </c>
      <c r="W2081" s="28">
        <f t="shared" si="237"/>
        <v>15397</v>
      </c>
      <c r="X2081" s="28">
        <f t="shared" si="238"/>
        <v>45317.614199999996</v>
      </c>
    </row>
    <row r="2082" spans="1:2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8318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8352</v>
      </c>
      <c r="O2082" s="5">
        <f t="shared" si="236"/>
        <v>507.8</v>
      </c>
      <c r="P2082" s="5">
        <f t="shared" si="241"/>
        <v>101.56</v>
      </c>
      <c r="Q2082" s="6" t="s">
        <v>8376</v>
      </c>
      <c r="R2082" t="s">
        <v>8406</v>
      </c>
      <c r="S2082" s="10">
        <f t="shared" si="239"/>
        <v>42289.957175925927</v>
      </c>
      <c r="T2082" s="10">
        <f t="shared" si="240"/>
        <v>42319.998842592591</v>
      </c>
      <c r="U2082" s="10">
        <v>42289</v>
      </c>
      <c r="V2082" s="10">
        <v>42319</v>
      </c>
      <c r="W2082" s="28">
        <f t="shared" si="237"/>
        <v>1000</v>
      </c>
      <c r="X2082" s="28">
        <f t="shared" si="238"/>
        <v>5078</v>
      </c>
    </row>
    <row r="2083" spans="1:2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8318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8336</v>
      </c>
      <c r="O2083" s="5">
        <f t="shared" si="236"/>
        <v>114.57142857142857</v>
      </c>
      <c r="P2083" s="5">
        <f t="shared" si="241"/>
        <v>72.909090909090907</v>
      </c>
      <c r="Q2083" s="6" t="s">
        <v>8382</v>
      </c>
      <c r="R2083" t="s">
        <v>8386</v>
      </c>
      <c r="S2083" s="10">
        <f t="shared" si="239"/>
        <v>41004.15688657407</v>
      </c>
      <c r="T2083" s="10">
        <f t="shared" si="240"/>
        <v>41045.207638888889</v>
      </c>
      <c r="U2083" s="10">
        <v>41004</v>
      </c>
      <c r="V2083" s="10">
        <v>41045</v>
      </c>
      <c r="W2083" s="28">
        <f t="shared" si="237"/>
        <v>3500</v>
      </c>
      <c r="X2083" s="28">
        <f t="shared" si="238"/>
        <v>4010</v>
      </c>
    </row>
    <row r="2084" spans="1:2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8318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8336</v>
      </c>
      <c r="O2084" s="5">
        <f t="shared" si="236"/>
        <v>110.73333333333333</v>
      </c>
      <c r="P2084" s="5">
        <f t="shared" si="241"/>
        <v>43.710526315789473</v>
      </c>
      <c r="Q2084" s="6" t="s">
        <v>8382</v>
      </c>
      <c r="R2084" t="s">
        <v>8386</v>
      </c>
      <c r="S2084" s="10">
        <f t="shared" si="239"/>
        <v>40811.120324074072</v>
      </c>
      <c r="T2084" s="10">
        <f t="shared" si="240"/>
        <v>40871.161990740744</v>
      </c>
      <c r="U2084" s="10">
        <v>40811</v>
      </c>
      <c r="V2084" s="10">
        <v>40871</v>
      </c>
      <c r="W2084" s="28">
        <f t="shared" si="237"/>
        <v>1500</v>
      </c>
      <c r="X2084" s="28">
        <f t="shared" si="238"/>
        <v>1661</v>
      </c>
    </row>
    <row r="2085" spans="1:2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8318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8336</v>
      </c>
      <c r="O2085" s="5">
        <f t="shared" si="236"/>
        <v>113.33333333333333</v>
      </c>
      <c r="P2085" s="5">
        <f t="shared" si="241"/>
        <v>34</v>
      </c>
      <c r="Q2085" s="6" t="s">
        <v>8382</v>
      </c>
      <c r="R2085" t="s">
        <v>8386</v>
      </c>
      <c r="S2085" s="10">
        <f t="shared" si="239"/>
        <v>41034.72216435185</v>
      </c>
      <c r="T2085" s="10">
        <f t="shared" si="240"/>
        <v>41064.72216435185</v>
      </c>
      <c r="U2085" s="10">
        <v>41034</v>
      </c>
      <c r="V2085" s="10">
        <v>41064</v>
      </c>
      <c r="W2085" s="28">
        <f t="shared" si="237"/>
        <v>750</v>
      </c>
      <c r="X2085" s="28">
        <f t="shared" si="238"/>
        <v>850</v>
      </c>
    </row>
    <row r="2086" spans="1:2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8318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8336</v>
      </c>
      <c r="O2086" s="5">
        <f t="shared" si="236"/>
        <v>108.33333333333333</v>
      </c>
      <c r="P2086" s="5">
        <f t="shared" si="241"/>
        <v>70.652173913043484</v>
      </c>
      <c r="Q2086" s="6" t="s">
        <v>8382</v>
      </c>
      <c r="R2086" t="s">
        <v>8386</v>
      </c>
      <c r="S2086" s="10">
        <f t="shared" si="239"/>
        <v>41731.833124999997</v>
      </c>
      <c r="T2086" s="10">
        <f t="shared" si="240"/>
        <v>41763.290972222225</v>
      </c>
      <c r="U2086" s="10">
        <v>41731</v>
      </c>
      <c r="V2086" s="10">
        <v>41763</v>
      </c>
      <c r="W2086" s="28">
        <f t="shared" si="237"/>
        <v>3000</v>
      </c>
      <c r="X2086" s="28">
        <f t="shared" si="238"/>
        <v>3250</v>
      </c>
    </row>
    <row r="2087" spans="1:2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8318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8336</v>
      </c>
      <c r="O2087" s="5">
        <f t="shared" si="236"/>
        <v>123.53333333333335</v>
      </c>
      <c r="P2087" s="5">
        <f t="shared" si="241"/>
        <v>89.301204819277103</v>
      </c>
      <c r="Q2087" s="6" t="s">
        <v>8382</v>
      </c>
      <c r="R2087" t="s">
        <v>8386</v>
      </c>
      <c r="S2087" s="10">
        <f t="shared" si="239"/>
        <v>41075.835497685184</v>
      </c>
      <c r="T2087" s="10">
        <f t="shared" si="240"/>
        <v>41105.835497685184</v>
      </c>
      <c r="U2087" s="10">
        <v>41075</v>
      </c>
      <c r="V2087" s="10">
        <v>41105</v>
      </c>
      <c r="W2087" s="28">
        <f t="shared" si="237"/>
        <v>6000</v>
      </c>
      <c r="X2087" s="28">
        <f t="shared" si="238"/>
        <v>7412</v>
      </c>
    </row>
    <row r="2088" spans="1:2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8318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8336</v>
      </c>
      <c r="O2088" s="5">
        <f t="shared" si="236"/>
        <v>100.69999999999999</v>
      </c>
      <c r="P2088" s="5">
        <f t="shared" si="241"/>
        <v>115.08571428571429</v>
      </c>
      <c r="Q2088" s="6" t="s">
        <v>8382</v>
      </c>
      <c r="R2088" t="s">
        <v>8386</v>
      </c>
      <c r="S2088" s="10">
        <f t="shared" si="239"/>
        <v>40860.67050925926</v>
      </c>
      <c r="T2088" s="10">
        <f t="shared" si="240"/>
        <v>40891.207638888889</v>
      </c>
      <c r="U2088" s="10">
        <v>40860</v>
      </c>
      <c r="V2088" s="10">
        <v>40891</v>
      </c>
      <c r="W2088" s="28">
        <f t="shared" si="237"/>
        <v>4000</v>
      </c>
      <c r="X2088" s="28">
        <f t="shared" si="238"/>
        <v>4028</v>
      </c>
    </row>
    <row r="2089" spans="1:2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8318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8336</v>
      </c>
      <c r="O2089" s="5">
        <f t="shared" si="236"/>
        <v>103.53333333333335</v>
      </c>
      <c r="P2089" s="5">
        <f t="shared" si="241"/>
        <v>62.12</v>
      </c>
      <c r="Q2089" s="6" t="s">
        <v>8382</v>
      </c>
      <c r="R2089" t="s">
        <v>8386</v>
      </c>
      <c r="S2089" s="10">
        <f t="shared" si="239"/>
        <v>40764.204375000001</v>
      </c>
      <c r="T2089" s="10">
        <f t="shared" si="240"/>
        <v>40794.204375000001</v>
      </c>
      <c r="U2089" s="10">
        <v>40764</v>
      </c>
      <c r="V2089" s="10">
        <v>40794</v>
      </c>
      <c r="W2089" s="28">
        <f t="shared" si="237"/>
        <v>1500</v>
      </c>
      <c r="X2089" s="28">
        <f t="shared" si="238"/>
        <v>1553</v>
      </c>
    </row>
    <row r="2090" spans="1:2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8318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8336</v>
      </c>
      <c r="O2090" s="5">
        <f t="shared" si="236"/>
        <v>115.51066666666668</v>
      </c>
      <c r="P2090" s="5">
        <f t="shared" si="241"/>
        <v>46.204266666666669</v>
      </c>
      <c r="Q2090" s="6" t="s">
        <v>8382</v>
      </c>
      <c r="R2090" t="s">
        <v>8386</v>
      </c>
      <c r="S2090" s="10">
        <f t="shared" si="239"/>
        <v>40395.714722222227</v>
      </c>
      <c r="T2090" s="10">
        <f t="shared" si="240"/>
        <v>40432.165972222225</v>
      </c>
      <c r="U2090" s="10">
        <v>40395</v>
      </c>
      <c r="V2090" s="10">
        <v>40432</v>
      </c>
      <c r="W2090" s="28">
        <f t="shared" si="237"/>
        <v>3000</v>
      </c>
      <c r="X2090" s="28">
        <f t="shared" si="238"/>
        <v>3465.32</v>
      </c>
    </row>
    <row r="2091" spans="1:2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8318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8336</v>
      </c>
      <c r="O2091" s="5">
        <f t="shared" si="236"/>
        <v>120.4004</v>
      </c>
      <c r="P2091" s="5">
        <f t="shared" si="241"/>
        <v>48.54854838709678</v>
      </c>
      <c r="Q2091" s="6" t="s">
        <v>8382</v>
      </c>
      <c r="R2091" t="s">
        <v>8386</v>
      </c>
      <c r="S2091" s="10">
        <f t="shared" si="239"/>
        <v>41453.076319444444</v>
      </c>
      <c r="T2091" s="10">
        <f t="shared" si="240"/>
        <v>41488.076319444444</v>
      </c>
      <c r="U2091" s="10">
        <v>41453</v>
      </c>
      <c r="V2091" s="10">
        <v>41488</v>
      </c>
      <c r="W2091" s="28">
        <f t="shared" si="237"/>
        <v>2500</v>
      </c>
      <c r="X2091" s="28">
        <f t="shared" si="238"/>
        <v>3010.01</v>
      </c>
    </row>
    <row r="2092" spans="1:2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8318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8336</v>
      </c>
      <c r="O2092" s="5">
        <f t="shared" si="236"/>
        <v>115.040375</v>
      </c>
      <c r="P2092" s="5">
        <f t="shared" si="241"/>
        <v>57.520187499999999</v>
      </c>
      <c r="Q2092" s="6" t="s">
        <v>8382</v>
      </c>
      <c r="R2092" t="s">
        <v>8386</v>
      </c>
      <c r="S2092" s="10">
        <f t="shared" si="239"/>
        <v>41299.381423611107</v>
      </c>
      <c r="T2092" s="10">
        <f t="shared" si="240"/>
        <v>41329.381423611107</v>
      </c>
      <c r="U2092" s="10">
        <v>41299</v>
      </c>
      <c r="V2092" s="10">
        <v>41329</v>
      </c>
      <c r="W2092" s="28">
        <f t="shared" si="237"/>
        <v>8000</v>
      </c>
      <c r="X2092" s="28">
        <f t="shared" si="238"/>
        <v>9203.23</v>
      </c>
    </row>
    <row r="2093" spans="1:2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8318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8336</v>
      </c>
      <c r="O2093" s="5">
        <f t="shared" si="236"/>
        <v>120.46777777777777</v>
      </c>
      <c r="P2093" s="5">
        <f t="shared" si="241"/>
        <v>88.147154471544724</v>
      </c>
      <c r="Q2093" s="6" t="s">
        <v>8382</v>
      </c>
      <c r="R2093" t="s">
        <v>8386</v>
      </c>
      <c r="S2093" s="10">
        <f t="shared" si="239"/>
        <v>40555.322662037041</v>
      </c>
      <c r="T2093" s="10">
        <f t="shared" si="240"/>
        <v>40603.833333333336</v>
      </c>
      <c r="U2093" s="10">
        <v>40555</v>
      </c>
      <c r="V2093" s="10">
        <v>40603</v>
      </c>
      <c r="W2093" s="28">
        <f t="shared" si="237"/>
        <v>18000</v>
      </c>
      <c r="X2093" s="28">
        <f t="shared" si="238"/>
        <v>21684.2</v>
      </c>
    </row>
    <row r="2094" spans="1:2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8318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8336</v>
      </c>
      <c r="O2094" s="5">
        <f t="shared" si="236"/>
        <v>101.28333333333333</v>
      </c>
      <c r="P2094" s="5">
        <f t="shared" si="241"/>
        <v>110.49090909090908</v>
      </c>
      <c r="Q2094" s="6" t="s">
        <v>8382</v>
      </c>
      <c r="R2094" t="s">
        <v>8386</v>
      </c>
      <c r="S2094" s="10">
        <f t="shared" si="239"/>
        <v>40763.707546296297</v>
      </c>
      <c r="T2094" s="10">
        <f t="shared" si="240"/>
        <v>40823.707546296297</v>
      </c>
      <c r="U2094" s="10">
        <v>40763</v>
      </c>
      <c r="V2094" s="10">
        <v>40823</v>
      </c>
      <c r="W2094" s="28">
        <f t="shared" si="237"/>
        <v>6000</v>
      </c>
      <c r="X2094" s="28">
        <f t="shared" si="238"/>
        <v>6077</v>
      </c>
    </row>
    <row r="2095" spans="1:2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8318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8336</v>
      </c>
      <c r="O2095" s="5">
        <f t="shared" si="236"/>
        <v>102.46666666666667</v>
      </c>
      <c r="P2095" s="5">
        <f t="shared" si="241"/>
        <v>66.826086956521735</v>
      </c>
      <c r="Q2095" s="6" t="s">
        <v>8382</v>
      </c>
      <c r="R2095" t="s">
        <v>8386</v>
      </c>
      <c r="S2095" s="10">
        <f t="shared" si="239"/>
        <v>41205.854537037041</v>
      </c>
      <c r="T2095" s="10">
        <f t="shared" si="240"/>
        <v>41265.896203703705</v>
      </c>
      <c r="U2095" s="10">
        <v>41205</v>
      </c>
      <c r="V2095" s="10">
        <v>41265</v>
      </c>
      <c r="W2095" s="28">
        <f t="shared" si="237"/>
        <v>1500</v>
      </c>
      <c r="X2095" s="28">
        <f t="shared" si="238"/>
        <v>1537</v>
      </c>
    </row>
    <row r="2096" spans="1:2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8318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8336</v>
      </c>
      <c r="O2096" s="5">
        <f t="shared" si="236"/>
        <v>120.54285714285714</v>
      </c>
      <c r="P2096" s="5">
        <f t="shared" ref="P2096:P2127" si="242">E2096/L2096</f>
        <v>58.597222222222221</v>
      </c>
      <c r="Q2096" s="6" t="s">
        <v>8382</v>
      </c>
      <c r="R2096" t="s">
        <v>8386</v>
      </c>
      <c r="S2096" s="10">
        <f t="shared" si="239"/>
        <v>40939.02002314815</v>
      </c>
      <c r="T2096" s="10">
        <f t="shared" si="240"/>
        <v>40973.125</v>
      </c>
      <c r="U2096" s="10">
        <v>40939</v>
      </c>
      <c r="V2096" s="10">
        <v>40973</v>
      </c>
      <c r="W2096" s="28">
        <f t="shared" si="237"/>
        <v>3500</v>
      </c>
      <c r="X2096" s="28">
        <f t="shared" si="238"/>
        <v>4219</v>
      </c>
    </row>
    <row r="2097" spans="1:2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8318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8336</v>
      </c>
      <c r="O2097" s="5">
        <f t="shared" si="236"/>
        <v>100</v>
      </c>
      <c r="P2097" s="5">
        <f t="shared" si="242"/>
        <v>113.63636363636364</v>
      </c>
      <c r="Q2097" s="6" t="s">
        <v>8382</v>
      </c>
      <c r="R2097" t="s">
        <v>8386</v>
      </c>
      <c r="S2097" s="10">
        <f t="shared" si="239"/>
        <v>40758.733483796299</v>
      </c>
      <c r="T2097" s="10">
        <f t="shared" si="240"/>
        <v>40818.733483796299</v>
      </c>
      <c r="U2097" s="10">
        <v>40758</v>
      </c>
      <c r="V2097" s="10">
        <v>40818</v>
      </c>
      <c r="W2097" s="28">
        <f t="shared" si="237"/>
        <v>2500</v>
      </c>
      <c r="X2097" s="28">
        <f t="shared" si="238"/>
        <v>2500</v>
      </c>
    </row>
    <row r="2098" spans="1:2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8318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8336</v>
      </c>
      <c r="O2098" s="5">
        <f t="shared" si="236"/>
        <v>101.66666666666666</v>
      </c>
      <c r="P2098" s="5">
        <f t="shared" si="242"/>
        <v>43.571428571428569</v>
      </c>
      <c r="Q2098" s="6" t="s">
        <v>8382</v>
      </c>
      <c r="R2098" t="s">
        <v>8386</v>
      </c>
      <c r="S2098" s="10">
        <f t="shared" si="239"/>
        <v>41192.758506944447</v>
      </c>
      <c r="T2098" s="10">
        <f t="shared" si="240"/>
        <v>41208.165972222225</v>
      </c>
      <c r="U2098" s="10">
        <v>41192</v>
      </c>
      <c r="V2098" s="10">
        <v>41208</v>
      </c>
      <c r="W2098" s="28">
        <f t="shared" si="237"/>
        <v>600</v>
      </c>
      <c r="X2098" s="28">
        <f t="shared" si="238"/>
        <v>610</v>
      </c>
    </row>
    <row r="2099" spans="1:2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8318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8336</v>
      </c>
      <c r="O2099" s="5">
        <f t="shared" si="236"/>
        <v>100</v>
      </c>
      <c r="P2099" s="5">
        <f t="shared" si="242"/>
        <v>78.94736842105263</v>
      </c>
      <c r="Q2099" s="6" t="s">
        <v>8382</v>
      </c>
      <c r="R2099" t="s">
        <v>8386</v>
      </c>
      <c r="S2099" s="10">
        <f t="shared" si="239"/>
        <v>40818.584895833337</v>
      </c>
      <c r="T2099" s="10">
        <f t="shared" si="240"/>
        <v>40878.626562500001</v>
      </c>
      <c r="U2099" s="10">
        <v>40818</v>
      </c>
      <c r="V2099" s="10">
        <v>40878</v>
      </c>
      <c r="W2099" s="28">
        <f t="shared" si="237"/>
        <v>3000</v>
      </c>
      <c r="X2099" s="28">
        <f t="shared" si="238"/>
        <v>3000</v>
      </c>
    </row>
    <row r="2100" spans="1:2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8318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8336</v>
      </c>
      <c r="O2100" s="5">
        <f t="shared" si="236"/>
        <v>100.33333333333334</v>
      </c>
      <c r="P2100" s="5">
        <f t="shared" si="242"/>
        <v>188.125</v>
      </c>
      <c r="Q2100" s="6" t="s">
        <v>8382</v>
      </c>
      <c r="R2100" t="s">
        <v>8386</v>
      </c>
      <c r="S2100" s="10">
        <f t="shared" si="239"/>
        <v>40946.11383101852</v>
      </c>
      <c r="T2100" s="10">
        <f t="shared" si="240"/>
        <v>40976.11383101852</v>
      </c>
      <c r="U2100" s="10">
        <v>40946</v>
      </c>
      <c r="V2100" s="10">
        <v>40976</v>
      </c>
      <c r="W2100" s="28">
        <f t="shared" si="237"/>
        <v>6000</v>
      </c>
      <c r="X2100" s="28">
        <f t="shared" si="238"/>
        <v>6020</v>
      </c>
    </row>
    <row r="2101" spans="1:2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8318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8336</v>
      </c>
      <c r="O2101" s="5">
        <f t="shared" si="236"/>
        <v>132.36666666666667</v>
      </c>
      <c r="P2101" s="5">
        <f t="shared" si="242"/>
        <v>63.031746031746032</v>
      </c>
      <c r="Q2101" s="6" t="s">
        <v>8382</v>
      </c>
      <c r="R2101" t="s">
        <v>8386</v>
      </c>
      <c r="S2101" s="10">
        <f t="shared" si="239"/>
        <v>42173.746342592596</v>
      </c>
      <c r="T2101" s="10">
        <f t="shared" si="240"/>
        <v>42187.152777777781</v>
      </c>
      <c r="U2101" s="10">
        <v>42173</v>
      </c>
      <c r="V2101" s="10">
        <v>42187</v>
      </c>
      <c r="W2101" s="28">
        <f t="shared" si="237"/>
        <v>3000</v>
      </c>
      <c r="X2101" s="28">
        <f t="shared" si="238"/>
        <v>3971</v>
      </c>
    </row>
    <row r="2102" spans="1:2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8318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8336</v>
      </c>
      <c r="O2102" s="5">
        <f t="shared" si="236"/>
        <v>136.66666666666666</v>
      </c>
      <c r="P2102" s="5">
        <f t="shared" si="242"/>
        <v>30.37037037037037</v>
      </c>
      <c r="Q2102" s="6" t="s">
        <v>8382</v>
      </c>
      <c r="R2102" t="s">
        <v>8386</v>
      </c>
      <c r="S2102" s="10">
        <f t="shared" si="239"/>
        <v>41074.834965277776</v>
      </c>
      <c r="T2102" s="10">
        <f t="shared" si="240"/>
        <v>41090.165972222225</v>
      </c>
      <c r="U2102" s="10">
        <v>41074</v>
      </c>
      <c r="V2102" s="10">
        <v>41090</v>
      </c>
      <c r="W2102" s="28">
        <f t="shared" si="237"/>
        <v>600</v>
      </c>
      <c r="X2102" s="28">
        <f t="shared" si="238"/>
        <v>820</v>
      </c>
    </row>
    <row r="2103" spans="1:2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8318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8336</v>
      </c>
      <c r="O2103" s="5">
        <f t="shared" si="236"/>
        <v>113.25</v>
      </c>
      <c r="P2103" s="5">
        <f t="shared" si="242"/>
        <v>51.477272727272727</v>
      </c>
      <c r="Q2103" s="6" t="s">
        <v>8382</v>
      </c>
      <c r="R2103" t="s">
        <v>8386</v>
      </c>
      <c r="S2103" s="10">
        <f t="shared" si="239"/>
        <v>40892.149467592593</v>
      </c>
      <c r="T2103" s="10">
        <f t="shared" si="240"/>
        <v>40952.149467592593</v>
      </c>
      <c r="U2103" s="10">
        <v>40892</v>
      </c>
      <c r="V2103" s="10">
        <v>40952</v>
      </c>
      <c r="W2103" s="28">
        <f t="shared" si="237"/>
        <v>2000</v>
      </c>
      <c r="X2103" s="28">
        <f t="shared" si="238"/>
        <v>2265</v>
      </c>
    </row>
    <row r="2104" spans="1:2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8318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8336</v>
      </c>
      <c r="O2104" s="5">
        <f t="shared" si="236"/>
        <v>136</v>
      </c>
      <c r="P2104" s="5">
        <f t="shared" si="242"/>
        <v>35.789473684210527</v>
      </c>
      <c r="Q2104" s="6" t="s">
        <v>8382</v>
      </c>
      <c r="R2104" t="s">
        <v>8386</v>
      </c>
      <c r="S2104" s="10">
        <f t="shared" si="239"/>
        <v>40638.868611111109</v>
      </c>
      <c r="T2104" s="10">
        <f t="shared" si="240"/>
        <v>40668.868611111109</v>
      </c>
      <c r="U2104" s="10">
        <v>40638</v>
      </c>
      <c r="V2104" s="10">
        <v>40668</v>
      </c>
      <c r="W2104" s="28">
        <f t="shared" si="237"/>
        <v>1000</v>
      </c>
      <c r="X2104" s="28">
        <f t="shared" si="238"/>
        <v>1360</v>
      </c>
    </row>
    <row r="2105" spans="1:2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8318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8336</v>
      </c>
      <c r="O2105" s="5">
        <f t="shared" si="236"/>
        <v>146.12318374694613</v>
      </c>
      <c r="P2105" s="5">
        <f t="shared" si="242"/>
        <v>98.817391304347822</v>
      </c>
      <c r="Q2105" s="6" t="s">
        <v>8382</v>
      </c>
      <c r="R2105" t="s">
        <v>8386</v>
      </c>
      <c r="S2105" s="10">
        <f t="shared" si="239"/>
        <v>41192.754942129628</v>
      </c>
      <c r="T2105" s="10">
        <f t="shared" si="240"/>
        <v>41222.7966087963</v>
      </c>
      <c r="U2105" s="10">
        <v>41192</v>
      </c>
      <c r="V2105" s="10">
        <v>41222</v>
      </c>
      <c r="W2105" s="28">
        <f t="shared" si="237"/>
        <v>7777</v>
      </c>
      <c r="X2105" s="28">
        <f t="shared" si="238"/>
        <v>11364</v>
      </c>
    </row>
    <row r="2106" spans="1:2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8318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8336</v>
      </c>
      <c r="O2106" s="5">
        <f t="shared" si="236"/>
        <v>129.5</v>
      </c>
      <c r="P2106" s="5">
        <f t="shared" si="242"/>
        <v>28</v>
      </c>
      <c r="Q2106" s="6" t="s">
        <v>8382</v>
      </c>
      <c r="R2106" t="s">
        <v>8386</v>
      </c>
      <c r="S2106" s="10">
        <f t="shared" si="239"/>
        <v>41394.074467592596</v>
      </c>
      <c r="T2106" s="10">
        <f t="shared" si="240"/>
        <v>41425</v>
      </c>
      <c r="U2106" s="10">
        <v>41394</v>
      </c>
      <c r="V2106" s="10">
        <v>41425</v>
      </c>
      <c r="W2106" s="28">
        <f t="shared" si="237"/>
        <v>800</v>
      </c>
      <c r="X2106" s="28">
        <f t="shared" si="238"/>
        <v>1036</v>
      </c>
    </row>
    <row r="2107" spans="1:2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8318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8336</v>
      </c>
      <c r="O2107" s="5">
        <f t="shared" si="236"/>
        <v>254</v>
      </c>
      <c r="P2107" s="5">
        <f t="shared" si="242"/>
        <v>51.313131313131315</v>
      </c>
      <c r="Q2107" s="6" t="s">
        <v>8382</v>
      </c>
      <c r="R2107" t="s">
        <v>8386</v>
      </c>
      <c r="S2107" s="10">
        <f t="shared" si="239"/>
        <v>41951.788807870369</v>
      </c>
      <c r="T2107" s="10">
        <f t="shared" si="240"/>
        <v>41964.166666666672</v>
      </c>
      <c r="U2107" s="10">
        <v>41951</v>
      </c>
      <c r="V2107" s="10">
        <v>41964</v>
      </c>
      <c r="W2107" s="28">
        <f t="shared" si="237"/>
        <v>2000</v>
      </c>
      <c r="X2107" s="28">
        <f t="shared" si="238"/>
        <v>5080</v>
      </c>
    </row>
    <row r="2108" spans="1:2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8318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8336</v>
      </c>
      <c r="O2108" s="5">
        <f t="shared" si="236"/>
        <v>107.04545454545456</v>
      </c>
      <c r="P2108" s="5">
        <f t="shared" si="242"/>
        <v>53.522727272727273</v>
      </c>
      <c r="Q2108" s="6" t="s">
        <v>8382</v>
      </c>
      <c r="R2108" t="s">
        <v>8386</v>
      </c>
      <c r="S2108" s="10">
        <f t="shared" si="239"/>
        <v>41270.21497685185</v>
      </c>
      <c r="T2108" s="10">
        <f t="shared" si="240"/>
        <v>41300.21497685185</v>
      </c>
      <c r="U2108" s="10">
        <v>41270</v>
      </c>
      <c r="V2108" s="10">
        <v>41300</v>
      </c>
      <c r="W2108" s="28">
        <f t="shared" si="237"/>
        <v>2200</v>
      </c>
      <c r="X2108" s="28">
        <f t="shared" si="238"/>
        <v>2355</v>
      </c>
    </row>
    <row r="2109" spans="1:2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8318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8336</v>
      </c>
      <c r="O2109" s="5">
        <f t="shared" si="236"/>
        <v>107.73299999999999</v>
      </c>
      <c r="P2109" s="5">
        <f t="shared" si="242"/>
        <v>37.149310344827583</v>
      </c>
      <c r="Q2109" s="6" t="s">
        <v>8382</v>
      </c>
      <c r="R2109" t="s">
        <v>8386</v>
      </c>
      <c r="S2109" s="10">
        <f t="shared" si="239"/>
        <v>41934.71056712963</v>
      </c>
      <c r="T2109" s="10">
        <f t="shared" si="240"/>
        <v>41955.752233796295</v>
      </c>
      <c r="U2109" s="10">
        <v>41934</v>
      </c>
      <c r="V2109" s="10">
        <v>41955</v>
      </c>
      <c r="W2109" s="28">
        <f t="shared" si="237"/>
        <v>2000</v>
      </c>
      <c r="X2109" s="28">
        <f t="shared" si="238"/>
        <v>2154.66</v>
      </c>
    </row>
    <row r="2110" spans="1:2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8318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8336</v>
      </c>
      <c r="O2110" s="5">
        <f t="shared" si="236"/>
        <v>107.31250000000001</v>
      </c>
      <c r="P2110" s="5">
        <f t="shared" si="242"/>
        <v>89.895287958115176</v>
      </c>
      <c r="Q2110" s="6" t="s">
        <v>8382</v>
      </c>
      <c r="R2110" t="s">
        <v>8386</v>
      </c>
      <c r="S2110" s="10">
        <f t="shared" si="239"/>
        <v>41135.175694444442</v>
      </c>
      <c r="T2110" s="10">
        <f t="shared" si="240"/>
        <v>41162.163194444445</v>
      </c>
      <c r="U2110" s="10">
        <v>41135</v>
      </c>
      <c r="V2110" s="10">
        <v>41162</v>
      </c>
      <c r="W2110" s="28">
        <f t="shared" si="237"/>
        <v>16000</v>
      </c>
      <c r="X2110" s="28">
        <f t="shared" si="238"/>
        <v>17170</v>
      </c>
    </row>
    <row r="2111" spans="1:2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8318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8336</v>
      </c>
      <c r="O2111" s="5">
        <f t="shared" si="236"/>
        <v>106.52500000000001</v>
      </c>
      <c r="P2111" s="5">
        <f t="shared" si="242"/>
        <v>106.52500000000001</v>
      </c>
      <c r="Q2111" s="6" t="s">
        <v>8382</v>
      </c>
      <c r="R2111" t="s">
        <v>8386</v>
      </c>
      <c r="S2111" s="10">
        <f t="shared" si="239"/>
        <v>42160.708530092597</v>
      </c>
      <c r="T2111" s="10">
        <f t="shared" si="240"/>
        <v>42190.708530092597</v>
      </c>
      <c r="U2111" s="10">
        <v>42160</v>
      </c>
      <c r="V2111" s="10">
        <v>42190</v>
      </c>
      <c r="W2111" s="28">
        <f t="shared" si="237"/>
        <v>4000</v>
      </c>
      <c r="X2111" s="28">
        <f t="shared" si="238"/>
        <v>4261</v>
      </c>
    </row>
    <row r="2112" spans="1:2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8318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8336</v>
      </c>
      <c r="O2112" s="5">
        <f t="shared" si="236"/>
        <v>100.35000000000001</v>
      </c>
      <c r="P2112" s="5">
        <f t="shared" si="242"/>
        <v>52.815789473684212</v>
      </c>
      <c r="Q2112" s="6" t="s">
        <v>8382</v>
      </c>
      <c r="R2112" t="s">
        <v>8386</v>
      </c>
      <c r="S2112" s="10">
        <f t="shared" si="239"/>
        <v>41759.670937499999</v>
      </c>
      <c r="T2112" s="10">
        <f t="shared" si="240"/>
        <v>41787.207638888889</v>
      </c>
      <c r="U2112" s="10">
        <v>41759</v>
      </c>
      <c r="V2112" s="10">
        <v>41787</v>
      </c>
      <c r="W2112" s="28">
        <f t="shared" si="237"/>
        <v>2000</v>
      </c>
      <c r="X2112" s="28">
        <f t="shared" si="238"/>
        <v>2007</v>
      </c>
    </row>
    <row r="2113" spans="1:2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8318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8336</v>
      </c>
      <c r="O2113" s="5">
        <f t="shared" si="236"/>
        <v>106.5</v>
      </c>
      <c r="P2113" s="5">
        <f t="shared" si="242"/>
        <v>54.615384615384613</v>
      </c>
      <c r="Q2113" s="6" t="s">
        <v>8382</v>
      </c>
      <c r="R2113" t="s">
        <v>8386</v>
      </c>
      <c r="S2113" s="10">
        <f t="shared" si="239"/>
        <v>40703.197048611109</v>
      </c>
      <c r="T2113" s="10">
        <f t="shared" si="240"/>
        <v>40770.041666666664</v>
      </c>
      <c r="U2113" s="10">
        <v>40703</v>
      </c>
      <c r="V2113" s="10">
        <v>40770</v>
      </c>
      <c r="W2113" s="28">
        <f t="shared" si="237"/>
        <v>2000</v>
      </c>
      <c r="X2113" s="28">
        <f t="shared" si="238"/>
        <v>2130</v>
      </c>
    </row>
    <row r="2114" spans="1:2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8318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8336</v>
      </c>
      <c r="O2114" s="5">
        <f t="shared" ref="O2114:O2177" si="243">(E2114/D2114)*100</f>
        <v>100</v>
      </c>
      <c r="P2114" s="5">
        <f t="shared" si="242"/>
        <v>27.272727272727273</v>
      </c>
      <c r="Q2114" s="6" t="s">
        <v>8382</v>
      </c>
      <c r="R2114" t="s">
        <v>8386</v>
      </c>
      <c r="S2114" s="10">
        <f t="shared" si="239"/>
        <v>41365.928159722222</v>
      </c>
      <c r="T2114" s="10">
        <f t="shared" si="240"/>
        <v>41379.928159722222</v>
      </c>
      <c r="U2114" s="10">
        <v>41365</v>
      </c>
      <c r="V2114" s="10">
        <v>41379</v>
      </c>
      <c r="W2114" s="28">
        <f t="shared" ref="W2114:W2177" si="244">(HLOOKUP(U2114,Exchange_Data,MATCH(H2114,Currency,0),FALSE))*D2114</f>
        <v>300</v>
      </c>
      <c r="X2114" s="28">
        <f t="shared" ref="X2114:X2177" si="245">(HLOOKUP(V2114,Exchange_Data,MATCH(H2114,Currency,0),FALSE))*E2114</f>
        <v>300</v>
      </c>
    </row>
    <row r="2115" spans="1:2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8318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8336</v>
      </c>
      <c r="O2115" s="5">
        <f t="shared" si="243"/>
        <v>104.85714285714285</v>
      </c>
      <c r="P2115" s="5">
        <f t="shared" si="242"/>
        <v>68.598130841121488</v>
      </c>
      <c r="Q2115" s="6" t="s">
        <v>8382</v>
      </c>
      <c r="R2115" t="s">
        <v>8386</v>
      </c>
      <c r="S2115" s="10">
        <f t="shared" ref="S2115:S2178" si="246">(J2115/86400)+25569</f>
        <v>41870.86546296296</v>
      </c>
      <c r="T2115" s="10">
        <f t="shared" ref="T2115:T2178" si="247">(I2115/86400)+25569</f>
        <v>41905.86546296296</v>
      </c>
      <c r="U2115" s="10">
        <v>41870</v>
      </c>
      <c r="V2115" s="10">
        <v>41905</v>
      </c>
      <c r="W2115" s="28">
        <f t="shared" si="244"/>
        <v>7000</v>
      </c>
      <c r="X2115" s="28">
        <f t="shared" si="245"/>
        <v>7340</v>
      </c>
    </row>
    <row r="2116" spans="1:2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8318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8336</v>
      </c>
      <c r="O2116" s="5">
        <f t="shared" si="243"/>
        <v>104.69999999999999</v>
      </c>
      <c r="P2116" s="5">
        <f t="shared" si="242"/>
        <v>35.612244897959187</v>
      </c>
      <c r="Q2116" s="6" t="s">
        <v>8382</v>
      </c>
      <c r="R2116" t="s">
        <v>8386</v>
      </c>
      <c r="S2116" s="10">
        <f t="shared" si="246"/>
        <v>40458.815625000003</v>
      </c>
      <c r="T2116" s="10">
        <f t="shared" si="247"/>
        <v>40521.207638888889</v>
      </c>
      <c r="U2116" s="10">
        <v>40458</v>
      </c>
      <c r="V2116" s="10">
        <v>40521</v>
      </c>
      <c r="W2116" s="28">
        <f t="shared" si="244"/>
        <v>5000</v>
      </c>
      <c r="X2116" s="28">
        <f t="shared" si="245"/>
        <v>5235</v>
      </c>
    </row>
    <row r="2117" spans="1:2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8318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8336</v>
      </c>
      <c r="O2117" s="5">
        <f t="shared" si="243"/>
        <v>225.66666666666669</v>
      </c>
      <c r="P2117" s="5">
        <f t="shared" si="242"/>
        <v>94.027777777777771</v>
      </c>
      <c r="Q2117" s="6" t="s">
        <v>8382</v>
      </c>
      <c r="R2117" t="s">
        <v>8386</v>
      </c>
      <c r="S2117" s="10">
        <f t="shared" si="246"/>
        <v>40564.081030092595</v>
      </c>
      <c r="T2117" s="10">
        <f t="shared" si="247"/>
        <v>40594.081030092595</v>
      </c>
      <c r="U2117" s="10">
        <v>40564</v>
      </c>
      <c r="V2117" s="10">
        <v>40594</v>
      </c>
      <c r="W2117" s="28">
        <f t="shared" si="244"/>
        <v>1500</v>
      </c>
      <c r="X2117" s="28">
        <f t="shared" si="245"/>
        <v>3385</v>
      </c>
    </row>
    <row r="2118" spans="1:2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8318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8336</v>
      </c>
      <c r="O2118" s="5">
        <f t="shared" si="243"/>
        <v>100.90416666666667</v>
      </c>
      <c r="P2118" s="5">
        <f t="shared" si="242"/>
        <v>526.45652173913038</v>
      </c>
      <c r="Q2118" s="6" t="s">
        <v>8382</v>
      </c>
      <c r="R2118" t="s">
        <v>8386</v>
      </c>
      <c r="S2118" s="10">
        <f t="shared" si="246"/>
        <v>41136.777812500004</v>
      </c>
      <c r="T2118" s="10">
        <f t="shared" si="247"/>
        <v>41184.777812500004</v>
      </c>
      <c r="U2118" s="10">
        <v>41136</v>
      </c>
      <c r="V2118" s="10">
        <v>41184</v>
      </c>
      <c r="W2118" s="28">
        <f t="shared" si="244"/>
        <v>48000</v>
      </c>
      <c r="X2118" s="28">
        <f t="shared" si="245"/>
        <v>48434</v>
      </c>
    </row>
    <row r="2119" spans="1:2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8318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8336</v>
      </c>
      <c r="O2119" s="5">
        <f t="shared" si="243"/>
        <v>147.75</v>
      </c>
      <c r="P2119" s="5">
        <f t="shared" si="242"/>
        <v>50.657142857142858</v>
      </c>
      <c r="Q2119" s="6" t="s">
        <v>8382</v>
      </c>
      <c r="R2119" t="s">
        <v>8386</v>
      </c>
      <c r="S2119" s="10">
        <f t="shared" si="246"/>
        <v>42290.059594907405</v>
      </c>
      <c r="T2119" s="10">
        <f t="shared" si="247"/>
        <v>42304.207638888889</v>
      </c>
      <c r="U2119" s="10">
        <v>42290</v>
      </c>
      <c r="V2119" s="10">
        <v>42304</v>
      </c>
      <c r="W2119" s="28">
        <f t="shared" si="244"/>
        <v>1200</v>
      </c>
      <c r="X2119" s="28">
        <f t="shared" si="245"/>
        <v>1773</v>
      </c>
    </row>
    <row r="2120" spans="1:2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8318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8336</v>
      </c>
      <c r="O2120" s="5">
        <f t="shared" si="243"/>
        <v>134.61099999999999</v>
      </c>
      <c r="P2120" s="5">
        <f t="shared" si="242"/>
        <v>79.182941176470578</v>
      </c>
      <c r="Q2120" s="6" t="s">
        <v>8382</v>
      </c>
      <c r="R2120" t="s">
        <v>8386</v>
      </c>
      <c r="S2120" s="10">
        <f t="shared" si="246"/>
        <v>40718.839537037034</v>
      </c>
      <c r="T2120" s="10">
        <f t="shared" si="247"/>
        <v>40748.839537037034</v>
      </c>
      <c r="U2120" s="10">
        <v>40718</v>
      </c>
      <c r="V2120" s="10">
        <v>40748</v>
      </c>
      <c r="W2120" s="28">
        <f t="shared" si="244"/>
        <v>1000</v>
      </c>
      <c r="X2120" s="28">
        <f t="shared" si="245"/>
        <v>1346.11</v>
      </c>
    </row>
    <row r="2121" spans="1:2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8318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8336</v>
      </c>
      <c r="O2121" s="5">
        <f t="shared" si="243"/>
        <v>100.75</v>
      </c>
      <c r="P2121" s="5">
        <f t="shared" si="242"/>
        <v>91.590909090909093</v>
      </c>
      <c r="Q2121" s="6" t="s">
        <v>8382</v>
      </c>
      <c r="R2121" t="s">
        <v>8386</v>
      </c>
      <c r="S2121" s="10">
        <f t="shared" si="246"/>
        <v>41107.130150462966</v>
      </c>
      <c r="T2121" s="10">
        <f t="shared" si="247"/>
        <v>41137.130150462966</v>
      </c>
      <c r="U2121" s="10">
        <v>41107</v>
      </c>
      <c r="V2121" s="10">
        <v>41137</v>
      </c>
      <c r="W2121" s="28">
        <f t="shared" si="244"/>
        <v>2000</v>
      </c>
      <c r="X2121" s="28">
        <f t="shared" si="245"/>
        <v>2015</v>
      </c>
    </row>
    <row r="2122" spans="1:2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8318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8336</v>
      </c>
      <c r="O2122" s="5">
        <f t="shared" si="243"/>
        <v>100.880375</v>
      </c>
      <c r="P2122" s="5">
        <f t="shared" si="242"/>
        <v>116.96275362318841</v>
      </c>
      <c r="Q2122" s="6" t="s">
        <v>8382</v>
      </c>
      <c r="R2122" t="s">
        <v>8386</v>
      </c>
      <c r="S2122" s="10">
        <f t="shared" si="246"/>
        <v>41591.964537037034</v>
      </c>
      <c r="T2122" s="10">
        <f t="shared" si="247"/>
        <v>41640.964537037034</v>
      </c>
      <c r="U2122" s="10">
        <v>41591</v>
      </c>
      <c r="V2122" s="10">
        <v>41640</v>
      </c>
      <c r="W2122" s="28">
        <f t="shared" si="244"/>
        <v>8000</v>
      </c>
      <c r="X2122" s="28">
        <f t="shared" si="245"/>
        <v>8070.43</v>
      </c>
    </row>
    <row r="2123" spans="1:2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8320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8339</v>
      </c>
      <c r="O2123" s="5">
        <f t="shared" si="243"/>
        <v>0.56800000000000006</v>
      </c>
      <c r="P2123" s="5">
        <f t="shared" si="242"/>
        <v>28.4</v>
      </c>
      <c r="Q2123" s="6" t="s">
        <v>8390</v>
      </c>
      <c r="R2123" t="s">
        <v>8391</v>
      </c>
      <c r="S2123" s="10">
        <f t="shared" si="246"/>
        <v>42716.7424537037</v>
      </c>
      <c r="T2123" s="10">
        <f t="shared" si="247"/>
        <v>42746.7424537037</v>
      </c>
      <c r="U2123" s="10">
        <v>42716</v>
      </c>
      <c r="V2123" s="10">
        <v>42746</v>
      </c>
      <c r="W2123" s="28">
        <f t="shared" si="244"/>
        <v>49185</v>
      </c>
      <c r="X2123" s="28">
        <f t="shared" si="245"/>
        <v>278.23480000000001</v>
      </c>
    </row>
    <row r="2124" spans="1:2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8320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8339</v>
      </c>
      <c r="O2124" s="5">
        <f t="shared" si="243"/>
        <v>0.38750000000000001</v>
      </c>
      <c r="P2124" s="5">
        <f t="shared" si="242"/>
        <v>103.33333333333333</v>
      </c>
      <c r="Q2124" s="6" t="s">
        <v>8390</v>
      </c>
      <c r="R2124" t="s">
        <v>8391</v>
      </c>
      <c r="S2124" s="10">
        <f t="shared" si="246"/>
        <v>42712.300567129627</v>
      </c>
      <c r="T2124" s="10">
        <f t="shared" si="247"/>
        <v>42742.300567129627</v>
      </c>
      <c r="U2124" s="10">
        <v>42712</v>
      </c>
      <c r="V2124" s="10">
        <v>42742</v>
      </c>
      <c r="W2124" s="28">
        <f t="shared" si="244"/>
        <v>3936</v>
      </c>
      <c r="X2124" s="28">
        <f t="shared" si="245"/>
        <v>14.57</v>
      </c>
    </row>
    <row r="2125" spans="1:2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8320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8339</v>
      </c>
      <c r="O2125" s="5">
        <f t="shared" si="243"/>
        <v>10</v>
      </c>
      <c r="P2125" s="5">
        <f t="shared" si="242"/>
        <v>10</v>
      </c>
      <c r="Q2125" s="6" t="s">
        <v>8390</v>
      </c>
      <c r="R2125" t="s">
        <v>8391</v>
      </c>
      <c r="S2125" s="10">
        <f t="shared" si="246"/>
        <v>40198.424849537041</v>
      </c>
      <c r="T2125" s="10">
        <f t="shared" si="247"/>
        <v>40252.290972222225</v>
      </c>
      <c r="U2125" s="10">
        <v>40198</v>
      </c>
      <c r="V2125" s="10">
        <v>40252</v>
      </c>
      <c r="W2125" s="28">
        <f t="shared" si="244"/>
        <v>500</v>
      </c>
      <c r="X2125" s="28">
        <f t="shared" si="245"/>
        <v>50</v>
      </c>
    </row>
    <row r="2126" spans="1:2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8320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8339</v>
      </c>
      <c r="O2126" s="5">
        <f t="shared" si="243"/>
        <v>10.454545454545453</v>
      </c>
      <c r="P2126" s="5">
        <f t="shared" si="242"/>
        <v>23</v>
      </c>
      <c r="Q2126" s="6" t="s">
        <v>8390</v>
      </c>
      <c r="R2126" t="s">
        <v>8391</v>
      </c>
      <c r="S2126" s="10">
        <f t="shared" si="246"/>
        <v>40464.028182870374</v>
      </c>
      <c r="T2126" s="10">
        <f t="shared" si="247"/>
        <v>40512.208333333336</v>
      </c>
      <c r="U2126" s="10">
        <v>40464</v>
      </c>
      <c r="V2126" s="10">
        <v>40512</v>
      </c>
      <c r="W2126" s="28">
        <f t="shared" si="244"/>
        <v>1100</v>
      </c>
      <c r="X2126" s="28">
        <f t="shared" si="245"/>
        <v>115</v>
      </c>
    </row>
    <row r="2127" spans="1:2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8320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8339</v>
      </c>
      <c r="O2127" s="5">
        <f t="shared" si="243"/>
        <v>1.4200000000000002</v>
      </c>
      <c r="P2127" s="5">
        <f t="shared" si="242"/>
        <v>31.555555555555557</v>
      </c>
      <c r="Q2127" s="6" t="s">
        <v>8390</v>
      </c>
      <c r="R2127" t="s">
        <v>8391</v>
      </c>
      <c r="S2127" s="10">
        <f t="shared" si="246"/>
        <v>42191.023530092592</v>
      </c>
      <c r="T2127" s="10">
        <f t="shared" si="247"/>
        <v>42221.023530092592</v>
      </c>
      <c r="U2127" s="10">
        <v>42191</v>
      </c>
      <c r="V2127" s="10">
        <v>42221</v>
      </c>
      <c r="W2127" s="28">
        <f t="shared" si="244"/>
        <v>60000</v>
      </c>
      <c r="X2127" s="28">
        <f t="shared" si="245"/>
        <v>852</v>
      </c>
    </row>
    <row r="2128" spans="1:2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8320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8339</v>
      </c>
      <c r="O2128" s="5">
        <f t="shared" si="243"/>
        <v>0.05</v>
      </c>
      <c r="P2128" s="5">
        <f t="shared" ref="P2128:P2142" si="248">E2128/L2128</f>
        <v>5</v>
      </c>
      <c r="Q2128" s="6" t="s">
        <v>8390</v>
      </c>
      <c r="R2128" t="s">
        <v>8391</v>
      </c>
      <c r="S2128" s="10">
        <f t="shared" si="246"/>
        <v>41951.973229166666</v>
      </c>
      <c r="T2128" s="10">
        <f t="shared" si="247"/>
        <v>41981.973229166666</v>
      </c>
      <c r="U2128" s="10">
        <v>41951</v>
      </c>
      <c r="V2128" s="10">
        <v>41981</v>
      </c>
      <c r="W2128" s="28">
        <f t="shared" si="244"/>
        <v>20000</v>
      </c>
      <c r="X2128" s="28">
        <f t="shared" si="245"/>
        <v>10</v>
      </c>
    </row>
    <row r="2129" spans="1:2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8320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8339</v>
      </c>
      <c r="O2129" s="5">
        <f t="shared" si="243"/>
        <v>28.842857142857142</v>
      </c>
      <c r="P2129" s="5">
        <f t="shared" si="248"/>
        <v>34.220338983050844</v>
      </c>
      <c r="Q2129" s="6" t="s">
        <v>8390</v>
      </c>
      <c r="R2129" t="s">
        <v>8391</v>
      </c>
      <c r="S2129" s="10">
        <f t="shared" si="246"/>
        <v>42045.505358796298</v>
      </c>
      <c r="T2129" s="10">
        <f t="shared" si="247"/>
        <v>42075.463692129633</v>
      </c>
      <c r="U2129" s="10">
        <v>42045</v>
      </c>
      <c r="V2129" s="10">
        <v>42075</v>
      </c>
      <c r="W2129" s="28">
        <f t="shared" si="244"/>
        <v>42630</v>
      </c>
      <c r="X2129" s="28">
        <f t="shared" si="245"/>
        <v>12087.349199999999</v>
      </c>
    </row>
    <row r="2130" spans="1:2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8320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8339</v>
      </c>
      <c r="O2130" s="5">
        <f t="shared" si="243"/>
        <v>0.16666666666666669</v>
      </c>
      <c r="P2130" s="5">
        <f t="shared" si="248"/>
        <v>25</v>
      </c>
      <c r="Q2130" s="6" t="s">
        <v>8390</v>
      </c>
      <c r="R2130" t="s">
        <v>8391</v>
      </c>
      <c r="S2130" s="10">
        <f t="shared" si="246"/>
        <v>41843.772789351853</v>
      </c>
      <c r="T2130" s="10">
        <f t="shared" si="247"/>
        <v>41903.772789351853</v>
      </c>
      <c r="U2130" s="10">
        <v>41843</v>
      </c>
      <c r="V2130" s="10">
        <v>41903</v>
      </c>
      <c r="W2130" s="28">
        <f t="shared" si="244"/>
        <v>13990.5</v>
      </c>
      <c r="X2130" s="28">
        <f t="shared" si="245"/>
        <v>22.772500000000001</v>
      </c>
    </row>
    <row r="2131" spans="1:2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8320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8339</v>
      </c>
      <c r="O2131" s="5">
        <f t="shared" si="243"/>
        <v>11.799999999999999</v>
      </c>
      <c r="P2131" s="5">
        <f t="shared" si="248"/>
        <v>19.666666666666668</v>
      </c>
      <c r="Q2131" s="6" t="s">
        <v>8390</v>
      </c>
      <c r="R2131" t="s">
        <v>8391</v>
      </c>
      <c r="S2131" s="10">
        <f t="shared" si="246"/>
        <v>42409.024305555555</v>
      </c>
      <c r="T2131" s="10">
        <f t="shared" si="247"/>
        <v>42439.024305555555</v>
      </c>
      <c r="U2131" s="10">
        <v>42409</v>
      </c>
      <c r="V2131" s="10">
        <v>42439</v>
      </c>
      <c r="W2131" s="28">
        <f t="shared" si="244"/>
        <v>2000</v>
      </c>
      <c r="X2131" s="28">
        <f t="shared" si="245"/>
        <v>236</v>
      </c>
    </row>
    <row r="2132" spans="1:2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8320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8339</v>
      </c>
      <c r="O2132" s="5">
        <f t="shared" si="243"/>
        <v>0.20238095238095236</v>
      </c>
      <c r="P2132" s="5">
        <f t="shared" si="248"/>
        <v>21.25</v>
      </c>
      <c r="Q2132" s="6" t="s">
        <v>8390</v>
      </c>
      <c r="R2132" t="s">
        <v>8391</v>
      </c>
      <c r="S2132" s="10">
        <f t="shared" si="246"/>
        <v>41832.086377314816</v>
      </c>
      <c r="T2132" s="10">
        <f t="shared" si="247"/>
        <v>41867.086377314816</v>
      </c>
      <c r="U2132" s="10">
        <v>41832</v>
      </c>
      <c r="V2132" s="10">
        <v>41867</v>
      </c>
      <c r="W2132" s="28">
        <f t="shared" si="244"/>
        <v>42000</v>
      </c>
      <c r="X2132" s="28">
        <f t="shared" si="245"/>
        <v>85</v>
      </c>
    </row>
    <row r="2133" spans="1:2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8320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8339</v>
      </c>
      <c r="O2133" s="5">
        <f t="shared" si="243"/>
        <v>5</v>
      </c>
      <c r="P2133" s="5">
        <f t="shared" si="248"/>
        <v>8.3333333333333339</v>
      </c>
      <c r="Q2133" s="6" t="s">
        <v>8390</v>
      </c>
      <c r="R2133" t="s">
        <v>8391</v>
      </c>
      <c r="S2133" s="10">
        <f t="shared" si="246"/>
        <v>42167.207071759258</v>
      </c>
      <c r="T2133" s="10">
        <f t="shared" si="247"/>
        <v>42197.207071759258</v>
      </c>
      <c r="U2133" s="10">
        <v>42167</v>
      </c>
      <c r="V2133" s="10">
        <v>42197</v>
      </c>
      <c r="W2133" s="28">
        <f t="shared" si="244"/>
        <v>500</v>
      </c>
      <c r="X2133" s="28">
        <f t="shared" si="245"/>
        <v>25</v>
      </c>
    </row>
    <row r="2134" spans="1:2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8320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8339</v>
      </c>
      <c r="O2134" s="5">
        <f t="shared" si="243"/>
        <v>2.1129899999999995</v>
      </c>
      <c r="P2134" s="5">
        <f t="shared" si="248"/>
        <v>21.34333333333333</v>
      </c>
      <c r="Q2134" s="6" t="s">
        <v>8390</v>
      </c>
      <c r="R2134" t="s">
        <v>8391</v>
      </c>
      <c r="S2134" s="10">
        <f t="shared" si="246"/>
        <v>41643.487175925926</v>
      </c>
      <c r="T2134" s="10">
        <f t="shared" si="247"/>
        <v>41673.487175925926</v>
      </c>
      <c r="U2134" s="10">
        <v>41643</v>
      </c>
      <c r="V2134" s="10">
        <v>41673</v>
      </c>
      <c r="W2134" s="28">
        <f t="shared" si="244"/>
        <v>100000</v>
      </c>
      <c r="X2134" s="28">
        <f t="shared" si="245"/>
        <v>2112.9899999999998</v>
      </c>
    </row>
    <row r="2135" spans="1:2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8320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8339</v>
      </c>
      <c r="O2135" s="5">
        <f t="shared" si="243"/>
        <v>1.6</v>
      </c>
      <c r="P2135" s="5">
        <f t="shared" si="248"/>
        <v>5.333333333333333</v>
      </c>
      <c r="Q2135" s="6" t="s">
        <v>8390</v>
      </c>
      <c r="R2135" t="s">
        <v>8391</v>
      </c>
      <c r="S2135" s="10">
        <f t="shared" si="246"/>
        <v>40619.097210648149</v>
      </c>
      <c r="T2135" s="10">
        <f t="shared" si="247"/>
        <v>40657.290972222225</v>
      </c>
      <c r="U2135" s="10">
        <v>40619</v>
      </c>
      <c r="V2135" s="10">
        <v>40657</v>
      </c>
      <c r="W2135" s="28">
        <f t="shared" si="244"/>
        <v>1000</v>
      </c>
      <c r="X2135" s="28">
        <f t="shared" si="245"/>
        <v>16</v>
      </c>
    </row>
    <row r="2136" spans="1:2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8320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8339</v>
      </c>
      <c r="O2136" s="5">
        <f t="shared" si="243"/>
        <v>1.7333333333333332</v>
      </c>
      <c r="P2136" s="5">
        <f t="shared" si="248"/>
        <v>34.666666666666664</v>
      </c>
      <c r="Q2136" s="6" t="s">
        <v>8390</v>
      </c>
      <c r="R2136" t="s">
        <v>8391</v>
      </c>
      <c r="S2136" s="10">
        <f t="shared" si="246"/>
        <v>41361.886469907404</v>
      </c>
      <c r="T2136" s="10">
        <f t="shared" si="247"/>
        <v>41391.886469907404</v>
      </c>
      <c r="U2136" s="10">
        <v>41361</v>
      </c>
      <c r="V2136" s="10">
        <v>41391</v>
      </c>
      <c r="W2136" s="28">
        <f t="shared" si="244"/>
        <v>6000</v>
      </c>
      <c r="X2136" s="28">
        <f t="shared" si="245"/>
        <v>104</v>
      </c>
    </row>
    <row r="2137" spans="1:2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8320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8339</v>
      </c>
      <c r="O2137" s="5">
        <f t="shared" si="243"/>
        <v>9.56</v>
      </c>
      <c r="P2137" s="5">
        <f t="shared" si="248"/>
        <v>21.727272727272727</v>
      </c>
      <c r="Q2137" s="6" t="s">
        <v>8390</v>
      </c>
      <c r="R2137" t="s">
        <v>8391</v>
      </c>
      <c r="S2137" s="10">
        <f t="shared" si="246"/>
        <v>41156.96334490741</v>
      </c>
      <c r="T2137" s="10">
        <f t="shared" si="247"/>
        <v>41186.96334490741</v>
      </c>
      <c r="U2137" s="10">
        <v>41156</v>
      </c>
      <c r="V2137" s="10">
        <v>41186</v>
      </c>
      <c r="W2137" s="28">
        <f t="shared" si="244"/>
        <v>5000</v>
      </c>
      <c r="X2137" s="28">
        <f t="shared" si="245"/>
        <v>478</v>
      </c>
    </row>
    <row r="2138" spans="1:2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8320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8339</v>
      </c>
      <c r="O2138" s="5">
        <f t="shared" si="243"/>
        <v>5.9612499999999999E-2</v>
      </c>
      <c r="P2138" s="5">
        <f t="shared" si="248"/>
        <v>11.922499999999999</v>
      </c>
      <c r="Q2138" s="6" t="s">
        <v>8390</v>
      </c>
      <c r="R2138" t="s">
        <v>8391</v>
      </c>
      <c r="S2138" s="10">
        <f t="shared" si="246"/>
        <v>41536.509097222224</v>
      </c>
      <c r="T2138" s="10">
        <f t="shared" si="247"/>
        <v>41566.509097222224</v>
      </c>
      <c r="U2138" s="10">
        <v>41536</v>
      </c>
      <c r="V2138" s="10">
        <v>41566</v>
      </c>
      <c r="W2138" s="28">
        <f t="shared" si="244"/>
        <v>80000</v>
      </c>
      <c r="X2138" s="28">
        <f t="shared" si="245"/>
        <v>47.69</v>
      </c>
    </row>
    <row r="2139" spans="1:2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8320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8339</v>
      </c>
      <c r="O2139" s="5">
        <f t="shared" si="243"/>
        <v>28.405999999999999</v>
      </c>
      <c r="P2139" s="5">
        <f t="shared" si="248"/>
        <v>26.59737827715356</v>
      </c>
      <c r="Q2139" s="6" t="s">
        <v>8390</v>
      </c>
      <c r="R2139" t="s">
        <v>8391</v>
      </c>
      <c r="S2139" s="10">
        <f t="shared" si="246"/>
        <v>41948.771168981482</v>
      </c>
      <c r="T2139" s="10">
        <f t="shared" si="247"/>
        <v>41978.771168981482</v>
      </c>
      <c r="U2139" s="10">
        <v>41948</v>
      </c>
      <c r="V2139" s="10">
        <v>41978</v>
      </c>
      <c r="W2139" s="28">
        <f t="shared" si="244"/>
        <v>43695</v>
      </c>
      <c r="X2139" s="28">
        <f t="shared" si="245"/>
        <v>12465.973100000001</v>
      </c>
    </row>
    <row r="2140" spans="1:2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8320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8339</v>
      </c>
      <c r="O2140" s="5">
        <f t="shared" si="243"/>
        <v>12.8</v>
      </c>
      <c r="P2140" s="5">
        <f t="shared" si="248"/>
        <v>10.666666666666666</v>
      </c>
      <c r="Q2140" s="6" t="s">
        <v>8390</v>
      </c>
      <c r="R2140" t="s">
        <v>8391</v>
      </c>
      <c r="S2140" s="10">
        <f t="shared" si="246"/>
        <v>41557.013182870374</v>
      </c>
      <c r="T2140" s="10">
        <f t="shared" si="247"/>
        <v>41587.054849537039</v>
      </c>
      <c r="U2140" s="10">
        <v>41557</v>
      </c>
      <c r="V2140" s="10">
        <v>41587</v>
      </c>
      <c r="W2140" s="28">
        <f t="shared" si="244"/>
        <v>1595.6</v>
      </c>
      <c r="X2140" s="28">
        <f t="shared" si="245"/>
        <v>205.82400000000001</v>
      </c>
    </row>
    <row r="2141" spans="1:2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8320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8339</v>
      </c>
      <c r="O2141" s="5">
        <f t="shared" si="243"/>
        <v>5.42</v>
      </c>
      <c r="P2141" s="5">
        <f t="shared" si="248"/>
        <v>29.035714285714285</v>
      </c>
      <c r="Q2141" s="6" t="s">
        <v>8390</v>
      </c>
      <c r="R2141" t="s">
        <v>8391</v>
      </c>
      <c r="S2141" s="10">
        <f t="shared" si="246"/>
        <v>42647.750092592592</v>
      </c>
      <c r="T2141" s="10">
        <f t="shared" si="247"/>
        <v>42677.750092592592</v>
      </c>
      <c r="U2141" s="10">
        <v>42647</v>
      </c>
      <c r="V2141" s="10">
        <v>42677</v>
      </c>
      <c r="W2141" s="28">
        <f t="shared" si="244"/>
        <v>30000</v>
      </c>
      <c r="X2141" s="28">
        <f t="shared" si="245"/>
        <v>1626</v>
      </c>
    </row>
    <row r="2142" spans="1:2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8320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8339</v>
      </c>
      <c r="O2142" s="5">
        <f t="shared" si="243"/>
        <v>0.11199999999999999</v>
      </c>
      <c r="P2142" s="5">
        <f t="shared" si="248"/>
        <v>50.909090909090907</v>
      </c>
      <c r="Q2142" s="6" t="s">
        <v>8390</v>
      </c>
      <c r="R2142" t="s">
        <v>8391</v>
      </c>
      <c r="S2142" s="10">
        <f t="shared" si="246"/>
        <v>41255.833611111113</v>
      </c>
      <c r="T2142" s="10">
        <f t="shared" si="247"/>
        <v>41285.833611111113</v>
      </c>
      <c r="U2142" s="10">
        <v>41255</v>
      </c>
      <c r="V2142" s="10">
        <v>41285</v>
      </c>
      <c r="W2142" s="28">
        <f t="shared" si="244"/>
        <v>500000</v>
      </c>
      <c r="X2142" s="28">
        <f t="shared" si="245"/>
        <v>560</v>
      </c>
    </row>
    <row r="2143" spans="1:2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8320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8339</v>
      </c>
      <c r="O2143" s="5">
        <f t="shared" si="243"/>
        <v>0</v>
      </c>
      <c r="P2143" s="5">
        <v>0</v>
      </c>
      <c r="Q2143" s="6" t="s">
        <v>8390</v>
      </c>
      <c r="R2143" t="s">
        <v>8391</v>
      </c>
      <c r="S2143" s="10">
        <f t="shared" si="246"/>
        <v>41927.235636574071</v>
      </c>
      <c r="T2143" s="10">
        <f t="shared" si="247"/>
        <v>41957.277303240742</v>
      </c>
      <c r="U2143" s="10">
        <v>41927</v>
      </c>
      <c r="V2143" s="10">
        <v>41957</v>
      </c>
      <c r="W2143" s="28">
        <f t="shared" si="244"/>
        <v>15000</v>
      </c>
      <c r="X2143" s="28">
        <f t="shared" si="245"/>
        <v>0</v>
      </c>
    </row>
    <row r="2144" spans="1:2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8320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8339</v>
      </c>
      <c r="O2144" s="5">
        <f t="shared" si="243"/>
        <v>5.7238095238095239</v>
      </c>
      <c r="P2144" s="5">
        <f t="shared" ref="P2144:P2150" si="249">E2144/L2144</f>
        <v>50.083333333333336</v>
      </c>
      <c r="Q2144" s="6" t="s">
        <v>8390</v>
      </c>
      <c r="R2144" t="s">
        <v>8391</v>
      </c>
      <c r="S2144" s="10">
        <f t="shared" si="246"/>
        <v>42340.701504629629</v>
      </c>
      <c r="T2144" s="10">
        <f t="shared" si="247"/>
        <v>42368.701504629629</v>
      </c>
      <c r="U2144" s="10">
        <v>42340</v>
      </c>
      <c r="V2144" s="10">
        <v>42368</v>
      </c>
      <c r="W2144" s="28">
        <f t="shared" si="244"/>
        <v>11142.599999999999</v>
      </c>
      <c r="X2144" s="28">
        <f t="shared" si="245"/>
        <v>656.65260000000001</v>
      </c>
    </row>
    <row r="2145" spans="1:2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8320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8339</v>
      </c>
      <c r="O2145" s="5">
        <f t="shared" si="243"/>
        <v>11.25</v>
      </c>
      <c r="P2145" s="5">
        <f t="shared" si="249"/>
        <v>45</v>
      </c>
      <c r="Q2145" s="6" t="s">
        <v>8390</v>
      </c>
      <c r="R2145" t="s">
        <v>8391</v>
      </c>
      <c r="S2145" s="10">
        <f t="shared" si="246"/>
        <v>40332.886712962965</v>
      </c>
      <c r="T2145" s="10">
        <f t="shared" si="247"/>
        <v>40380.791666666664</v>
      </c>
      <c r="U2145" s="10">
        <v>40332</v>
      </c>
      <c r="V2145" s="10">
        <v>40380</v>
      </c>
      <c r="W2145" s="28">
        <f t="shared" si="244"/>
        <v>2000</v>
      </c>
      <c r="X2145" s="28">
        <f t="shared" si="245"/>
        <v>225</v>
      </c>
    </row>
    <row r="2146" spans="1:2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8320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8339</v>
      </c>
      <c r="O2146" s="5">
        <f t="shared" si="243"/>
        <v>1.7098591549295776</v>
      </c>
      <c r="P2146" s="5">
        <f t="shared" si="249"/>
        <v>25.291666666666668</v>
      </c>
      <c r="Q2146" s="6" t="s">
        <v>8390</v>
      </c>
      <c r="R2146" t="s">
        <v>8391</v>
      </c>
      <c r="S2146" s="10">
        <f t="shared" si="246"/>
        <v>41499.546759259261</v>
      </c>
      <c r="T2146" s="10">
        <f t="shared" si="247"/>
        <v>41531.546759259261</v>
      </c>
      <c r="U2146" s="10">
        <v>41499</v>
      </c>
      <c r="V2146" s="10">
        <v>41531</v>
      </c>
      <c r="W2146" s="28">
        <f t="shared" si="244"/>
        <v>35500</v>
      </c>
      <c r="X2146" s="28">
        <f t="shared" si="245"/>
        <v>607</v>
      </c>
    </row>
    <row r="2147" spans="1:2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8320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8339</v>
      </c>
      <c r="O2147" s="5">
        <f t="shared" si="243"/>
        <v>30.433333333333334</v>
      </c>
      <c r="P2147" s="5">
        <f t="shared" si="249"/>
        <v>51.292134831460672</v>
      </c>
      <c r="Q2147" s="6" t="s">
        <v>8390</v>
      </c>
      <c r="R2147" t="s">
        <v>8391</v>
      </c>
      <c r="S2147" s="10">
        <f t="shared" si="246"/>
        <v>41575.237430555557</v>
      </c>
      <c r="T2147" s="10">
        <f t="shared" si="247"/>
        <v>41605.279097222221</v>
      </c>
      <c r="U2147" s="10">
        <v>41575</v>
      </c>
      <c r="V2147" s="10">
        <v>41605</v>
      </c>
      <c r="W2147" s="28">
        <f t="shared" si="244"/>
        <v>15000</v>
      </c>
      <c r="X2147" s="28">
        <f t="shared" si="245"/>
        <v>4565</v>
      </c>
    </row>
    <row r="2148" spans="1:2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8320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8339</v>
      </c>
      <c r="O2148" s="5">
        <f t="shared" si="243"/>
        <v>0.02</v>
      </c>
      <c r="P2148" s="5">
        <f t="shared" si="249"/>
        <v>1</v>
      </c>
      <c r="Q2148" s="6" t="s">
        <v>8390</v>
      </c>
      <c r="R2148" t="s">
        <v>8391</v>
      </c>
      <c r="S2148" s="10">
        <f t="shared" si="246"/>
        <v>42397.679513888885</v>
      </c>
      <c r="T2148" s="10">
        <f t="shared" si="247"/>
        <v>42411.679513888885</v>
      </c>
      <c r="U2148" s="10">
        <v>42397</v>
      </c>
      <c r="V2148" s="10">
        <v>42411</v>
      </c>
      <c r="W2148" s="28">
        <f t="shared" si="244"/>
        <v>5000</v>
      </c>
      <c r="X2148" s="28">
        <f t="shared" si="245"/>
        <v>1</v>
      </c>
    </row>
    <row r="2149" spans="1:2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8320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8339</v>
      </c>
      <c r="O2149" s="5">
        <f t="shared" si="243"/>
        <v>0.69641025641025645</v>
      </c>
      <c r="P2149" s="5">
        <f t="shared" si="249"/>
        <v>49.381818181818183</v>
      </c>
      <c r="Q2149" s="6" t="s">
        <v>8390</v>
      </c>
      <c r="R2149" t="s">
        <v>8391</v>
      </c>
      <c r="S2149" s="10">
        <f t="shared" si="246"/>
        <v>41927.295694444445</v>
      </c>
      <c r="T2149" s="10">
        <f t="shared" si="247"/>
        <v>41959.337361111116</v>
      </c>
      <c r="U2149" s="10">
        <v>41927</v>
      </c>
      <c r="V2149" s="10">
        <v>41959</v>
      </c>
      <c r="W2149" s="28">
        <f t="shared" si="244"/>
        <v>390000</v>
      </c>
      <c r="X2149" s="28">
        <f t="shared" si="245"/>
        <v>2716</v>
      </c>
    </row>
    <row r="2150" spans="1:2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8320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8339</v>
      </c>
      <c r="O2150" s="5">
        <f t="shared" si="243"/>
        <v>2</v>
      </c>
      <c r="P2150" s="5">
        <f t="shared" si="249"/>
        <v>1</v>
      </c>
      <c r="Q2150" s="6" t="s">
        <v>8390</v>
      </c>
      <c r="R2150" t="s">
        <v>8391</v>
      </c>
      <c r="S2150" s="10">
        <f t="shared" si="246"/>
        <v>42066.733587962968</v>
      </c>
      <c r="T2150" s="10">
        <f t="shared" si="247"/>
        <v>42096.691921296297</v>
      </c>
      <c r="U2150" s="10">
        <v>42066</v>
      </c>
      <c r="V2150" s="10">
        <v>42096</v>
      </c>
      <c r="W2150" s="28">
        <f t="shared" si="244"/>
        <v>153.48999999999998</v>
      </c>
      <c r="X2150" s="28">
        <f t="shared" si="245"/>
        <v>2.9605999999999999</v>
      </c>
    </row>
    <row r="2151" spans="1:2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8320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8339</v>
      </c>
      <c r="O2151" s="5">
        <f t="shared" si="243"/>
        <v>0</v>
      </c>
      <c r="P2151" s="5">
        <v>0</v>
      </c>
      <c r="Q2151" s="6" t="s">
        <v>8390</v>
      </c>
      <c r="R2151" t="s">
        <v>8391</v>
      </c>
      <c r="S2151" s="10">
        <f t="shared" si="246"/>
        <v>40355.024953703702</v>
      </c>
      <c r="T2151" s="10">
        <f t="shared" si="247"/>
        <v>40390</v>
      </c>
      <c r="U2151" s="10">
        <v>40355</v>
      </c>
      <c r="V2151" s="10">
        <v>40390</v>
      </c>
      <c r="W2151" s="28">
        <f t="shared" si="244"/>
        <v>2000</v>
      </c>
      <c r="X2151" s="28">
        <f t="shared" si="245"/>
        <v>0</v>
      </c>
    </row>
    <row r="2152" spans="1:2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8320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8339</v>
      </c>
      <c r="O2152" s="5">
        <f t="shared" si="243"/>
        <v>0.80999999999999994</v>
      </c>
      <c r="P2152" s="5">
        <f t="shared" ref="P2152:P2183" si="250">E2152/L2152</f>
        <v>101.25</v>
      </c>
      <c r="Q2152" s="6" t="s">
        <v>8390</v>
      </c>
      <c r="R2152" t="s">
        <v>8391</v>
      </c>
      <c r="S2152" s="10">
        <f t="shared" si="246"/>
        <v>42534.284710648149</v>
      </c>
      <c r="T2152" s="10">
        <f t="shared" si="247"/>
        <v>42564.284710648149</v>
      </c>
      <c r="U2152" s="10">
        <v>42534</v>
      </c>
      <c r="V2152" s="10">
        <v>42564</v>
      </c>
      <c r="W2152" s="28">
        <f t="shared" si="244"/>
        <v>6040</v>
      </c>
      <c r="X2152" s="28">
        <f t="shared" si="245"/>
        <v>48.154499999999999</v>
      </c>
    </row>
    <row r="2153" spans="1:2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8320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8339</v>
      </c>
      <c r="O2153" s="5">
        <f t="shared" si="243"/>
        <v>0.26222222222222225</v>
      </c>
      <c r="P2153" s="5">
        <f t="shared" si="250"/>
        <v>19.666666666666668</v>
      </c>
      <c r="Q2153" s="6" t="s">
        <v>8390</v>
      </c>
      <c r="R2153" t="s">
        <v>8391</v>
      </c>
      <c r="S2153" s="10">
        <f t="shared" si="246"/>
        <v>42520.847384259258</v>
      </c>
      <c r="T2153" s="10">
        <f t="shared" si="247"/>
        <v>42550.847384259258</v>
      </c>
      <c r="U2153" s="10">
        <v>42520</v>
      </c>
      <c r="V2153" s="10">
        <v>42550</v>
      </c>
      <c r="W2153" s="28">
        <f t="shared" si="244"/>
        <v>45000</v>
      </c>
      <c r="X2153" s="28">
        <f t="shared" si="245"/>
        <v>118</v>
      </c>
    </row>
    <row r="2154" spans="1:2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8320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8339</v>
      </c>
      <c r="O2154" s="5">
        <f t="shared" si="243"/>
        <v>0.16666666666666669</v>
      </c>
      <c r="P2154" s="5">
        <f t="shared" si="250"/>
        <v>12.5</v>
      </c>
      <c r="Q2154" s="6" t="s">
        <v>8390</v>
      </c>
      <c r="R2154" t="s">
        <v>8391</v>
      </c>
      <c r="S2154" s="10">
        <f t="shared" si="246"/>
        <v>41683.832280092596</v>
      </c>
      <c r="T2154" s="10">
        <f t="shared" si="247"/>
        <v>41713.790613425925</v>
      </c>
      <c r="U2154" s="10">
        <v>41683</v>
      </c>
      <c r="V2154" s="10">
        <v>41713</v>
      </c>
      <c r="W2154" s="28">
        <f t="shared" si="244"/>
        <v>30000</v>
      </c>
      <c r="X2154" s="28">
        <f t="shared" si="245"/>
        <v>50</v>
      </c>
    </row>
    <row r="2155" spans="1:2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8320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8339</v>
      </c>
      <c r="O2155" s="5">
        <f t="shared" si="243"/>
        <v>9.124454880912446E-3</v>
      </c>
      <c r="P2155" s="5">
        <f t="shared" si="250"/>
        <v>8.5</v>
      </c>
      <c r="Q2155" s="6" t="s">
        <v>8390</v>
      </c>
      <c r="R2155" t="s">
        <v>8391</v>
      </c>
      <c r="S2155" s="10">
        <f t="shared" si="246"/>
        <v>41974.911087962959</v>
      </c>
      <c r="T2155" s="10">
        <f t="shared" si="247"/>
        <v>42014.332638888889</v>
      </c>
      <c r="U2155" s="10">
        <v>41974</v>
      </c>
      <c r="V2155" s="10">
        <v>42014</v>
      </c>
      <c r="W2155" s="28">
        <f t="shared" si="244"/>
        <v>372625</v>
      </c>
      <c r="X2155" s="28">
        <f t="shared" si="245"/>
        <v>34</v>
      </c>
    </row>
    <row r="2156" spans="1:2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8320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8339</v>
      </c>
      <c r="O2156" s="5">
        <f t="shared" si="243"/>
        <v>0.8</v>
      </c>
      <c r="P2156" s="5">
        <f t="shared" si="250"/>
        <v>1</v>
      </c>
      <c r="Q2156" s="6" t="s">
        <v>8390</v>
      </c>
      <c r="R2156" t="s">
        <v>8391</v>
      </c>
      <c r="S2156" s="10">
        <f t="shared" si="246"/>
        <v>41647.632256944446</v>
      </c>
      <c r="T2156" s="10">
        <f t="shared" si="247"/>
        <v>41667.632256944446</v>
      </c>
      <c r="U2156" s="10">
        <v>41647</v>
      </c>
      <c r="V2156" s="10">
        <v>41667</v>
      </c>
      <c r="W2156" s="28">
        <f t="shared" si="244"/>
        <v>250</v>
      </c>
      <c r="X2156" s="28">
        <f t="shared" si="245"/>
        <v>2</v>
      </c>
    </row>
    <row r="2157" spans="1:2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8320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8339</v>
      </c>
      <c r="O2157" s="5">
        <f t="shared" si="243"/>
        <v>2.2999999999999998</v>
      </c>
      <c r="P2157" s="5">
        <f t="shared" si="250"/>
        <v>23</v>
      </c>
      <c r="Q2157" s="6" t="s">
        <v>8390</v>
      </c>
      <c r="R2157" t="s">
        <v>8391</v>
      </c>
      <c r="S2157" s="10">
        <f t="shared" si="246"/>
        <v>42430.747511574074</v>
      </c>
      <c r="T2157" s="10">
        <f t="shared" si="247"/>
        <v>42460.70584490741</v>
      </c>
      <c r="U2157" s="10">
        <v>42430</v>
      </c>
      <c r="V2157" s="10">
        <v>42460</v>
      </c>
      <c r="W2157" s="28">
        <f t="shared" si="244"/>
        <v>6987</v>
      </c>
      <c r="X2157" s="28">
        <f t="shared" si="245"/>
        <v>165.40449999999998</v>
      </c>
    </row>
    <row r="2158" spans="1:2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8320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8339</v>
      </c>
      <c r="O2158" s="5">
        <f t="shared" si="243"/>
        <v>2.6660714285714282</v>
      </c>
      <c r="P2158" s="5">
        <f t="shared" si="250"/>
        <v>17.987951807228917</v>
      </c>
      <c r="Q2158" s="6" t="s">
        <v>8390</v>
      </c>
      <c r="R2158" t="s">
        <v>8391</v>
      </c>
      <c r="S2158" s="10">
        <f t="shared" si="246"/>
        <v>41488.85423611111</v>
      </c>
      <c r="T2158" s="10">
        <f t="shared" si="247"/>
        <v>41533.85423611111</v>
      </c>
      <c r="U2158" s="10">
        <v>41488</v>
      </c>
      <c r="V2158" s="10">
        <v>41533</v>
      </c>
      <c r="W2158" s="28">
        <f t="shared" si="244"/>
        <v>56000</v>
      </c>
      <c r="X2158" s="28">
        <f t="shared" si="245"/>
        <v>1493</v>
      </c>
    </row>
    <row r="2159" spans="1:2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8320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8339</v>
      </c>
      <c r="O2159" s="5">
        <f t="shared" si="243"/>
        <v>28.192</v>
      </c>
      <c r="P2159" s="5">
        <f t="shared" si="250"/>
        <v>370.94736842105266</v>
      </c>
      <c r="Q2159" s="6" t="s">
        <v>8390</v>
      </c>
      <c r="R2159" t="s">
        <v>8391</v>
      </c>
      <c r="S2159" s="10">
        <f t="shared" si="246"/>
        <v>42694.98128472222</v>
      </c>
      <c r="T2159" s="10">
        <f t="shared" si="247"/>
        <v>42727.332638888889</v>
      </c>
      <c r="U2159" s="10">
        <v>42694</v>
      </c>
      <c r="V2159" s="10">
        <v>42727</v>
      </c>
      <c r="W2159" s="28">
        <f t="shared" si="244"/>
        <v>75000</v>
      </c>
      <c r="X2159" s="28">
        <f t="shared" si="245"/>
        <v>21144</v>
      </c>
    </row>
    <row r="2160" spans="1:2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8320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8339</v>
      </c>
      <c r="O2160" s="5">
        <f t="shared" si="243"/>
        <v>6.5900366666666672</v>
      </c>
      <c r="P2160" s="5">
        <f t="shared" si="250"/>
        <v>63.569485530546629</v>
      </c>
      <c r="Q2160" s="6" t="s">
        <v>8390</v>
      </c>
      <c r="R2160" t="s">
        <v>8391</v>
      </c>
      <c r="S2160" s="10">
        <f t="shared" si="246"/>
        <v>41264.853865740741</v>
      </c>
      <c r="T2160" s="10">
        <f t="shared" si="247"/>
        <v>41309.853865740741</v>
      </c>
      <c r="U2160" s="10">
        <v>41264</v>
      </c>
      <c r="V2160" s="10">
        <v>41309</v>
      </c>
      <c r="W2160" s="28">
        <f t="shared" si="244"/>
        <v>300000</v>
      </c>
      <c r="X2160" s="28">
        <f t="shared" si="245"/>
        <v>19770.11</v>
      </c>
    </row>
    <row r="2161" spans="1:2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8320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8339</v>
      </c>
      <c r="O2161" s="5">
        <f t="shared" si="243"/>
        <v>0.72222222222222221</v>
      </c>
      <c r="P2161" s="5">
        <f t="shared" si="250"/>
        <v>13</v>
      </c>
      <c r="Q2161" s="6" t="s">
        <v>8390</v>
      </c>
      <c r="R2161" t="s">
        <v>8391</v>
      </c>
      <c r="S2161" s="10">
        <f t="shared" si="246"/>
        <v>40710.731180555558</v>
      </c>
      <c r="T2161" s="10">
        <f t="shared" si="247"/>
        <v>40740.731180555558</v>
      </c>
      <c r="U2161" s="10">
        <v>40710</v>
      </c>
      <c r="V2161" s="10">
        <v>40740</v>
      </c>
      <c r="W2161" s="28">
        <f t="shared" si="244"/>
        <v>3600</v>
      </c>
      <c r="X2161" s="28">
        <f t="shared" si="245"/>
        <v>26</v>
      </c>
    </row>
    <row r="2162" spans="1:2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8320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8339</v>
      </c>
      <c r="O2162" s="5">
        <f t="shared" si="243"/>
        <v>0.85000000000000009</v>
      </c>
      <c r="P2162" s="5">
        <f t="shared" si="250"/>
        <v>5.3125</v>
      </c>
      <c r="Q2162" s="6" t="s">
        <v>8390</v>
      </c>
      <c r="R2162" t="s">
        <v>8391</v>
      </c>
      <c r="S2162" s="10">
        <f t="shared" si="246"/>
        <v>41018.711863425924</v>
      </c>
      <c r="T2162" s="10">
        <f t="shared" si="247"/>
        <v>41048.711863425924</v>
      </c>
      <c r="U2162" s="10">
        <v>41018</v>
      </c>
      <c r="V2162" s="10">
        <v>41048</v>
      </c>
      <c r="W2162" s="28">
        <f t="shared" si="244"/>
        <v>10000</v>
      </c>
      <c r="X2162" s="28">
        <f t="shared" si="245"/>
        <v>85</v>
      </c>
    </row>
    <row r="2163" spans="1:2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8318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8333</v>
      </c>
      <c r="O2163" s="5">
        <f t="shared" si="243"/>
        <v>115.75</v>
      </c>
      <c r="P2163" s="5">
        <f t="shared" si="250"/>
        <v>35.615384615384613</v>
      </c>
      <c r="Q2163" s="6" t="s">
        <v>8382</v>
      </c>
      <c r="R2163" t="s">
        <v>8383</v>
      </c>
      <c r="S2163" s="10">
        <f t="shared" si="246"/>
        <v>42240.852534722224</v>
      </c>
      <c r="T2163" s="10">
        <f t="shared" si="247"/>
        <v>42270.852534722224</v>
      </c>
      <c r="U2163" s="10">
        <v>42240</v>
      </c>
      <c r="V2163" s="10">
        <v>42270</v>
      </c>
      <c r="W2163" s="28">
        <f t="shared" si="244"/>
        <v>400</v>
      </c>
      <c r="X2163" s="28">
        <f t="shared" si="245"/>
        <v>463</v>
      </c>
    </row>
    <row r="2164" spans="1:2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8318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8333</v>
      </c>
      <c r="O2164" s="5">
        <f t="shared" si="243"/>
        <v>112.26666666666667</v>
      </c>
      <c r="P2164" s="5">
        <f t="shared" si="250"/>
        <v>87.103448275862064</v>
      </c>
      <c r="Q2164" s="6" t="s">
        <v>8382</v>
      </c>
      <c r="R2164" t="s">
        <v>8383</v>
      </c>
      <c r="S2164" s="10">
        <f t="shared" si="246"/>
        <v>41813.766099537039</v>
      </c>
      <c r="T2164" s="10">
        <f t="shared" si="247"/>
        <v>41844.766099537039</v>
      </c>
      <c r="U2164" s="10">
        <v>41813</v>
      </c>
      <c r="V2164" s="10">
        <v>41844</v>
      </c>
      <c r="W2164" s="28">
        <f t="shared" si="244"/>
        <v>4500</v>
      </c>
      <c r="X2164" s="28">
        <f t="shared" si="245"/>
        <v>5052</v>
      </c>
    </row>
    <row r="2165" spans="1:2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8318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8333</v>
      </c>
      <c r="O2165" s="5">
        <f t="shared" si="243"/>
        <v>132.20000000000002</v>
      </c>
      <c r="P2165" s="5">
        <f t="shared" si="250"/>
        <v>75.11363636363636</v>
      </c>
      <c r="Q2165" s="6" t="s">
        <v>8382</v>
      </c>
      <c r="R2165" t="s">
        <v>8383</v>
      </c>
      <c r="S2165" s="10">
        <f t="shared" si="246"/>
        <v>42111.899537037039</v>
      </c>
      <c r="T2165" s="10">
        <f t="shared" si="247"/>
        <v>42163.159722222219</v>
      </c>
      <c r="U2165" s="10">
        <v>42111</v>
      </c>
      <c r="V2165" s="10">
        <v>42163</v>
      </c>
      <c r="W2165" s="28">
        <f t="shared" si="244"/>
        <v>2500</v>
      </c>
      <c r="X2165" s="28">
        <f t="shared" si="245"/>
        <v>3305</v>
      </c>
    </row>
    <row r="2166" spans="1:2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8318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8333</v>
      </c>
      <c r="O2166" s="5">
        <f t="shared" si="243"/>
        <v>102.63636363636364</v>
      </c>
      <c r="P2166" s="5">
        <f t="shared" si="250"/>
        <v>68.01204819277109</v>
      </c>
      <c r="Q2166" s="6" t="s">
        <v>8382</v>
      </c>
      <c r="R2166" t="s">
        <v>8383</v>
      </c>
      <c r="S2166" s="10">
        <f t="shared" si="246"/>
        <v>42515.71775462963</v>
      </c>
      <c r="T2166" s="10">
        <f t="shared" si="247"/>
        <v>42546.165972222225</v>
      </c>
      <c r="U2166" s="10">
        <v>42515</v>
      </c>
      <c r="V2166" s="10">
        <v>42546</v>
      </c>
      <c r="W2166" s="28">
        <f t="shared" si="244"/>
        <v>5500</v>
      </c>
      <c r="X2166" s="28">
        <f t="shared" si="245"/>
        <v>5645</v>
      </c>
    </row>
    <row r="2167" spans="1:2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8318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8333</v>
      </c>
      <c r="O2167" s="5">
        <f t="shared" si="243"/>
        <v>138.64000000000001</v>
      </c>
      <c r="P2167" s="5">
        <f t="shared" si="250"/>
        <v>29.623931623931625</v>
      </c>
      <c r="Q2167" s="6" t="s">
        <v>8382</v>
      </c>
      <c r="R2167" t="s">
        <v>8383</v>
      </c>
      <c r="S2167" s="10">
        <f t="shared" si="246"/>
        <v>42438.667071759264</v>
      </c>
      <c r="T2167" s="10">
        <f t="shared" si="247"/>
        <v>42468.625405092593</v>
      </c>
      <c r="U2167" s="10">
        <v>42438</v>
      </c>
      <c r="V2167" s="10">
        <v>42468</v>
      </c>
      <c r="W2167" s="28">
        <f t="shared" si="244"/>
        <v>2743.25</v>
      </c>
      <c r="X2167" s="28">
        <f t="shared" si="245"/>
        <v>3938.4158000000002</v>
      </c>
    </row>
    <row r="2168" spans="1:2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8318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8333</v>
      </c>
      <c r="O2168" s="5">
        <f t="shared" si="243"/>
        <v>146.6</v>
      </c>
      <c r="P2168" s="5">
        <f t="shared" si="250"/>
        <v>91.625</v>
      </c>
      <c r="Q2168" s="6" t="s">
        <v>8382</v>
      </c>
      <c r="R2168" t="s">
        <v>8383</v>
      </c>
      <c r="S2168" s="10">
        <f t="shared" si="246"/>
        <v>41933.838171296295</v>
      </c>
      <c r="T2168" s="10">
        <f t="shared" si="247"/>
        <v>41978.879837962959</v>
      </c>
      <c r="U2168" s="10">
        <v>41933</v>
      </c>
      <c r="V2168" s="10">
        <v>41978</v>
      </c>
      <c r="W2168" s="28">
        <f t="shared" si="244"/>
        <v>2000</v>
      </c>
      <c r="X2168" s="28">
        <f t="shared" si="245"/>
        <v>2932</v>
      </c>
    </row>
    <row r="2169" spans="1:2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8318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8333</v>
      </c>
      <c r="O2169" s="5">
        <f t="shared" si="243"/>
        <v>120</v>
      </c>
      <c r="P2169" s="5">
        <f t="shared" si="250"/>
        <v>22.5</v>
      </c>
      <c r="Q2169" s="6" t="s">
        <v>8382</v>
      </c>
      <c r="R2169" t="s">
        <v>8383</v>
      </c>
      <c r="S2169" s="10">
        <f t="shared" si="246"/>
        <v>41153.066400462965</v>
      </c>
      <c r="T2169" s="10">
        <f t="shared" si="247"/>
        <v>41167.066400462965</v>
      </c>
      <c r="U2169" s="10">
        <v>41153</v>
      </c>
      <c r="V2169" s="10">
        <v>41167</v>
      </c>
      <c r="W2169" s="28">
        <f t="shared" si="244"/>
        <v>150</v>
      </c>
      <c r="X2169" s="28">
        <f t="shared" si="245"/>
        <v>180</v>
      </c>
    </row>
    <row r="2170" spans="1:2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8318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8333</v>
      </c>
      <c r="O2170" s="5">
        <f t="shared" si="243"/>
        <v>121.5816111111111</v>
      </c>
      <c r="P2170" s="5">
        <f t="shared" si="250"/>
        <v>64.366735294117646</v>
      </c>
      <c r="Q2170" s="6" t="s">
        <v>8382</v>
      </c>
      <c r="R2170" t="s">
        <v>8383</v>
      </c>
      <c r="S2170" s="10">
        <f t="shared" si="246"/>
        <v>42745.600243055553</v>
      </c>
      <c r="T2170" s="10">
        <f t="shared" si="247"/>
        <v>42776.208333333328</v>
      </c>
      <c r="U2170" s="10">
        <v>42745</v>
      </c>
      <c r="V2170" s="10">
        <v>42776</v>
      </c>
      <c r="W2170" s="28">
        <f t="shared" si="244"/>
        <v>18000</v>
      </c>
      <c r="X2170" s="28">
        <f t="shared" si="245"/>
        <v>21884.69</v>
      </c>
    </row>
    <row r="2171" spans="1:2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8318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8333</v>
      </c>
      <c r="O2171" s="5">
        <f t="shared" si="243"/>
        <v>100</v>
      </c>
      <c r="P2171" s="5">
        <f t="shared" si="250"/>
        <v>21.857142857142858</v>
      </c>
      <c r="Q2171" s="6" t="s">
        <v>8382</v>
      </c>
      <c r="R2171" t="s">
        <v>8383</v>
      </c>
      <c r="S2171" s="10">
        <f t="shared" si="246"/>
        <v>42793.700821759259</v>
      </c>
      <c r="T2171" s="10">
        <f t="shared" si="247"/>
        <v>42796.700821759259</v>
      </c>
      <c r="U2171" s="10">
        <v>42793</v>
      </c>
      <c r="V2171" s="10">
        <v>42796</v>
      </c>
      <c r="W2171" s="28">
        <f t="shared" si="244"/>
        <v>153</v>
      </c>
      <c r="X2171" s="28">
        <f t="shared" si="245"/>
        <v>153</v>
      </c>
    </row>
    <row r="2172" spans="1:2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8318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8333</v>
      </c>
      <c r="O2172" s="5">
        <f t="shared" si="243"/>
        <v>180.85714285714286</v>
      </c>
      <c r="P2172" s="5">
        <f t="shared" si="250"/>
        <v>33.315789473684212</v>
      </c>
      <c r="Q2172" s="6" t="s">
        <v>8382</v>
      </c>
      <c r="R2172" t="s">
        <v>8383</v>
      </c>
      <c r="S2172" s="10">
        <f t="shared" si="246"/>
        <v>42198.750254629631</v>
      </c>
      <c r="T2172" s="10">
        <f t="shared" si="247"/>
        <v>42238.750254629631</v>
      </c>
      <c r="U2172" s="10">
        <v>42198</v>
      </c>
      <c r="V2172" s="10">
        <v>42238</v>
      </c>
      <c r="W2172" s="28">
        <f t="shared" si="244"/>
        <v>350</v>
      </c>
      <c r="X2172" s="28">
        <f t="shared" si="245"/>
        <v>633</v>
      </c>
    </row>
    <row r="2173" spans="1:2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8318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8333</v>
      </c>
      <c r="O2173" s="5">
        <f t="shared" si="243"/>
        <v>106.075</v>
      </c>
      <c r="P2173" s="5">
        <f t="shared" si="250"/>
        <v>90.276595744680847</v>
      </c>
      <c r="Q2173" s="6" t="s">
        <v>8382</v>
      </c>
      <c r="R2173" t="s">
        <v>8383</v>
      </c>
      <c r="S2173" s="10">
        <f t="shared" si="246"/>
        <v>42141.95711805555</v>
      </c>
      <c r="T2173" s="10">
        <f t="shared" si="247"/>
        <v>42177.208333333328</v>
      </c>
      <c r="U2173" s="10">
        <v>42141</v>
      </c>
      <c r="V2173" s="10">
        <v>42177</v>
      </c>
      <c r="W2173" s="28">
        <f t="shared" si="244"/>
        <v>4000</v>
      </c>
      <c r="X2173" s="28">
        <f t="shared" si="245"/>
        <v>4243</v>
      </c>
    </row>
    <row r="2174" spans="1:2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8318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8333</v>
      </c>
      <c r="O2174" s="5">
        <f t="shared" si="243"/>
        <v>100</v>
      </c>
      <c r="P2174" s="5">
        <f t="shared" si="250"/>
        <v>76.92307692307692</v>
      </c>
      <c r="Q2174" s="6" t="s">
        <v>8382</v>
      </c>
      <c r="R2174" t="s">
        <v>8383</v>
      </c>
      <c r="S2174" s="10">
        <f t="shared" si="246"/>
        <v>42082.580092592594</v>
      </c>
      <c r="T2174" s="10">
        <f t="shared" si="247"/>
        <v>42112.580092592594</v>
      </c>
      <c r="U2174" s="10">
        <v>42082</v>
      </c>
      <c r="V2174" s="10">
        <v>42112</v>
      </c>
      <c r="W2174" s="28">
        <f t="shared" si="244"/>
        <v>1000</v>
      </c>
      <c r="X2174" s="28">
        <f t="shared" si="245"/>
        <v>1000</v>
      </c>
    </row>
    <row r="2175" spans="1:2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8318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8333</v>
      </c>
      <c r="O2175" s="5">
        <f t="shared" si="243"/>
        <v>126.92857142857143</v>
      </c>
      <c r="P2175" s="5">
        <f t="shared" si="250"/>
        <v>59.233333333333334</v>
      </c>
      <c r="Q2175" s="6" t="s">
        <v>8382</v>
      </c>
      <c r="R2175" t="s">
        <v>8383</v>
      </c>
      <c r="S2175" s="10">
        <f t="shared" si="246"/>
        <v>41495.692627314813</v>
      </c>
      <c r="T2175" s="10">
        <f t="shared" si="247"/>
        <v>41527.165972222225</v>
      </c>
      <c r="U2175" s="10">
        <v>41495</v>
      </c>
      <c r="V2175" s="10">
        <v>41527</v>
      </c>
      <c r="W2175" s="28">
        <f t="shared" si="244"/>
        <v>4200</v>
      </c>
      <c r="X2175" s="28">
        <f t="shared" si="245"/>
        <v>5331</v>
      </c>
    </row>
    <row r="2176" spans="1:2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8318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8333</v>
      </c>
      <c r="O2176" s="5">
        <f t="shared" si="243"/>
        <v>102.97499999999999</v>
      </c>
      <c r="P2176" s="5">
        <f t="shared" si="250"/>
        <v>65.38095238095238</v>
      </c>
      <c r="Q2176" s="6" t="s">
        <v>8382</v>
      </c>
      <c r="R2176" t="s">
        <v>8383</v>
      </c>
      <c r="S2176" s="10">
        <f t="shared" si="246"/>
        <v>42465.542905092589</v>
      </c>
      <c r="T2176" s="10">
        <f t="shared" si="247"/>
        <v>42495.542905092589</v>
      </c>
      <c r="U2176" s="10">
        <v>42465</v>
      </c>
      <c r="V2176" s="10">
        <v>42495</v>
      </c>
      <c r="W2176" s="28">
        <f t="shared" si="244"/>
        <v>5672</v>
      </c>
      <c r="X2176" s="28">
        <f t="shared" si="245"/>
        <v>5974.6094999999996</v>
      </c>
    </row>
    <row r="2177" spans="1:2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8318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8333</v>
      </c>
      <c r="O2177" s="5">
        <f t="shared" si="243"/>
        <v>250</v>
      </c>
      <c r="P2177" s="5">
        <f t="shared" si="250"/>
        <v>67.307692307692307</v>
      </c>
      <c r="Q2177" s="6" t="s">
        <v>8382</v>
      </c>
      <c r="R2177" t="s">
        <v>8383</v>
      </c>
      <c r="S2177" s="10">
        <f t="shared" si="246"/>
        <v>42565.009097222224</v>
      </c>
      <c r="T2177" s="10">
        <f t="shared" si="247"/>
        <v>42572.009097222224</v>
      </c>
      <c r="U2177" s="10">
        <v>42565</v>
      </c>
      <c r="V2177" s="10">
        <v>42572</v>
      </c>
      <c r="W2177" s="28">
        <f t="shared" si="244"/>
        <v>700</v>
      </c>
      <c r="X2177" s="28">
        <f t="shared" si="245"/>
        <v>1750</v>
      </c>
    </row>
    <row r="2178" spans="1:2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8318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8333</v>
      </c>
      <c r="O2178" s="5">
        <f t="shared" ref="O2178:O2241" si="251">(E2178/D2178)*100</f>
        <v>126.02</v>
      </c>
      <c r="P2178" s="5">
        <f t="shared" si="250"/>
        <v>88.74647887323944</v>
      </c>
      <c r="Q2178" s="6" t="s">
        <v>8382</v>
      </c>
      <c r="R2178" t="s">
        <v>8383</v>
      </c>
      <c r="S2178" s="10">
        <f t="shared" si="246"/>
        <v>42096.633206018523</v>
      </c>
      <c r="T2178" s="10">
        <f t="shared" si="247"/>
        <v>42126.633206018523</v>
      </c>
      <c r="U2178" s="10">
        <v>42096</v>
      </c>
      <c r="V2178" s="10">
        <v>42126</v>
      </c>
      <c r="W2178" s="28">
        <f t="shared" ref="W2178:W2241" si="252">(HLOOKUP(U2178,Exchange_Data,MATCH(H2178,Currency,0),FALSE))*D2178</f>
        <v>5000</v>
      </c>
      <c r="X2178" s="28">
        <f t="shared" ref="X2178:X2241" si="253">(HLOOKUP(V2178,Exchange_Data,MATCH(H2178,Currency,0),FALSE))*E2178</f>
        <v>6301</v>
      </c>
    </row>
    <row r="2179" spans="1:2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8318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8333</v>
      </c>
      <c r="O2179" s="5">
        <f t="shared" si="251"/>
        <v>100.12</v>
      </c>
      <c r="P2179" s="5">
        <f t="shared" si="250"/>
        <v>65.868421052631575</v>
      </c>
      <c r="Q2179" s="6" t="s">
        <v>8382</v>
      </c>
      <c r="R2179" t="s">
        <v>8383</v>
      </c>
      <c r="S2179" s="10">
        <f t="shared" ref="S2179:S2242" si="254">(J2179/86400)+25569</f>
        <v>42502.250775462962</v>
      </c>
      <c r="T2179" s="10">
        <f t="shared" ref="T2179:T2242" si="255">(I2179/86400)+25569</f>
        <v>42527.250775462962</v>
      </c>
      <c r="U2179" s="10">
        <v>42502</v>
      </c>
      <c r="V2179" s="10">
        <v>42527</v>
      </c>
      <c r="W2179" s="28">
        <f t="shared" si="252"/>
        <v>2500</v>
      </c>
      <c r="X2179" s="28">
        <f t="shared" si="253"/>
        <v>2503</v>
      </c>
    </row>
    <row r="2180" spans="1:2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8318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8333</v>
      </c>
      <c r="O2180" s="5">
        <f t="shared" si="251"/>
        <v>138.64000000000001</v>
      </c>
      <c r="P2180" s="5">
        <f t="shared" si="250"/>
        <v>40.349243306169967</v>
      </c>
      <c r="Q2180" s="6" t="s">
        <v>8382</v>
      </c>
      <c r="R2180" t="s">
        <v>8383</v>
      </c>
      <c r="S2180" s="10">
        <f t="shared" si="254"/>
        <v>42723.63653935185</v>
      </c>
      <c r="T2180" s="10">
        <f t="shared" si="255"/>
        <v>42753.63653935185</v>
      </c>
      <c r="U2180" s="10">
        <v>42723</v>
      </c>
      <c r="V2180" s="10">
        <v>42753</v>
      </c>
      <c r="W2180" s="28">
        <f t="shared" si="252"/>
        <v>25000</v>
      </c>
      <c r="X2180" s="28">
        <f t="shared" si="253"/>
        <v>34660</v>
      </c>
    </row>
    <row r="2181" spans="1:2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8318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8333</v>
      </c>
      <c r="O2181" s="5">
        <f t="shared" si="251"/>
        <v>161.4</v>
      </c>
      <c r="P2181" s="5">
        <f t="shared" si="250"/>
        <v>76.857142857142861</v>
      </c>
      <c r="Q2181" s="6" t="s">
        <v>8382</v>
      </c>
      <c r="R2181" t="s">
        <v>8383</v>
      </c>
      <c r="S2181" s="10">
        <f t="shared" si="254"/>
        <v>42075.171203703707</v>
      </c>
      <c r="T2181" s="10">
        <f t="shared" si="255"/>
        <v>42105.171203703707</v>
      </c>
      <c r="U2181" s="10">
        <v>42075</v>
      </c>
      <c r="V2181" s="10">
        <v>42105</v>
      </c>
      <c r="W2181" s="28">
        <f t="shared" si="252"/>
        <v>1000</v>
      </c>
      <c r="X2181" s="28">
        <f t="shared" si="253"/>
        <v>1614</v>
      </c>
    </row>
    <row r="2182" spans="1:2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8318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8333</v>
      </c>
      <c r="O2182" s="5">
        <f t="shared" si="251"/>
        <v>107.18419999999999</v>
      </c>
      <c r="P2182" s="5">
        <f t="shared" si="250"/>
        <v>68.707820512820518</v>
      </c>
      <c r="Q2182" s="6" t="s">
        <v>8382</v>
      </c>
      <c r="R2182" t="s">
        <v>8383</v>
      </c>
      <c r="S2182" s="10">
        <f t="shared" si="254"/>
        <v>42279.669768518521</v>
      </c>
      <c r="T2182" s="10">
        <f t="shared" si="255"/>
        <v>42321.711435185185</v>
      </c>
      <c r="U2182" s="10">
        <v>42279</v>
      </c>
      <c r="V2182" s="10">
        <v>42321</v>
      </c>
      <c r="W2182" s="28">
        <f t="shared" si="252"/>
        <v>5000</v>
      </c>
      <c r="X2182" s="28">
        <f t="shared" si="253"/>
        <v>5359.21</v>
      </c>
    </row>
    <row r="2183" spans="1:2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8318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8354</v>
      </c>
      <c r="O2183" s="5">
        <f t="shared" si="251"/>
        <v>153.1</v>
      </c>
      <c r="P2183" s="5">
        <f t="shared" si="250"/>
        <v>57.773584905660378</v>
      </c>
      <c r="Q2183" s="6" t="s">
        <v>8390</v>
      </c>
      <c r="R2183" t="s">
        <v>8408</v>
      </c>
      <c r="S2183" s="10">
        <f t="shared" si="254"/>
        <v>42773.005243055552</v>
      </c>
      <c r="T2183" s="10">
        <f t="shared" si="255"/>
        <v>42787.005243055552</v>
      </c>
      <c r="U2183" s="10">
        <v>42773</v>
      </c>
      <c r="V2183" s="10">
        <v>42787</v>
      </c>
      <c r="W2183" s="28">
        <f t="shared" si="252"/>
        <v>2000</v>
      </c>
      <c r="X2183" s="28">
        <f t="shared" si="253"/>
        <v>3062</v>
      </c>
    </row>
    <row r="2184" spans="1:2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8318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8354</v>
      </c>
      <c r="O2184" s="5">
        <f t="shared" si="251"/>
        <v>524.16666666666663</v>
      </c>
      <c r="P2184" s="5">
        <f t="shared" ref="P2184:P2215" si="256">E2184/L2184</f>
        <v>44.171348314606739</v>
      </c>
      <c r="Q2184" s="6" t="s">
        <v>8390</v>
      </c>
      <c r="R2184" t="s">
        <v>8408</v>
      </c>
      <c r="S2184" s="10">
        <f t="shared" si="254"/>
        <v>41879.900752314818</v>
      </c>
      <c r="T2184" s="10">
        <f t="shared" si="255"/>
        <v>41914.900752314818</v>
      </c>
      <c r="U2184" s="10">
        <v>41879</v>
      </c>
      <c r="V2184" s="10">
        <v>41914</v>
      </c>
      <c r="W2184" s="28">
        <f t="shared" si="252"/>
        <v>2766.6</v>
      </c>
      <c r="X2184" s="28">
        <f t="shared" si="253"/>
        <v>14119.477500000001</v>
      </c>
    </row>
    <row r="2185" spans="1:2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8318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8354</v>
      </c>
      <c r="O2185" s="5">
        <f t="shared" si="251"/>
        <v>489.27777777777777</v>
      </c>
      <c r="P2185" s="5">
        <f t="shared" si="256"/>
        <v>31.566308243727597</v>
      </c>
      <c r="Q2185" s="6" t="s">
        <v>8390</v>
      </c>
      <c r="R2185" t="s">
        <v>8408</v>
      </c>
      <c r="S2185" s="10">
        <f t="shared" si="254"/>
        <v>42745.365474537037</v>
      </c>
      <c r="T2185" s="10">
        <f t="shared" si="255"/>
        <v>42775.208333333328</v>
      </c>
      <c r="U2185" s="10">
        <v>42745</v>
      </c>
      <c r="V2185" s="10">
        <v>42775</v>
      </c>
      <c r="W2185" s="28">
        <f t="shared" si="252"/>
        <v>1800</v>
      </c>
      <c r="X2185" s="28">
        <f t="shared" si="253"/>
        <v>8807</v>
      </c>
    </row>
    <row r="2186" spans="1:2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8318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8354</v>
      </c>
      <c r="O2186" s="5">
        <f t="shared" si="251"/>
        <v>284.74</v>
      </c>
      <c r="P2186" s="5">
        <f t="shared" si="256"/>
        <v>107.04511278195488</v>
      </c>
      <c r="Q2186" s="6" t="s">
        <v>8390</v>
      </c>
      <c r="R2186" t="s">
        <v>8408</v>
      </c>
      <c r="S2186" s="10">
        <f t="shared" si="254"/>
        <v>42380.690289351856</v>
      </c>
      <c r="T2186" s="10">
        <f t="shared" si="255"/>
        <v>42394.666666666672</v>
      </c>
      <c r="U2186" s="10">
        <v>42380</v>
      </c>
      <c r="V2186" s="10">
        <v>42394</v>
      </c>
      <c r="W2186" s="28">
        <f t="shared" si="252"/>
        <v>10000</v>
      </c>
      <c r="X2186" s="28">
        <f t="shared" si="253"/>
        <v>28474</v>
      </c>
    </row>
    <row r="2187" spans="1:2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8318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8354</v>
      </c>
      <c r="O2187" s="5">
        <f t="shared" si="251"/>
        <v>1856.97</v>
      </c>
      <c r="P2187" s="5">
        <f t="shared" si="256"/>
        <v>149.03451043338683</v>
      </c>
      <c r="Q2187" s="6" t="s">
        <v>8390</v>
      </c>
      <c r="R2187" t="s">
        <v>8408</v>
      </c>
      <c r="S2187" s="10">
        <f t="shared" si="254"/>
        <v>41319.349988425922</v>
      </c>
      <c r="T2187" s="10">
        <f t="shared" si="255"/>
        <v>41359.349988425922</v>
      </c>
      <c r="U2187" s="10">
        <v>41319</v>
      </c>
      <c r="V2187" s="10">
        <v>41359</v>
      </c>
      <c r="W2187" s="28">
        <f t="shared" si="252"/>
        <v>7753.5</v>
      </c>
      <c r="X2187" s="28">
        <f t="shared" si="253"/>
        <v>140646.90779999999</v>
      </c>
    </row>
    <row r="2188" spans="1:2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8318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8354</v>
      </c>
      <c r="O2188" s="5">
        <f t="shared" si="251"/>
        <v>109.67499999999998</v>
      </c>
      <c r="P2188" s="5">
        <f t="shared" si="256"/>
        <v>55.956632653061227</v>
      </c>
      <c r="Q2188" s="6" t="s">
        <v>8390</v>
      </c>
      <c r="R2188" t="s">
        <v>8408</v>
      </c>
      <c r="S2188" s="10">
        <f t="shared" si="254"/>
        <v>42583.615081018521</v>
      </c>
      <c r="T2188" s="10">
        <f t="shared" si="255"/>
        <v>42620.083333333328</v>
      </c>
      <c r="U2188" s="10">
        <v>42583</v>
      </c>
      <c r="V2188" s="10">
        <v>42620</v>
      </c>
      <c r="W2188" s="28">
        <f t="shared" si="252"/>
        <v>20000</v>
      </c>
      <c r="X2188" s="28">
        <f t="shared" si="253"/>
        <v>21935</v>
      </c>
    </row>
    <row r="2189" spans="1:2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8318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8354</v>
      </c>
      <c r="O2189" s="5">
        <f t="shared" si="251"/>
        <v>1014.6425</v>
      </c>
      <c r="P2189" s="5">
        <f t="shared" si="256"/>
        <v>56.970381807973048</v>
      </c>
      <c r="Q2189" s="6" t="s">
        <v>8390</v>
      </c>
      <c r="R2189" t="s">
        <v>8408</v>
      </c>
      <c r="S2189" s="10">
        <f t="shared" si="254"/>
        <v>42068.209097222221</v>
      </c>
      <c r="T2189" s="10">
        <f t="shared" si="255"/>
        <v>42097.165972222225</v>
      </c>
      <c r="U2189" s="10">
        <v>42068</v>
      </c>
      <c r="V2189" s="10">
        <v>42097</v>
      </c>
      <c r="W2189" s="28">
        <f t="shared" si="252"/>
        <v>20000</v>
      </c>
      <c r="X2189" s="28">
        <f t="shared" si="253"/>
        <v>202928.5</v>
      </c>
    </row>
    <row r="2190" spans="1:2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8318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8354</v>
      </c>
      <c r="O2190" s="5">
        <f t="shared" si="251"/>
        <v>412.17692027666544</v>
      </c>
      <c r="P2190" s="5">
        <f t="shared" si="256"/>
        <v>44.056420233463037</v>
      </c>
      <c r="Q2190" s="6" t="s">
        <v>8390</v>
      </c>
      <c r="R2190" t="s">
        <v>8408</v>
      </c>
      <c r="S2190" s="10">
        <f t="shared" si="254"/>
        <v>42633.586122685185</v>
      </c>
      <c r="T2190" s="10">
        <f t="shared" si="255"/>
        <v>42668.708333333328</v>
      </c>
      <c r="U2190" s="10">
        <v>42633</v>
      </c>
      <c r="V2190" s="10">
        <v>42668</v>
      </c>
      <c r="W2190" s="28">
        <f t="shared" si="252"/>
        <v>4148.5194000000001</v>
      </c>
      <c r="X2190" s="28">
        <f t="shared" si="253"/>
        <v>17303.0445</v>
      </c>
    </row>
    <row r="2191" spans="1:2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8318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8354</v>
      </c>
      <c r="O2191" s="5">
        <f t="shared" si="251"/>
        <v>503.25</v>
      </c>
      <c r="P2191" s="5">
        <f t="shared" si="256"/>
        <v>68.625</v>
      </c>
      <c r="Q2191" s="6" t="s">
        <v>8390</v>
      </c>
      <c r="R2191" t="s">
        <v>8408</v>
      </c>
      <c r="S2191" s="10">
        <f t="shared" si="254"/>
        <v>42467.788194444445</v>
      </c>
      <c r="T2191" s="10">
        <f t="shared" si="255"/>
        <v>42481.916666666672</v>
      </c>
      <c r="U2191" s="10">
        <v>42467</v>
      </c>
      <c r="V2191" s="10">
        <v>42481</v>
      </c>
      <c r="W2191" s="28">
        <f t="shared" si="252"/>
        <v>1689.24</v>
      </c>
      <c r="X2191" s="28">
        <f t="shared" si="253"/>
        <v>8713.6731</v>
      </c>
    </row>
    <row r="2192" spans="1:2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8318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8354</v>
      </c>
      <c r="O2192" s="5">
        <f t="shared" si="251"/>
        <v>184.61052631578946</v>
      </c>
      <c r="P2192" s="5">
        <f t="shared" si="256"/>
        <v>65.318435754189949</v>
      </c>
      <c r="Q2192" s="6" t="s">
        <v>8390</v>
      </c>
      <c r="R2192" t="s">
        <v>8408</v>
      </c>
      <c r="S2192" s="10">
        <f t="shared" si="254"/>
        <v>42417.625046296293</v>
      </c>
      <c r="T2192" s="10">
        <f t="shared" si="255"/>
        <v>42452.290972222225</v>
      </c>
      <c r="U2192" s="10">
        <v>42417</v>
      </c>
      <c r="V2192" s="10">
        <v>42452</v>
      </c>
      <c r="W2192" s="28">
        <f t="shared" si="252"/>
        <v>19000</v>
      </c>
      <c r="X2192" s="28">
        <f t="shared" si="253"/>
        <v>35076</v>
      </c>
    </row>
    <row r="2193" spans="1:2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8318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8354</v>
      </c>
      <c r="O2193" s="5">
        <f t="shared" si="251"/>
        <v>119.73333333333333</v>
      </c>
      <c r="P2193" s="5">
        <f t="shared" si="256"/>
        <v>35.92</v>
      </c>
      <c r="Q2193" s="6" t="s">
        <v>8390</v>
      </c>
      <c r="R2193" t="s">
        <v>8408</v>
      </c>
      <c r="S2193" s="10">
        <f t="shared" si="254"/>
        <v>42768.833645833336</v>
      </c>
      <c r="T2193" s="10">
        <f t="shared" si="255"/>
        <v>42780.833645833336</v>
      </c>
      <c r="U2193" s="10">
        <v>42768</v>
      </c>
      <c r="V2193" s="10">
        <v>42780</v>
      </c>
      <c r="W2193" s="28">
        <f t="shared" si="252"/>
        <v>941.85</v>
      </c>
      <c r="X2193" s="28">
        <f t="shared" si="253"/>
        <v>1120.9733999999999</v>
      </c>
    </row>
    <row r="2194" spans="1:2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8318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8354</v>
      </c>
      <c r="O2194" s="5">
        <f t="shared" si="251"/>
        <v>1081.2401666666667</v>
      </c>
      <c r="P2194" s="5">
        <f t="shared" si="256"/>
        <v>40.070667078443485</v>
      </c>
      <c r="Q2194" s="6" t="s">
        <v>8390</v>
      </c>
      <c r="R2194" t="s">
        <v>8408</v>
      </c>
      <c r="S2194" s="10">
        <f t="shared" si="254"/>
        <v>42691.8512037037</v>
      </c>
      <c r="T2194" s="10">
        <f t="shared" si="255"/>
        <v>42719.958333333328</v>
      </c>
      <c r="U2194" s="10">
        <v>42691</v>
      </c>
      <c r="V2194" s="10">
        <v>42719</v>
      </c>
      <c r="W2194" s="28">
        <f t="shared" si="252"/>
        <v>14944.800000000001</v>
      </c>
      <c r="X2194" s="28">
        <f t="shared" si="253"/>
        <v>161705.95436599999</v>
      </c>
    </row>
    <row r="2195" spans="1:2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8318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8354</v>
      </c>
      <c r="O2195" s="5">
        <f t="shared" si="251"/>
        <v>452.37333333333333</v>
      </c>
      <c r="P2195" s="5">
        <f t="shared" si="256"/>
        <v>75.647714604236342</v>
      </c>
      <c r="Q2195" s="6" t="s">
        <v>8390</v>
      </c>
      <c r="R2195" t="s">
        <v>8408</v>
      </c>
      <c r="S2195" s="10">
        <f t="shared" si="254"/>
        <v>42664.405925925923</v>
      </c>
      <c r="T2195" s="10">
        <f t="shared" si="255"/>
        <v>42695.207638888889</v>
      </c>
      <c r="U2195" s="10">
        <v>42664</v>
      </c>
      <c r="V2195" s="10">
        <v>42695</v>
      </c>
      <c r="W2195" s="28">
        <f t="shared" si="252"/>
        <v>15000</v>
      </c>
      <c r="X2195" s="28">
        <f t="shared" si="253"/>
        <v>67856</v>
      </c>
    </row>
    <row r="2196" spans="1:2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8318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8354</v>
      </c>
      <c r="O2196" s="5">
        <f t="shared" si="251"/>
        <v>537.37</v>
      </c>
      <c r="P2196" s="5">
        <f t="shared" si="256"/>
        <v>61.203872437357631</v>
      </c>
      <c r="Q2196" s="6" t="s">
        <v>8390</v>
      </c>
      <c r="R2196" t="s">
        <v>8408</v>
      </c>
      <c r="S2196" s="10">
        <f t="shared" si="254"/>
        <v>42425.757986111115</v>
      </c>
      <c r="T2196" s="10">
        <f t="shared" si="255"/>
        <v>42455.716319444444</v>
      </c>
      <c r="U2196" s="10">
        <v>42425</v>
      </c>
      <c r="V2196" s="10">
        <v>42455</v>
      </c>
      <c r="W2196" s="28">
        <f t="shared" si="252"/>
        <v>10000</v>
      </c>
      <c r="X2196" s="28">
        <f t="shared" si="253"/>
        <v>53737</v>
      </c>
    </row>
    <row r="2197" spans="1:2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8318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8354</v>
      </c>
      <c r="O2197" s="5">
        <f t="shared" si="251"/>
        <v>120.32608695652173</v>
      </c>
      <c r="P2197" s="5">
        <f t="shared" si="256"/>
        <v>48.130434782608695</v>
      </c>
      <c r="Q2197" s="6" t="s">
        <v>8390</v>
      </c>
      <c r="R2197" t="s">
        <v>8408</v>
      </c>
      <c r="S2197" s="10">
        <f t="shared" si="254"/>
        <v>42197.771990740745</v>
      </c>
      <c r="T2197" s="10">
        <f t="shared" si="255"/>
        <v>42227.771990740745</v>
      </c>
      <c r="U2197" s="10">
        <v>42197</v>
      </c>
      <c r="V2197" s="10">
        <v>42227</v>
      </c>
      <c r="W2197" s="28">
        <f t="shared" si="252"/>
        <v>4600</v>
      </c>
      <c r="X2197" s="28">
        <f t="shared" si="253"/>
        <v>5535</v>
      </c>
    </row>
    <row r="2198" spans="1:2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8318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8354</v>
      </c>
      <c r="O2198" s="5">
        <f t="shared" si="251"/>
        <v>113.83571428571429</v>
      </c>
      <c r="P2198" s="5">
        <f t="shared" si="256"/>
        <v>68.106837606837601</v>
      </c>
      <c r="Q2198" s="6" t="s">
        <v>8390</v>
      </c>
      <c r="R2198" t="s">
        <v>8408</v>
      </c>
      <c r="S2198" s="10">
        <f t="shared" si="254"/>
        <v>42675.487291666665</v>
      </c>
      <c r="T2198" s="10">
        <f t="shared" si="255"/>
        <v>42706.291666666672</v>
      </c>
      <c r="U2198" s="10">
        <v>42675</v>
      </c>
      <c r="V2198" s="10">
        <v>42706</v>
      </c>
      <c r="W2198" s="28">
        <f t="shared" si="252"/>
        <v>14000</v>
      </c>
      <c r="X2198" s="28">
        <f t="shared" si="253"/>
        <v>15937</v>
      </c>
    </row>
    <row r="2199" spans="1:2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8318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8354</v>
      </c>
      <c r="O2199" s="5">
        <f t="shared" si="251"/>
        <v>951.03109999999992</v>
      </c>
      <c r="P2199" s="5">
        <f t="shared" si="256"/>
        <v>65.891300230946882</v>
      </c>
      <c r="Q2199" s="6" t="s">
        <v>8390</v>
      </c>
      <c r="R2199" t="s">
        <v>8408</v>
      </c>
      <c r="S2199" s="10">
        <f t="shared" si="254"/>
        <v>42033.584016203706</v>
      </c>
      <c r="T2199" s="10">
        <f t="shared" si="255"/>
        <v>42063.584016203706</v>
      </c>
      <c r="U2199" s="10">
        <v>42033</v>
      </c>
      <c r="V2199" s="10">
        <v>42063</v>
      </c>
      <c r="W2199" s="28">
        <f t="shared" si="252"/>
        <v>30000</v>
      </c>
      <c r="X2199" s="28">
        <f t="shared" si="253"/>
        <v>285309.33</v>
      </c>
    </row>
    <row r="2200" spans="1:2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8318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8354</v>
      </c>
      <c r="O2200" s="5">
        <f t="shared" si="251"/>
        <v>132.89249999999998</v>
      </c>
      <c r="P2200" s="5">
        <f t="shared" si="256"/>
        <v>81.654377880184327</v>
      </c>
      <c r="Q2200" s="6" t="s">
        <v>8390</v>
      </c>
      <c r="R2200" t="s">
        <v>8408</v>
      </c>
      <c r="S2200" s="10">
        <f t="shared" si="254"/>
        <v>42292.513888888891</v>
      </c>
      <c r="T2200" s="10">
        <f t="shared" si="255"/>
        <v>42322.555555555555</v>
      </c>
      <c r="U2200" s="10">
        <v>42292</v>
      </c>
      <c r="V2200" s="10">
        <v>42322</v>
      </c>
      <c r="W2200" s="28">
        <f t="shared" si="252"/>
        <v>40000</v>
      </c>
      <c r="X2200" s="28">
        <f t="shared" si="253"/>
        <v>53157</v>
      </c>
    </row>
    <row r="2201" spans="1:2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8318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8354</v>
      </c>
      <c r="O2201" s="5">
        <f t="shared" si="251"/>
        <v>146.97777777777779</v>
      </c>
      <c r="P2201" s="5">
        <f t="shared" si="256"/>
        <v>52.701195219123505</v>
      </c>
      <c r="Q2201" s="6" t="s">
        <v>8390</v>
      </c>
      <c r="R2201" t="s">
        <v>8408</v>
      </c>
      <c r="S2201" s="10">
        <f t="shared" si="254"/>
        <v>42262.416643518518</v>
      </c>
      <c r="T2201" s="10">
        <f t="shared" si="255"/>
        <v>42292.416643518518</v>
      </c>
      <c r="U2201" s="10">
        <v>42262</v>
      </c>
      <c r="V2201" s="10">
        <v>42292</v>
      </c>
      <c r="W2201" s="28">
        <f t="shared" si="252"/>
        <v>10187.999999999998</v>
      </c>
      <c r="X2201" s="28">
        <f t="shared" si="253"/>
        <v>15131.509199999999</v>
      </c>
    </row>
    <row r="2202" spans="1:2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8318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8354</v>
      </c>
      <c r="O2202" s="5">
        <f t="shared" si="251"/>
        <v>542.15</v>
      </c>
      <c r="P2202" s="5">
        <f t="shared" si="256"/>
        <v>41.228136882129277</v>
      </c>
      <c r="Q2202" s="6" t="s">
        <v>8390</v>
      </c>
      <c r="R2202" t="s">
        <v>8408</v>
      </c>
      <c r="S2202" s="10">
        <f t="shared" si="254"/>
        <v>42163.625787037032</v>
      </c>
      <c r="T2202" s="10">
        <f t="shared" si="255"/>
        <v>42191.125</v>
      </c>
      <c r="U2202" s="10">
        <v>42163</v>
      </c>
      <c r="V2202" s="10">
        <v>42191</v>
      </c>
      <c r="W2202" s="28">
        <f t="shared" si="252"/>
        <v>3050.6000000000004</v>
      </c>
      <c r="X2202" s="28">
        <f t="shared" si="253"/>
        <v>16858.696400000001</v>
      </c>
    </row>
    <row r="2203" spans="1:2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8318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8337</v>
      </c>
      <c r="O2203" s="5">
        <f t="shared" si="251"/>
        <v>382.71818181818185</v>
      </c>
      <c r="P2203" s="5">
        <f t="shared" si="256"/>
        <v>15.035357142857142</v>
      </c>
      <c r="Q2203" s="6" t="s">
        <v>8382</v>
      </c>
      <c r="R2203" t="s">
        <v>8387</v>
      </c>
      <c r="S2203" s="10">
        <f t="shared" si="254"/>
        <v>41276.846817129626</v>
      </c>
      <c r="T2203" s="10">
        <f t="shared" si="255"/>
        <v>41290.846817129626</v>
      </c>
      <c r="U2203" s="10">
        <v>41276</v>
      </c>
      <c r="V2203" s="10">
        <v>41290</v>
      </c>
      <c r="W2203" s="28">
        <f t="shared" si="252"/>
        <v>179.21199999999999</v>
      </c>
      <c r="X2203" s="28">
        <f t="shared" si="253"/>
        <v>673.33140600000002</v>
      </c>
    </row>
    <row r="2204" spans="1:2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8318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8337</v>
      </c>
      <c r="O2204" s="5">
        <f t="shared" si="251"/>
        <v>704.18124999999998</v>
      </c>
      <c r="P2204" s="5">
        <f t="shared" si="256"/>
        <v>39.066920943134534</v>
      </c>
      <c r="Q2204" s="6" t="s">
        <v>8382</v>
      </c>
      <c r="R2204" t="s">
        <v>8387</v>
      </c>
      <c r="S2204" s="10">
        <f t="shared" si="254"/>
        <v>41184.849166666667</v>
      </c>
      <c r="T2204" s="10">
        <f t="shared" si="255"/>
        <v>41214.849166666667</v>
      </c>
      <c r="U2204" s="10">
        <v>41184</v>
      </c>
      <c r="V2204" s="10">
        <v>41214</v>
      </c>
      <c r="W2204" s="28">
        <f t="shared" si="252"/>
        <v>4000</v>
      </c>
      <c r="X2204" s="28">
        <f t="shared" si="253"/>
        <v>28167.25</v>
      </c>
    </row>
    <row r="2205" spans="1:2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8318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8337</v>
      </c>
      <c r="O2205" s="5">
        <f t="shared" si="251"/>
        <v>109.55</v>
      </c>
      <c r="P2205" s="5">
        <f t="shared" si="256"/>
        <v>43.82</v>
      </c>
      <c r="Q2205" s="6" t="s">
        <v>8382</v>
      </c>
      <c r="R2205" t="s">
        <v>8387</v>
      </c>
      <c r="S2205" s="10">
        <f t="shared" si="254"/>
        <v>42241.85974537037</v>
      </c>
      <c r="T2205" s="10">
        <f t="shared" si="255"/>
        <v>42271.85974537037</v>
      </c>
      <c r="U2205" s="10">
        <v>42241</v>
      </c>
      <c r="V2205" s="10">
        <v>42271</v>
      </c>
      <c r="W2205" s="28">
        <f t="shared" si="252"/>
        <v>1515.8</v>
      </c>
      <c r="X2205" s="28">
        <f t="shared" si="253"/>
        <v>1637.7725</v>
      </c>
    </row>
    <row r="2206" spans="1:2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8318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8337</v>
      </c>
      <c r="O2206" s="5">
        <f t="shared" si="251"/>
        <v>132.86666666666667</v>
      </c>
      <c r="P2206" s="5">
        <f t="shared" si="256"/>
        <v>27.301369863013697</v>
      </c>
      <c r="Q2206" s="6" t="s">
        <v>8382</v>
      </c>
      <c r="R2206" t="s">
        <v>8387</v>
      </c>
      <c r="S2206" s="10">
        <f t="shared" si="254"/>
        <v>41312.311562499999</v>
      </c>
      <c r="T2206" s="10">
        <f t="shared" si="255"/>
        <v>41342.311562499999</v>
      </c>
      <c r="U2206" s="10">
        <v>41312</v>
      </c>
      <c r="V2206" s="10">
        <v>41342</v>
      </c>
      <c r="W2206" s="28">
        <f t="shared" si="252"/>
        <v>1500</v>
      </c>
      <c r="X2206" s="28">
        <f t="shared" si="253"/>
        <v>1993</v>
      </c>
    </row>
    <row r="2207" spans="1:2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8318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8337</v>
      </c>
      <c r="O2207" s="5">
        <f t="shared" si="251"/>
        <v>152</v>
      </c>
      <c r="P2207" s="5">
        <f t="shared" si="256"/>
        <v>42.222222222222221</v>
      </c>
      <c r="Q2207" s="6" t="s">
        <v>8382</v>
      </c>
      <c r="R2207" t="s">
        <v>8387</v>
      </c>
      <c r="S2207" s="10">
        <f t="shared" si="254"/>
        <v>41031.821631944447</v>
      </c>
      <c r="T2207" s="10">
        <f t="shared" si="255"/>
        <v>41061.821631944447</v>
      </c>
      <c r="U2207" s="10">
        <v>41031</v>
      </c>
      <c r="V2207" s="10">
        <v>41061</v>
      </c>
      <c r="W2207" s="28">
        <f t="shared" si="252"/>
        <v>750</v>
      </c>
      <c r="X2207" s="28">
        <f t="shared" si="253"/>
        <v>1140</v>
      </c>
    </row>
    <row r="2208" spans="1:2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8318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8337</v>
      </c>
      <c r="O2208" s="5">
        <f t="shared" si="251"/>
        <v>102.72727272727273</v>
      </c>
      <c r="P2208" s="5">
        <f t="shared" si="256"/>
        <v>33.235294117647058</v>
      </c>
      <c r="Q2208" s="6" t="s">
        <v>8382</v>
      </c>
      <c r="R2208" t="s">
        <v>8387</v>
      </c>
      <c r="S2208" s="10">
        <f t="shared" si="254"/>
        <v>40997.257222222222</v>
      </c>
      <c r="T2208" s="10">
        <f t="shared" si="255"/>
        <v>41015.257222222222</v>
      </c>
      <c r="U2208" s="10">
        <v>40997</v>
      </c>
      <c r="V2208" s="10">
        <v>41015</v>
      </c>
      <c r="W2208" s="28">
        <f t="shared" si="252"/>
        <v>1100</v>
      </c>
      <c r="X2208" s="28">
        <f t="shared" si="253"/>
        <v>1130</v>
      </c>
    </row>
    <row r="2209" spans="1:2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8318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8337</v>
      </c>
      <c r="O2209" s="5">
        <f t="shared" si="251"/>
        <v>100</v>
      </c>
      <c r="P2209" s="5">
        <f t="shared" si="256"/>
        <v>285.71428571428572</v>
      </c>
      <c r="Q2209" s="6" t="s">
        <v>8382</v>
      </c>
      <c r="R2209" t="s">
        <v>8387</v>
      </c>
      <c r="S2209" s="10">
        <f t="shared" si="254"/>
        <v>41564.194131944445</v>
      </c>
      <c r="T2209" s="10">
        <f t="shared" si="255"/>
        <v>41594.235798611109</v>
      </c>
      <c r="U2209" s="10">
        <v>41564</v>
      </c>
      <c r="V2209" s="10">
        <v>41594</v>
      </c>
      <c r="W2209" s="28">
        <f t="shared" si="252"/>
        <v>2000</v>
      </c>
      <c r="X2209" s="28">
        <f t="shared" si="253"/>
        <v>2000</v>
      </c>
    </row>
    <row r="2210" spans="1:2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8318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8337</v>
      </c>
      <c r="O2210" s="5">
        <f t="shared" si="251"/>
        <v>101.6</v>
      </c>
      <c r="P2210" s="5">
        <f t="shared" si="256"/>
        <v>42.333333333333336</v>
      </c>
      <c r="Q2210" s="6" t="s">
        <v>8382</v>
      </c>
      <c r="R2210" t="s">
        <v>8387</v>
      </c>
      <c r="S2210" s="10">
        <f t="shared" si="254"/>
        <v>40946.882245370369</v>
      </c>
      <c r="T2210" s="10">
        <f t="shared" si="255"/>
        <v>41006.166666666664</v>
      </c>
      <c r="U2210" s="10">
        <v>40946</v>
      </c>
      <c r="V2210" s="10">
        <v>41006</v>
      </c>
      <c r="W2210" s="28">
        <f t="shared" si="252"/>
        <v>1000</v>
      </c>
      <c r="X2210" s="28">
        <f t="shared" si="253"/>
        <v>1016</v>
      </c>
    </row>
    <row r="2211" spans="1:2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8318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8337</v>
      </c>
      <c r="O2211" s="5">
        <f t="shared" si="251"/>
        <v>150.80000000000001</v>
      </c>
      <c r="P2211" s="5">
        <f t="shared" si="256"/>
        <v>50.266666666666666</v>
      </c>
      <c r="Q2211" s="6" t="s">
        <v>8382</v>
      </c>
      <c r="R2211" t="s">
        <v>8387</v>
      </c>
      <c r="S2211" s="10">
        <f t="shared" si="254"/>
        <v>41732.479675925926</v>
      </c>
      <c r="T2211" s="10">
        <f t="shared" si="255"/>
        <v>41743.958333333336</v>
      </c>
      <c r="U2211" s="10">
        <v>41732</v>
      </c>
      <c r="V2211" s="10">
        <v>41743</v>
      </c>
      <c r="W2211" s="28">
        <f t="shared" si="252"/>
        <v>829.9</v>
      </c>
      <c r="X2211" s="28">
        <f t="shared" si="253"/>
        <v>1260.0093999999999</v>
      </c>
    </row>
    <row r="2212" spans="1:2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8318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8337</v>
      </c>
      <c r="O2212" s="5">
        <f t="shared" si="251"/>
        <v>111.425</v>
      </c>
      <c r="P2212" s="5">
        <f t="shared" si="256"/>
        <v>61.902777777777779</v>
      </c>
      <c r="Q2212" s="6" t="s">
        <v>8382</v>
      </c>
      <c r="R2212" t="s">
        <v>8387</v>
      </c>
      <c r="S2212" s="10">
        <f t="shared" si="254"/>
        <v>40956.066087962965</v>
      </c>
      <c r="T2212" s="10">
        <f t="shared" si="255"/>
        <v>41013.733333333337</v>
      </c>
      <c r="U2212" s="10">
        <v>40956</v>
      </c>
      <c r="V2212" s="10">
        <v>41013</v>
      </c>
      <c r="W2212" s="28">
        <f t="shared" si="252"/>
        <v>4000</v>
      </c>
      <c r="X2212" s="28">
        <f t="shared" si="253"/>
        <v>4457</v>
      </c>
    </row>
    <row r="2213" spans="1:2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8318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8337</v>
      </c>
      <c r="O2213" s="5">
        <f t="shared" si="251"/>
        <v>195.6</v>
      </c>
      <c r="P2213" s="5">
        <f t="shared" si="256"/>
        <v>40.75</v>
      </c>
      <c r="Q2213" s="6" t="s">
        <v>8382</v>
      </c>
      <c r="R2213" t="s">
        <v>8387</v>
      </c>
      <c r="S2213" s="10">
        <f t="shared" si="254"/>
        <v>41716.785011574073</v>
      </c>
      <c r="T2213" s="10">
        <f t="shared" si="255"/>
        <v>41739.290972222225</v>
      </c>
      <c r="U2213" s="10">
        <v>41716</v>
      </c>
      <c r="V2213" s="10">
        <v>41739</v>
      </c>
      <c r="W2213" s="28">
        <f t="shared" si="252"/>
        <v>2500</v>
      </c>
      <c r="X2213" s="28">
        <f t="shared" si="253"/>
        <v>4890</v>
      </c>
    </row>
    <row r="2214" spans="1:2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8318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8337</v>
      </c>
      <c r="O2214" s="5">
        <f t="shared" si="251"/>
        <v>114.38333333333333</v>
      </c>
      <c r="P2214" s="5">
        <f t="shared" si="256"/>
        <v>55.796747967479675</v>
      </c>
      <c r="Q2214" s="6" t="s">
        <v>8382</v>
      </c>
      <c r="R2214" t="s">
        <v>8387</v>
      </c>
      <c r="S2214" s="10">
        <f t="shared" si="254"/>
        <v>41548.747418981482</v>
      </c>
      <c r="T2214" s="10">
        <f t="shared" si="255"/>
        <v>41582.041666666664</v>
      </c>
      <c r="U2214" s="10">
        <v>41548</v>
      </c>
      <c r="V2214" s="10">
        <v>41582</v>
      </c>
      <c r="W2214" s="28">
        <f t="shared" si="252"/>
        <v>6000</v>
      </c>
      <c r="X2214" s="28">
        <f t="shared" si="253"/>
        <v>6863</v>
      </c>
    </row>
    <row r="2215" spans="1:2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8318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8337</v>
      </c>
      <c r="O2215" s="5">
        <f t="shared" si="251"/>
        <v>200</v>
      </c>
      <c r="P2215" s="5">
        <f t="shared" si="256"/>
        <v>10</v>
      </c>
      <c r="Q2215" s="6" t="s">
        <v>8382</v>
      </c>
      <c r="R2215" t="s">
        <v>8387</v>
      </c>
      <c r="S2215" s="10">
        <f t="shared" si="254"/>
        <v>42109.826145833329</v>
      </c>
      <c r="T2215" s="10">
        <f t="shared" si="255"/>
        <v>42139.826145833329</v>
      </c>
      <c r="U2215" s="10">
        <v>42109</v>
      </c>
      <c r="V2215" s="10">
        <v>42139</v>
      </c>
      <c r="W2215" s="28">
        <f t="shared" si="252"/>
        <v>5</v>
      </c>
      <c r="X2215" s="28">
        <f t="shared" si="253"/>
        <v>10</v>
      </c>
    </row>
    <row r="2216" spans="1:2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8318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8337</v>
      </c>
      <c r="O2216" s="5">
        <f t="shared" si="251"/>
        <v>292.50166666666667</v>
      </c>
      <c r="P2216" s="5">
        <f t="shared" ref="P2216:P2247" si="257">E2216/L2216</f>
        <v>73.125416666666666</v>
      </c>
      <c r="Q2216" s="6" t="s">
        <v>8382</v>
      </c>
      <c r="R2216" t="s">
        <v>8387</v>
      </c>
      <c r="S2216" s="10">
        <f t="shared" si="254"/>
        <v>41646.792222222226</v>
      </c>
      <c r="T2216" s="10">
        <f t="shared" si="255"/>
        <v>41676.792222222226</v>
      </c>
      <c r="U2216" s="10">
        <v>41646</v>
      </c>
      <c r="V2216" s="10">
        <v>41676</v>
      </c>
      <c r="W2216" s="28">
        <f t="shared" si="252"/>
        <v>600</v>
      </c>
      <c r="X2216" s="28">
        <f t="shared" si="253"/>
        <v>1755.01</v>
      </c>
    </row>
    <row r="2217" spans="1:2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8318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8337</v>
      </c>
      <c r="O2217" s="5">
        <f t="shared" si="251"/>
        <v>156.36363636363637</v>
      </c>
      <c r="P2217" s="5">
        <f t="shared" si="257"/>
        <v>26.060606060606062</v>
      </c>
      <c r="Q2217" s="6" t="s">
        <v>8382</v>
      </c>
      <c r="R2217" t="s">
        <v>8387</v>
      </c>
      <c r="S2217" s="10">
        <f t="shared" si="254"/>
        <v>40958.717268518521</v>
      </c>
      <c r="T2217" s="10">
        <f t="shared" si="255"/>
        <v>40981.290972222225</v>
      </c>
      <c r="U2217" s="10">
        <v>40958</v>
      </c>
      <c r="V2217" s="10">
        <v>40981</v>
      </c>
      <c r="W2217" s="28">
        <f t="shared" si="252"/>
        <v>550</v>
      </c>
      <c r="X2217" s="28">
        <f t="shared" si="253"/>
        <v>860</v>
      </c>
    </row>
    <row r="2218" spans="1:2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8318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8337</v>
      </c>
      <c r="O2218" s="5">
        <f t="shared" si="251"/>
        <v>105.66666666666666</v>
      </c>
      <c r="P2218" s="5">
        <f t="shared" si="257"/>
        <v>22.642857142857142</v>
      </c>
      <c r="Q2218" s="6" t="s">
        <v>8382</v>
      </c>
      <c r="R2218" t="s">
        <v>8387</v>
      </c>
      <c r="S2218" s="10">
        <f t="shared" si="254"/>
        <v>42194.75167824074</v>
      </c>
      <c r="T2218" s="10">
        <f t="shared" si="255"/>
        <v>42208.75167824074</v>
      </c>
      <c r="U2218" s="10">
        <v>42194</v>
      </c>
      <c r="V2218" s="10">
        <v>42208</v>
      </c>
      <c r="W2218" s="28">
        <f t="shared" si="252"/>
        <v>300</v>
      </c>
      <c r="X2218" s="28">
        <f t="shared" si="253"/>
        <v>317</v>
      </c>
    </row>
    <row r="2219" spans="1:2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8318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8337</v>
      </c>
      <c r="O2219" s="5">
        <f t="shared" si="251"/>
        <v>101.19047619047619</v>
      </c>
      <c r="P2219" s="5">
        <f t="shared" si="257"/>
        <v>47.222222222222221</v>
      </c>
      <c r="Q2219" s="6" t="s">
        <v>8382</v>
      </c>
      <c r="R2219" t="s">
        <v>8387</v>
      </c>
      <c r="S2219" s="10">
        <f t="shared" si="254"/>
        <v>42299.776770833334</v>
      </c>
      <c r="T2219" s="10">
        <f t="shared" si="255"/>
        <v>42310.333333333328</v>
      </c>
      <c r="U2219" s="10">
        <v>42299</v>
      </c>
      <c r="V2219" s="10">
        <v>42310</v>
      </c>
      <c r="W2219" s="28">
        <f t="shared" si="252"/>
        <v>420</v>
      </c>
      <c r="X2219" s="28">
        <f t="shared" si="253"/>
        <v>425</v>
      </c>
    </row>
    <row r="2220" spans="1:2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8318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8337</v>
      </c>
      <c r="O2220" s="5">
        <f t="shared" si="251"/>
        <v>122.833</v>
      </c>
      <c r="P2220" s="5">
        <f t="shared" si="257"/>
        <v>32.324473684210524</v>
      </c>
      <c r="Q2220" s="6" t="s">
        <v>8382</v>
      </c>
      <c r="R2220" t="s">
        <v>8387</v>
      </c>
      <c r="S2220" s="10">
        <f t="shared" si="254"/>
        <v>41127.812303240738</v>
      </c>
      <c r="T2220" s="10">
        <f t="shared" si="255"/>
        <v>41150</v>
      </c>
      <c r="U2220" s="10">
        <v>41127</v>
      </c>
      <c r="V2220" s="10">
        <v>41150</v>
      </c>
      <c r="W2220" s="28">
        <f t="shared" si="252"/>
        <v>2000</v>
      </c>
      <c r="X2220" s="28">
        <f t="shared" si="253"/>
        <v>2456.66</v>
      </c>
    </row>
    <row r="2221" spans="1:2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8318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8337</v>
      </c>
      <c r="O2221" s="5">
        <f t="shared" si="251"/>
        <v>101.49999999999999</v>
      </c>
      <c r="P2221" s="5">
        <f t="shared" si="257"/>
        <v>53.421052631578945</v>
      </c>
      <c r="Q2221" s="6" t="s">
        <v>8382</v>
      </c>
      <c r="R2221" t="s">
        <v>8387</v>
      </c>
      <c r="S2221" s="10">
        <f t="shared" si="254"/>
        <v>42205.718888888892</v>
      </c>
      <c r="T2221" s="10">
        <f t="shared" si="255"/>
        <v>42235.718888888892</v>
      </c>
      <c r="U2221" s="10">
        <v>42205</v>
      </c>
      <c r="V2221" s="10">
        <v>42235</v>
      </c>
      <c r="W2221" s="28">
        <f t="shared" si="252"/>
        <v>1000</v>
      </c>
      <c r="X2221" s="28">
        <f t="shared" si="253"/>
        <v>1015</v>
      </c>
    </row>
    <row r="2222" spans="1:2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8318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8337</v>
      </c>
      <c r="O2222" s="5">
        <f t="shared" si="251"/>
        <v>101.14285714285714</v>
      </c>
      <c r="P2222" s="5">
        <f t="shared" si="257"/>
        <v>51.304347826086953</v>
      </c>
      <c r="Q2222" s="6" t="s">
        <v>8382</v>
      </c>
      <c r="R2222" t="s">
        <v>8387</v>
      </c>
      <c r="S2222" s="10">
        <f t="shared" si="254"/>
        <v>41452.060601851852</v>
      </c>
      <c r="T2222" s="10">
        <f t="shared" si="255"/>
        <v>41482.060601851852</v>
      </c>
      <c r="U2222" s="10">
        <v>41452</v>
      </c>
      <c r="V2222" s="10">
        <v>41482</v>
      </c>
      <c r="W2222" s="28">
        <f t="shared" si="252"/>
        <v>3500</v>
      </c>
      <c r="X2222" s="28">
        <f t="shared" si="253"/>
        <v>3540</v>
      </c>
    </row>
    <row r="2223" spans="1:2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8318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8354</v>
      </c>
      <c r="O2223" s="5">
        <f t="shared" si="251"/>
        <v>108.11999999999999</v>
      </c>
      <c r="P2223" s="5">
        <f t="shared" si="257"/>
        <v>37.197247706422019</v>
      </c>
      <c r="Q2223" s="6" t="s">
        <v>8390</v>
      </c>
      <c r="R2223" t="s">
        <v>8408</v>
      </c>
      <c r="S2223" s="10">
        <f t="shared" si="254"/>
        <v>42452.666770833333</v>
      </c>
      <c r="T2223" s="10">
        <f t="shared" si="255"/>
        <v>42483</v>
      </c>
      <c r="U2223" s="10">
        <v>42452</v>
      </c>
      <c r="V2223" s="10">
        <v>42483</v>
      </c>
      <c r="W2223" s="28">
        <f t="shared" si="252"/>
        <v>7500</v>
      </c>
      <c r="X2223" s="28">
        <f t="shared" si="253"/>
        <v>8109</v>
      </c>
    </row>
    <row r="2224" spans="1:2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8318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8354</v>
      </c>
      <c r="O2224" s="5">
        <f t="shared" si="251"/>
        <v>162.6</v>
      </c>
      <c r="P2224" s="5">
        <f t="shared" si="257"/>
        <v>27.1</v>
      </c>
      <c r="Q2224" s="6" t="s">
        <v>8390</v>
      </c>
      <c r="R2224" t="s">
        <v>8408</v>
      </c>
      <c r="S2224" s="10">
        <f t="shared" si="254"/>
        <v>40906.787581018521</v>
      </c>
      <c r="T2224" s="10">
        <f t="shared" si="255"/>
        <v>40936.787581018521</v>
      </c>
      <c r="U2224" s="10">
        <v>40906</v>
      </c>
      <c r="V2224" s="10">
        <v>40936</v>
      </c>
      <c r="W2224" s="28">
        <f t="shared" si="252"/>
        <v>500</v>
      </c>
      <c r="X2224" s="28">
        <f t="shared" si="253"/>
        <v>813</v>
      </c>
    </row>
    <row r="2225" spans="1:2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8318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8354</v>
      </c>
      <c r="O2225" s="5">
        <f t="shared" si="251"/>
        <v>105.80000000000001</v>
      </c>
      <c r="P2225" s="5">
        <f t="shared" si="257"/>
        <v>206.31</v>
      </c>
      <c r="Q2225" s="6" t="s">
        <v>8390</v>
      </c>
      <c r="R2225" t="s">
        <v>8408</v>
      </c>
      <c r="S2225" s="10">
        <f t="shared" si="254"/>
        <v>42152.640833333338</v>
      </c>
      <c r="T2225" s="10">
        <f t="shared" si="255"/>
        <v>42182.640833333338</v>
      </c>
      <c r="U2225" s="10">
        <v>42152</v>
      </c>
      <c r="V2225" s="10">
        <v>42182</v>
      </c>
      <c r="W2225" s="28">
        <f t="shared" si="252"/>
        <v>15629.25</v>
      </c>
      <c r="X2225" s="28">
        <f t="shared" si="253"/>
        <v>16686.352800000001</v>
      </c>
    </row>
    <row r="2226" spans="1:2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8318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8354</v>
      </c>
      <c r="O2226" s="5">
        <f t="shared" si="251"/>
        <v>243.15000000000003</v>
      </c>
      <c r="P2226" s="5">
        <f t="shared" si="257"/>
        <v>82.145270270270274</v>
      </c>
      <c r="Q2226" s="6" t="s">
        <v>8390</v>
      </c>
      <c r="R2226" t="s">
        <v>8408</v>
      </c>
      <c r="S2226" s="10">
        <f t="shared" si="254"/>
        <v>42644.667534722219</v>
      </c>
      <c r="T2226" s="10">
        <f t="shared" si="255"/>
        <v>42672.791666666672</v>
      </c>
      <c r="U2226" s="10">
        <v>42644</v>
      </c>
      <c r="V2226" s="10">
        <v>42672</v>
      </c>
      <c r="W2226" s="28">
        <f t="shared" si="252"/>
        <v>10000</v>
      </c>
      <c r="X2226" s="28">
        <f t="shared" si="253"/>
        <v>24315</v>
      </c>
    </row>
    <row r="2227" spans="1:2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8318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8354</v>
      </c>
      <c r="O2227" s="5">
        <f t="shared" si="251"/>
        <v>944.83338095238094</v>
      </c>
      <c r="P2227" s="5">
        <f t="shared" si="257"/>
        <v>164.79651993355483</v>
      </c>
      <c r="Q2227" s="6" t="s">
        <v>8390</v>
      </c>
      <c r="R2227" t="s">
        <v>8408</v>
      </c>
      <c r="S2227" s="10">
        <f t="shared" si="254"/>
        <v>41873.79184027778</v>
      </c>
      <c r="T2227" s="10">
        <f t="shared" si="255"/>
        <v>41903.79184027778</v>
      </c>
      <c r="U2227" s="10">
        <v>41873</v>
      </c>
      <c r="V2227" s="10">
        <v>41903</v>
      </c>
      <c r="W2227" s="28">
        <f t="shared" si="252"/>
        <v>34813.799999999996</v>
      </c>
      <c r="X2227" s="28">
        <f t="shared" si="253"/>
        <v>324229.96784100006</v>
      </c>
    </row>
    <row r="2228" spans="1:2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8318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8354</v>
      </c>
      <c r="O2228" s="5">
        <f t="shared" si="251"/>
        <v>108.46283333333334</v>
      </c>
      <c r="P2228" s="5">
        <f t="shared" si="257"/>
        <v>60.820280373831778</v>
      </c>
      <c r="Q2228" s="6" t="s">
        <v>8390</v>
      </c>
      <c r="R2228" t="s">
        <v>8408</v>
      </c>
      <c r="S2228" s="10">
        <f t="shared" si="254"/>
        <v>42381.79886574074</v>
      </c>
      <c r="T2228" s="10">
        <f t="shared" si="255"/>
        <v>42412.207638888889</v>
      </c>
      <c r="U2228" s="10">
        <v>42381</v>
      </c>
      <c r="V2228" s="10">
        <v>42412</v>
      </c>
      <c r="W2228" s="28">
        <f t="shared" si="252"/>
        <v>18000</v>
      </c>
      <c r="X2228" s="28">
        <f t="shared" si="253"/>
        <v>19523.310000000001</v>
      </c>
    </row>
    <row r="2229" spans="1:2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8318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8354</v>
      </c>
      <c r="O2229" s="5">
        <f t="shared" si="251"/>
        <v>157.37692307692308</v>
      </c>
      <c r="P2229" s="5">
        <f t="shared" si="257"/>
        <v>67.970099667774093</v>
      </c>
      <c r="Q2229" s="6" t="s">
        <v>8390</v>
      </c>
      <c r="R2229" t="s">
        <v>8408</v>
      </c>
      <c r="S2229" s="10">
        <f t="shared" si="254"/>
        <v>41561.807349537034</v>
      </c>
      <c r="T2229" s="10">
        <f t="shared" si="255"/>
        <v>41591.849016203705</v>
      </c>
      <c r="U2229" s="10">
        <v>41561</v>
      </c>
      <c r="V2229" s="10">
        <v>41591</v>
      </c>
      <c r="W2229" s="28">
        <f t="shared" si="252"/>
        <v>20787</v>
      </c>
      <c r="X2229" s="28">
        <f t="shared" si="253"/>
        <v>32677.114799999999</v>
      </c>
    </row>
    <row r="2230" spans="1:2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8318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8354</v>
      </c>
      <c r="O2230" s="5">
        <f t="shared" si="251"/>
        <v>1174.49</v>
      </c>
      <c r="P2230" s="5">
        <f t="shared" si="257"/>
        <v>81.561805555555551</v>
      </c>
      <c r="Q2230" s="6" t="s">
        <v>8390</v>
      </c>
      <c r="R2230" t="s">
        <v>8408</v>
      </c>
      <c r="S2230" s="10">
        <f t="shared" si="254"/>
        <v>42202.278194444443</v>
      </c>
      <c r="T2230" s="10">
        <f t="shared" si="255"/>
        <v>42232.278194444443</v>
      </c>
      <c r="U2230" s="10">
        <v>42202</v>
      </c>
      <c r="V2230" s="10">
        <v>42232</v>
      </c>
      <c r="W2230" s="28">
        <f t="shared" si="252"/>
        <v>1088.9000000000001</v>
      </c>
      <c r="X2230" s="28">
        <f t="shared" si="253"/>
        <v>13120.227789999999</v>
      </c>
    </row>
    <row r="2231" spans="1:2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8318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8354</v>
      </c>
      <c r="O2231" s="5">
        <f t="shared" si="251"/>
        <v>171.04755366949576</v>
      </c>
      <c r="P2231" s="5">
        <f t="shared" si="257"/>
        <v>25.42547309833024</v>
      </c>
      <c r="Q2231" s="6" t="s">
        <v>8390</v>
      </c>
      <c r="R2231" t="s">
        <v>8408</v>
      </c>
      <c r="S2231" s="10">
        <f t="shared" si="254"/>
        <v>41484.664247685185</v>
      </c>
      <c r="T2231" s="10">
        <f t="shared" si="255"/>
        <v>41520.166666666664</v>
      </c>
      <c r="U2231" s="10">
        <v>41484</v>
      </c>
      <c r="V2231" s="10">
        <v>41520</v>
      </c>
      <c r="W2231" s="28">
        <f t="shared" si="252"/>
        <v>8012</v>
      </c>
      <c r="X2231" s="28">
        <f t="shared" si="253"/>
        <v>13704.33</v>
      </c>
    </row>
    <row r="2232" spans="1:2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8318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8354</v>
      </c>
      <c r="O2232" s="5">
        <f t="shared" si="251"/>
        <v>125.95294117647057</v>
      </c>
      <c r="P2232" s="5">
        <f t="shared" si="257"/>
        <v>21.497991967871485</v>
      </c>
      <c r="Q2232" s="6" t="s">
        <v>8390</v>
      </c>
      <c r="R2232" t="s">
        <v>8408</v>
      </c>
      <c r="S2232" s="10">
        <f t="shared" si="254"/>
        <v>41724.881099537037</v>
      </c>
      <c r="T2232" s="10">
        <f t="shared" si="255"/>
        <v>41754.881099537037</v>
      </c>
      <c r="U2232" s="10">
        <v>41724</v>
      </c>
      <c r="V2232" s="10">
        <v>41754</v>
      </c>
      <c r="W2232" s="28">
        <f t="shared" si="252"/>
        <v>8500</v>
      </c>
      <c r="X2232" s="28">
        <f t="shared" si="253"/>
        <v>10706</v>
      </c>
    </row>
    <row r="2233" spans="1:2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8318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8354</v>
      </c>
      <c r="O2233" s="5">
        <f t="shared" si="251"/>
        <v>1212.1296000000002</v>
      </c>
      <c r="P2233" s="5">
        <f t="shared" si="257"/>
        <v>27.226630727762803</v>
      </c>
      <c r="Q2233" s="6" t="s">
        <v>8390</v>
      </c>
      <c r="R2233" t="s">
        <v>8408</v>
      </c>
      <c r="S2233" s="10">
        <f t="shared" si="254"/>
        <v>41423.910891203705</v>
      </c>
      <c r="T2233" s="10">
        <f t="shared" si="255"/>
        <v>41450.208333333336</v>
      </c>
      <c r="U2233" s="10">
        <v>41423</v>
      </c>
      <c r="V2233" s="10">
        <v>41450</v>
      </c>
      <c r="W2233" s="28">
        <f t="shared" si="252"/>
        <v>2500</v>
      </c>
      <c r="X2233" s="28">
        <f t="shared" si="253"/>
        <v>30303.24</v>
      </c>
    </row>
    <row r="2234" spans="1:2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8318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8354</v>
      </c>
      <c r="O2234" s="5">
        <f t="shared" si="251"/>
        <v>495.8</v>
      </c>
      <c r="P2234" s="5">
        <f t="shared" si="257"/>
        <v>25.091093117408906</v>
      </c>
      <c r="Q2234" s="6" t="s">
        <v>8390</v>
      </c>
      <c r="R2234" t="s">
        <v>8408</v>
      </c>
      <c r="S2234" s="10">
        <f t="shared" si="254"/>
        <v>41806.794074074074</v>
      </c>
      <c r="T2234" s="10">
        <f t="shared" si="255"/>
        <v>41839.125</v>
      </c>
      <c r="U2234" s="10">
        <v>41806</v>
      </c>
      <c r="V2234" s="10">
        <v>41839</v>
      </c>
      <c r="W2234" s="28">
        <f t="shared" si="252"/>
        <v>5000</v>
      </c>
      <c r="X2234" s="28">
        <f t="shared" si="253"/>
        <v>24790</v>
      </c>
    </row>
    <row r="2235" spans="1:2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8318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8354</v>
      </c>
      <c r="O2235" s="5">
        <f t="shared" si="251"/>
        <v>332.03999999999996</v>
      </c>
      <c r="P2235" s="5">
        <f t="shared" si="257"/>
        <v>21.230179028132991</v>
      </c>
      <c r="Q2235" s="6" t="s">
        <v>8390</v>
      </c>
      <c r="R2235" t="s">
        <v>8408</v>
      </c>
      <c r="S2235" s="10">
        <f t="shared" si="254"/>
        <v>42331.378923611112</v>
      </c>
      <c r="T2235" s="10">
        <f t="shared" si="255"/>
        <v>42352</v>
      </c>
      <c r="U2235" s="10">
        <v>42331</v>
      </c>
      <c r="V2235" s="10">
        <v>42352</v>
      </c>
      <c r="W2235" s="28">
        <f t="shared" si="252"/>
        <v>3783.25</v>
      </c>
      <c r="X2235" s="28">
        <f t="shared" si="253"/>
        <v>12557.7528</v>
      </c>
    </row>
    <row r="2236" spans="1:2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8318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8354</v>
      </c>
      <c r="O2236" s="5">
        <f t="shared" si="251"/>
        <v>1165</v>
      </c>
      <c r="P2236" s="5">
        <f t="shared" si="257"/>
        <v>41.607142857142854</v>
      </c>
      <c r="Q2236" s="6" t="s">
        <v>8390</v>
      </c>
      <c r="R2236" t="s">
        <v>8408</v>
      </c>
      <c r="S2236" s="10">
        <f t="shared" si="254"/>
        <v>42710.824618055558</v>
      </c>
      <c r="T2236" s="10">
        <f t="shared" si="255"/>
        <v>42740.824618055558</v>
      </c>
      <c r="U2236" s="10">
        <v>42710</v>
      </c>
      <c r="V2236" s="10">
        <v>42740</v>
      </c>
      <c r="W2236" s="28">
        <f t="shared" si="252"/>
        <v>100</v>
      </c>
      <c r="X2236" s="28">
        <f t="shared" si="253"/>
        <v>1165</v>
      </c>
    </row>
    <row r="2237" spans="1:2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8318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8354</v>
      </c>
      <c r="O2237" s="5">
        <f t="shared" si="251"/>
        <v>153.3153846153846</v>
      </c>
      <c r="P2237" s="5">
        <f t="shared" si="257"/>
        <v>135.58503401360545</v>
      </c>
      <c r="Q2237" s="6" t="s">
        <v>8390</v>
      </c>
      <c r="R2237" t="s">
        <v>8408</v>
      </c>
      <c r="S2237" s="10">
        <f t="shared" si="254"/>
        <v>42062.022118055553</v>
      </c>
      <c r="T2237" s="10">
        <f t="shared" si="255"/>
        <v>42091.980451388888</v>
      </c>
      <c r="U2237" s="10">
        <v>42062</v>
      </c>
      <c r="V2237" s="10">
        <v>42091</v>
      </c>
      <c r="W2237" s="28">
        <f t="shared" si="252"/>
        <v>10440.300000000001</v>
      </c>
      <c r="X2237" s="28">
        <f t="shared" si="253"/>
        <v>15932.841399999999</v>
      </c>
    </row>
    <row r="2238" spans="1:2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8318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8354</v>
      </c>
      <c r="O2238" s="5">
        <f t="shared" si="251"/>
        <v>537.10714285714289</v>
      </c>
      <c r="P2238" s="5">
        <f t="shared" si="257"/>
        <v>22.116176470588236</v>
      </c>
      <c r="Q2238" s="6" t="s">
        <v>8390</v>
      </c>
      <c r="R2238" t="s">
        <v>8408</v>
      </c>
      <c r="S2238" s="10">
        <f t="shared" si="254"/>
        <v>42371.617164351846</v>
      </c>
      <c r="T2238" s="10">
        <f t="shared" si="255"/>
        <v>42401.617164351846</v>
      </c>
      <c r="U2238" s="10">
        <v>42371</v>
      </c>
      <c r="V2238" s="10">
        <v>42401</v>
      </c>
      <c r="W2238" s="28">
        <f t="shared" si="252"/>
        <v>2800</v>
      </c>
      <c r="X2238" s="28">
        <f t="shared" si="253"/>
        <v>15039</v>
      </c>
    </row>
    <row r="2239" spans="1:2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8318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8354</v>
      </c>
      <c r="O2239" s="5">
        <f t="shared" si="251"/>
        <v>352.92777777777775</v>
      </c>
      <c r="P2239" s="5">
        <f t="shared" si="257"/>
        <v>64.625635808748726</v>
      </c>
      <c r="Q2239" s="6" t="s">
        <v>8390</v>
      </c>
      <c r="R2239" t="s">
        <v>8408</v>
      </c>
      <c r="S2239" s="10">
        <f t="shared" si="254"/>
        <v>41915.003275462965</v>
      </c>
      <c r="T2239" s="10">
        <f t="shared" si="255"/>
        <v>41955.332638888889</v>
      </c>
      <c r="U2239" s="10">
        <v>41915</v>
      </c>
      <c r="V2239" s="10">
        <v>41955</v>
      </c>
      <c r="W2239" s="28">
        <f t="shared" si="252"/>
        <v>18000</v>
      </c>
      <c r="X2239" s="28">
        <f t="shared" si="253"/>
        <v>63527</v>
      </c>
    </row>
    <row r="2240" spans="1:2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8318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8354</v>
      </c>
      <c r="O2240" s="5">
        <f t="shared" si="251"/>
        <v>137.4</v>
      </c>
      <c r="P2240" s="5">
        <f t="shared" si="257"/>
        <v>69.569620253164558</v>
      </c>
      <c r="Q2240" s="6" t="s">
        <v>8390</v>
      </c>
      <c r="R2240" t="s">
        <v>8408</v>
      </c>
      <c r="S2240" s="10">
        <f t="shared" si="254"/>
        <v>42774.621712962966</v>
      </c>
      <c r="T2240" s="10">
        <f t="shared" si="255"/>
        <v>42804.621712962966</v>
      </c>
      <c r="U2240" s="10">
        <v>42774</v>
      </c>
      <c r="V2240" s="10">
        <v>42804</v>
      </c>
      <c r="W2240" s="28">
        <f t="shared" si="252"/>
        <v>4266</v>
      </c>
      <c r="X2240" s="28">
        <f t="shared" si="253"/>
        <v>5829.0576000000001</v>
      </c>
    </row>
    <row r="2241" spans="1:2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8318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8354</v>
      </c>
      <c r="O2241" s="5">
        <f t="shared" si="251"/>
        <v>128.02668</v>
      </c>
      <c r="P2241" s="5">
        <f t="shared" si="257"/>
        <v>75.133028169014082</v>
      </c>
      <c r="Q2241" s="6" t="s">
        <v>8390</v>
      </c>
      <c r="R2241" t="s">
        <v>8408</v>
      </c>
      <c r="S2241" s="10">
        <f t="shared" si="254"/>
        <v>41572.958495370374</v>
      </c>
      <c r="T2241" s="10">
        <f t="shared" si="255"/>
        <v>41609.168055555558</v>
      </c>
      <c r="U2241" s="10">
        <v>41572</v>
      </c>
      <c r="V2241" s="10">
        <v>41609</v>
      </c>
      <c r="W2241" s="28">
        <f t="shared" si="252"/>
        <v>25000</v>
      </c>
      <c r="X2241" s="28">
        <f t="shared" si="253"/>
        <v>32006.67</v>
      </c>
    </row>
    <row r="2242" spans="1:2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8318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8354</v>
      </c>
      <c r="O2242" s="5">
        <f t="shared" ref="O2242:O2305" si="258">(E2242/D2242)*100</f>
        <v>270.68</v>
      </c>
      <c r="P2242" s="5">
        <f t="shared" si="257"/>
        <v>140.97916666666666</v>
      </c>
      <c r="Q2242" s="6" t="s">
        <v>8390</v>
      </c>
      <c r="R2242" t="s">
        <v>8408</v>
      </c>
      <c r="S2242" s="10">
        <f t="shared" si="254"/>
        <v>42452.825740740736</v>
      </c>
      <c r="T2242" s="10">
        <f t="shared" si="255"/>
        <v>42482.825740740736</v>
      </c>
      <c r="U2242" s="10">
        <v>42452</v>
      </c>
      <c r="V2242" s="10">
        <v>42482</v>
      </c>
      <c r="W2242" s="28">
        <f t="shared" ref="W2242:W2305" si="259">(HLOOKUP(U2242,Exchange_Data,MATCH(H2242,Currency,0),FALSE))*D2242</f>
        <v>5000</v>
      </c>
      <c r="X2242" s="28">
        <f t="shared" ref="X2242:X2305" si="260">(HLOOKUP(V2242,Exchange_Data,MATCH(H2242,Currency,0),FALSE))*E2242</f>
        <v>13534</v>
      </c>
    </row>
    <row r="2243" spans="1:2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8318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8354</v>
      </c>
      <c r="O2243" s="5">
        <f t="shared" si="258"/>
        <v>806.4</v>
      </c>
      <c r="P2243" s="5">
        <f t="shared" si="257"/>
        <v>49.472392638036808</v>
      </c>
      <c r="Q2243" s="6" t="s">
        <v>8390</v>
      </c>
      <c r="R2243" t="s">
        <v>8408</v>
      </c>
      <c r="S2243" s="10">
        <f t="shared" ref="S2243:S2306" si="261">(J2243/86400)+25569</f>
        <v>42766.827546296292</v>
      </c>
      <c r="T2243" s="10">
        <f t="shared" ref="T2243:T2306" si="262">(I2243/86400)+25569</f>
        <v>42796.827546296292</v>
      </c>
      <c r="U2243" s="10">
        <v>42766</v>
      </c>
      <c r="V2243" s="10">
        <v>42796</v>
      </c>
      <c r="W2243" s="28">
        <f t="shared" si="259"/>
        <v>1249.1000000000001</v>
      </c>
      <c r="X2243" s="28">
        <f t="shared" si="260"/>
        <v>9909.0431999999983</v>
      </c>
    </row>
    <row r="2244" spans="1:2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8318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8354</v>
      </c>
      <c r="O2244" s="5">
        <f t="shared" si="258"/>
        <v>1360.0976000000001</v>
      </c>
      <c r="P2244" s="5">
        <f t="shared" si="257"/>
        <v>53.865251485148519</v>
      </c>
      <c r="Q2244" s="6" t="s">
        <v>8390</v>
      </c>
      <c r="R2244" t="s">
        <v>8408</v>
      </c>
      <c r="S2244" s="10">
        <f t="shared" si="261"/>
        <v>41569.575613425928</v>
      </c>
      <c r="T2244" s="10">
        <f t="shared" si="262"/>
        <v>41605.126388888893</v>
      </c>
      <c r="U2244" s="10">
        <v>41569</v>
      </c>
      <c r="V2244" s="10">
        <v>41605</v>
      </c>
      <c r="W2244" s="28">
        <f t="shared" si="259"/>
        <v>10000</v>
      </c>
      <c r="X2244" s="28">
        <f t="shared" si="260"/>
        <v>136009.76</v>
      </c>
    </row>
    <row r="2245" spans="1:2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8318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8354</v>
      </c>
      <c r="O2245" s="5">
        <f t="shared" si="258"/>
        <v>930250</v>
      </c>
      <c r="P2245" s="5">
        <f t="shared" si="257"/>
        <v>4.5712530712530715</v>
      </c>
      <c r="Q2245" s="6" t="s">
        <v>8390</v>
      </c>
      <c r="R2245" t="s">
        <v>8408</v>
      </c>
      <c r="S2245" s="10">
        <f t="shared" si="261"/>
        <v>42800.751041666663</v>
      </c>
      <c r="T2245" s="10">
        <f t="shared" si="262"/>
        <v>42807.125</v>
      </c>
      <c r="U2245" s="10">
        <v>42800</v>
      </c>
      <c r="V2245" s="10">
        <v>42807</v>
      </c>
      <c r="W2245" s="28">
        <f t="shared" si="259"/>
        <v>1</v>
      </c>
      <c r="X2245" s="28">
        <f t="shared" si="260"/>
        <v>9302.5</v>
      </c>
    </row>
    <row r="2246" spans="1:2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8318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8354</v>
      </c>
      <c r="O2246" s="5">
        <f t="shared" si="258"/>
        <v>377.02</v>
      </c>
      <c r="P2246" s="5">
        <f t="shared" si="257"/>
        <v>65.00344827586207</v>
      </c>
      <c r="Q2246" s="6" t="s">
        <v>8390</v>
      </c>
      <c r="R2246" t="s">
        <v>8408</v>
      </c>
      <c r="S2246" s="10">
        <f t="shared" si="261"/>
        <v>42647.818819444445</v>
      </c>
      <c r="T2246" s="10">
        <f t="shared" si="262"/>
        <v>42659.854166666672</v>
      </c>
      <c r="U2246" s="10">
        <v>42647</v>
      </c>
      <c r="V2246" s="10">
        <v>42659</v>
      </c>
      <c r="W2246" s="28">
        <f t="shared" si="259"/>
        <v>5000</v>
      </c>
      <c r="X2246" s="28">
        <f t="shared" si="260"/>
        <v>18851</v>
      </c>
    </row>
    <row r="2247" spans="1:2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8318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8354</v>
      </c>
      <c r="O2247" s="5">
        <f t="shared" si="258"/>
        <v>2647.0250000000001</v>
      </c>
      <c r="P2247" s="5">
        <f t="shared" si="257"/>
        <v>53.475252525252522</v>
      </c>
      <c r="Q2247" s="6" t="s">
        <v>8390</v>
      </c>
      <c r="R2247" t="s">
        <v>8408</v>
      </c>
      <c r="S2247" s="10">
        <f t="shared" si="261"/>
        <v>41660.70853009259</v>
      </c>
      <c r="T2247" s="10">
        <f t="shared" si="262"/>
        <v>41691.75</v>
      </c>
      <c r="U2247" s="10">
        <v>41660</v>
      </c>
      <c r="V2247" s="10">
        <v>41691</v>
      </c>
      <c r="W2247" s="28">
        <f t="shared" si="259"/>
        <v>4000</v>
      </c>
      <c r="X2247" s="28">
        <f t="shared" si="260"/>
        <v>105881</v>
      </c>
    </row>
    <row r="2248" spans="1:2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8318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8354</v>
      </c>
      <c r="O2248" s="5">
        <f t="shared" si="258"/>
        <v>100.12</v>
      </c>
      <c r="P2248" s="5">
        <f t="shared" ref="P2248:P2279" si="263">E2248/L2248</f>
        <v>43.912280701754383</v>
      </c>
      <c r="Q2248" s="6" t="s">
        <v>8390</v>
      </c>
      <c r="R2248" t="s">
        <v>8408</v>
      </c>
      <c r="S2248" s="10">
        <f t="shared" si="261"/>
        <v>42221.79178240741</v>
      </c>
      <c r="T2248" s="10">
        <f t="shared" si="262"/>
        <v>42251.79178240741</v>
      </c>
      <c r="U2248" s="10">
        <v>42221</v>
      </c>
      <c r="V2248" s="10">
        <v>42251</v>
      </c>
      <c r="W2248" s="28">
        <f t="shared" si="259"/>
        <v>3907.5</v>
      </c>
      <c r="X2248" s="28">
        <f t="shared" si="260"/>
        <v>3811.0677999999998</v>
      </c>
    </row>
    <row r="2249" spans="1:2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8318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8354</v>
      </c>
      <c r="O2249" s="5">
        <f t="shared" si="258"/>
        <v>104.45405405405405</v>
      </c>
      <c r="P2249" s="5">
        <f t="shared" si="263"/>
        <v>50.852631578947367</v>
      </c>
      <c r="Q2249" s="6" t="s">
        <v>8390</v>
      </c>
      <c r="R2249" t="s">
        <v>8408</v>
      </c>
      <c r="S2249" s="10">
        <f t="shared" si="261"/>
        <v>42200.666261574079</v>
      </c>
      <c r="T2249" s="10">
        <f t="shared" si="262"/>
        <v>42214.666261574079</v>
      </c>
      <c r="U2249" s="10">
        <v>42200</v>
      </c>
      <c r="V2249" s="10">
        <v>42214</v>
      </c>
      <c r="W2249" s="28">
        <f t="shared" si="259"/>
        <v>18500</v>
      </c>
      <c r="X2249" s="28">
        <f t="shared" si="260"/>
        <v>19324</v>
      </c>
    </row>
    <row r="2250" spans="1:2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8318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8354</v>
      </c>
      <c r="O2250" s="5">
        <f t="shared" si="258"/>
        <v>107.21428571428571</v>
      </c>
      <c r="P2250" s="5">
        <f t="shared" si="263"/>
        <v>58.6328125</v>
      </c>
      <c r="Q2250" s="6" t="s">
        <v>8390</v>
      </c>
      <c r="R2250" t="s">
        <v>8408</v>
      </c>
      <c r="S2250" s="10">
        <f t="shared" si="261"/>
        <v>42688.875902777778</v>
      </c>
      <c r="T2250" s="10">
        <f t="shared" si="262"/>
        <v>42718.875902777778</v>
      </c>
      <c r="U2250" s="10">
        <v>42688</v>
      </c>
      <c r="V2250" s="10">
        <v>42718</v>
      </c>
      <c r="W2250" s="28">
        <f t="shared" si="259"/>
        <v>8773.8000000000011</v>
      </c>
      <c r="X2250" s="28">
        <f t="shared" si="260"/>
        <v>9514.0884999999998</v>
      </c>
    </row>
    <row r="2251" spans="1:2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8318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8354</v>
      </c>
      <c r="O2251" s="5">
        <f t="shared" si="258"/>
        <v>168.77142857142857</v>
      </c>
      <c r="P2251" s="5">
        <f t="shared" si="263"/>
        <v>32.81666666666667</v>
      </c>
      <c r="Q2251" s="6" t="s">
        <v>8390</v>
      </c>
      <c r="R2251" t="s">
        <v>8408</v>
      </c>
      <c r="S2251" s="10">
        <f t="shared" si="261"/>
        <v>41336.703298611115</v>
      </c>
      <c r="T2251" s="10">
        <f t="shared" si="262"/>
        <v>41366.661631944444</v>
      </c>
      <c r="U2251" s="10">
        <v>41336</v>
      </c>
      <c r="V2251" s="10">
        <v>41366</v>
      </c>
      <c r="W2251" s="28">
        <f t="shared" si="259"/>
        <v>3500</v>
      </c>
      <c r="X2251" s="28">
        <f t="shared" si="260"/>
        <v>5907</v>
      </c>
    </row>
    <row r="2252" spans="1:2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8318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8354</v>
      </c>
      <c r="O2252" s="5">
        <f t="shared" si="258"/>
        <v>975.11200000000008</v>
      </c>
      <c r="P2252" s="5">
        <f t="shared" si="263"/>
        <v>426.93169877408059</v>
      </c>
      <c r="Q2252" s="6" t="s">
        <v>8390</v>
      </c>
      <c r="R2252" t="s">
        <v>8408</v>
      </c>
      <c r="S2252" s="10">
        <f t="shared" si="261"/>
        <v>42677.005474537036</v>
      </c>
      <c r="T2252" s="10">
        <f t="shared" si="262"/>
        <v>42707.0471412037</v>
      </c>
      <c r="U2252" s="10">
        <v>42677</v>
      </c>
      <c r="V2252" s="10">
        <v>42707</v>
      </c>
      <c r="W2252" s="28">
        <f t="shared" si="259"/>
        <v>25000</v>
      </c>
      <c r="X2252" s="28">
        <f t="shared" si="260"/>
        <v>243778</v>
      </c>
    </row>
    <row r="2253" spans="1:2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8318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8354</v>
      </c>
      <c r="O2253" s="5">
        <f t="shared" si="258"/>
        <v>134.44929411764704</v>
      </c>
      <c r="P2253" s="5">
        <f t="shared" si="263"/>
        <v>23.808729166666669</v>
      </c>
      <c r="Q2253" s="6" t="s">
        <v>8390</v>
      </c>
      <c r="R2253" t="s">
        <v>8408</v>
      </c>
      <c r="S2253" s="10">
        <f t="shared" si="261"/>
        <v>41846.34579861111</v>
      </c>
      <c r="T2253" s="10">
        <f t="shared" si="262"/>
        <v>41867.34579861111</v>
      </c>
      <c r="U2253" s="10">
        <v>41846</v>
      </c>
      <c r="V2253" s="10">
        <v>41867</v>
      </c>
      <c r="W2253" s="28">
        <f t="shared" si="259"/>
        <v>8500</v>
      </c>
      <c r="X2253" s="28">
        <f t="shared" si="260"/>
        <v>11428.19</v>
      </c>
    </row>
    <row r="2254" spans="1:2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8318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8354</v>
      </c>
      <c r="O2254" s="5">
        <f t="shared" si="258"/>
        <v>272.27777777777777</v>
      </c>
      <c r="P2254" s="5">
        <f t="shared" si="263"/>
        <v>98.413654618473899</v>
      </c>
      <c r="Q2254" s="6" t="s">
        <v>8390</v>
      </c>
      <c r="R2254" t="s">
        <v>8408</v>
      </c>
      <c r="S2254" s="10">
        <f t="shared" si="261"/>
        <v>42573.327986111108</v>
      </c>
      <c r="T2254" s="10">
        <f t="shared" si="262"/>
        <v>42588.327986111108</v>
      </c>
      <c r="U2254" s="10">
        <v>42573</v>
      </c>
      <c r="V2254" s="10">
        <v>42588</v>
      </c>
      <c r="W2254" s="28">
        <f t="shared" si="259"/>
        <v>9912.5999999999985</v>
      </c>
      <c r="X2254" s="28">
        <f t="shared" si="260"/>
        <v>27337.777999999998</v>
      </c>
    </row>
    <row r="2255" spans="1:2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8318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8354</v>
      </c>
      <c r="O2255" s="5">
        <f t="shared" si="258"/>
        <v>112.6875</v>
      </c>
      <c r="P2255" s="5">
        <f t="shared" si="263"/>
        <v>107.32142857142857</v>
      </c>
      <c r="Q2255" s="6" t="s">
        <v>8390</v>
      </c>
      <c r="R2255" t="s">
        <v>8408</v>
      </c>
      <c r="S2255" s="10">
        <f t="shared" si="261"/>
        <v>42296.631331018521</v>
      </c>
      <c r="T2255" s="10">
        <f t="shared" si="262"/>
        <v>42326.672997685186</v>
      </c>
      <c r="U2255" s="10">
        <v>42296</v>
      </c>
      <c r="V2255" s="10">
        <v>42326</v>
      </c>
      <c r="W2255" s="28">
        <f t="shared" si="259"/>
        <v>8000</v>
      </c>
      <c r="X2255" s="28">
        <f t="shared" si="260"/>
        <v>9015</v>
      </c>
    </row>
    <row r="2256" spans="1:2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8318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8354</v>
      </c>
      <c r="O2256" s="5">
        <f t="shared" si="258"/>
        <v>459.8</v>
      </c>
      <c r="P2256" s="5">
        <f t="shared" si="263"/>
        <v>11.67005076142132</v>
      </c>
      <c r="Q2256" s="6" t="s">
        <v>8390</v>
      </c>
      <c r="R2256" t="s">
        <v>8408</v>
      </c>
      <c r="S2256" s="10">
        <f t="shared" si="261"/>
        <v>42752.647777777776</v>
      </c>
      <c r="T2256" s="10">
        <f t="shared" si="262"/>
        <v>42759.647777777776</v>
      </c>
      <c r="U2256" s="10">
        <v>42752</v>
      </c>
      <c r="V2256" s="10">
        <v>42759</v>
      </c>
      <c r="W2256" s="28">
        <f t="shared" si="259"/>
        <v>500</v>
      </c>
      <c r="X2256" s="28">
        <f t="shared" si="260"/>
        <v>2299</v>
      </c>
    </row>
    <row r="2257" spans="1:2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8318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8354</v>
      </c>
      <c r="O2257" s="5">
        <f t="shared" si="258"/>
        <v>286.65822784810126</v>
      </c>
      <c r="P2257" s="5">
        <f t="shared" si="263"/>
        <v>41.782287822878232</v>
      </c>
      <c r="Q2257" s="6" t="s">
        <v>8390</v>
      </c>
      <c r="R2257" t="s">
        <v>8408</v>
      </c>
      <c r="S2257" s="10">
        <f t="shared" si="261"/>
        <v>42467.951979166668</v>
      </c>
      <c r="T2257" s="10">
        <f t="shared" si="262"/>
        <v>42497.951979166668</v>
      </c>
      <c r="U2257" s="10">
        <v>42467</v>
      </c>
      <c r="V2257" s="10">
        <v>42497</v>
      </c>
      <c r="W2257" s="28">
        <f t="shared" si="259"/>
        <v>3950</v>
      </c>
      <c r="X2257" s="28">
        <f t="shared" si="260"/>
        <v>11323</v>
      </c>
    </row>
    <row r="2258" spans="1:2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8318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8354</v>
      </c>
      <c r="O2258" s="5">
        <f t="shared" si="258"/>
        <v>222.70833333333334</v>
      </c>
      <c r="P2258" s="5">
        <f t="shared" si="263"/>
        <v>21.38</v>
      </c>
      <c r="Q2258" s="6" t="s">
        <v>8390</v>
      </c>
      <c r="R2258" t="s">
        <v>8408</v>
      </c>
      <c r="S2258" s="10">
        <f t="shared" si="261"/>
        <v>42682.451921296291</v>
      </c>
      <c r="T2258" s="10">
        <f t="shared" si="262"/>
        <v>42696.451921296291</v>
      </c>
      <c r="U2258" s="10">
        <v>42682</v>
      </c>
      <c r="V2258" s="10">
        <v>42696</v>
      </c>
      <c r="W2258" s="28">
        <f t="shared" si="259"/>
        <v>594.72</v>
      </c>
      <c r="X2258" s="28">
        <f t="shared" si="260"/>
        <v>1328.6600999999998</v>
      </c>
    </row>
    <row r="2259" spans="1:2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8318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8354</v>
      </c>
      <c r="O2259" s="5">
        <f t="shared" si="258"/>
        <v>636.14</v>
      </c>
      <c r="P2259" s="5">
        <f t="shared" si="263"/>
        <v>94.103550295857985</v>
      </c>
      <c r="Q2259" s="6" t="s">
        <v>8390</v>
      </c>
      <c r="R2259" t="s">
        <v>8408</v>
      </c>
      <c r="S2259" s="10">
        <f t="shared" si="261"/>
        <v>42505.936678240745</v>
      </c>
      <c r="T2259" s="10">
        <f t="shared" si="262"/>
        <v>42540.958333333328</v>
      </c>
      <c r="U2259" s="10">
        <v>42505</v>
      </c>
      <c r="V2259" s="10">
        <v>42540</v>
      </c>
      <c r="W2259" s="28">
        <f t="shared" si="259"/>
        <v>3602.25</v>
      </c>
      <c r="X2259" s="28">
        <f t="shared" si="260"/>
        <v>22721.330450000001</v>
      </c>
    </row>
    <row r="2260" spans="1:2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8318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8354</v>
      </c>
      <c r="O2260" s="5">
        <f t="shared" si="258"/>
        <v>146.5</v>
      </c>
      <c r="P2260" s="5">
        <f t="shared" si="263"/>
        <v>15.721951219512196</v>
      </c>
      <c r="Q2260" s="6" t="s">
        <v>8390</v>
      </c>
      <c r="R2260" t="s">
        <v>8408</v>
      </c>
      <c r="S2260" s="10">
        <f t="shared" si="261"/>
        <v>42136.75100694444</v>
      </c>
      <c r="T2260" s="10">
        <f t="shared" si="262"/>
        <v>42166.75100694444</v>
      </c>
      <c r="U2260" s="10">
        <v>42136</v>
      </c>
      <c r="V2260" s="10">
        <v>42166</v>
      </c>
      <c r="W2260" s="28">
        <f t="shared" si="259"/>
        <v>2200</v>
      </c>
      <c r="X2260" s="28">
        <f t="shared" si="260"/>
        <v>3223</v>
      </c>
    </row>
    <row r="2261" spans="1:2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8318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8354</v>
      </c>
      <c r="O2261" s="5">
        <f t="shared" si="258"/>
        <v>1867.1</v>
      </c>
      <c r="P2261" s="5">
        <f t="shared" si="263"/>
        <v>90.635922330097088</v>
      </c>
      <c r="Q2261" s="6" t="s">
        <v>8390</v>
      </c>
      <c r="R2261" t="s">
        <v>8408</v>
      </c>
      <c r="S2261" s="10">
        <f t="shared" si="261"/>
        <v>42702.804814814815</v>
      </c>
      <c r="T2261" s="10">
        <f t="shared" si="262"/>
        <v>42712.804814814815</v>
      </c>
      <c r="U2261" s="10">
        <v>42702</v>
      </c>
      <c r="V2261" s="10">
        <v>42712</v>
      </c>
      <c r="W2261" s="28">
        <f t="shared" si="259"/>
        <v>1241.2</v>
      </c>
      <c r="X2261" s="28">
        <f t="shared" si="260"/>
        <v>23641.2202</v>
      </c>
    </row>
    <row r="2262" spans="1:2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8318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8354</v>
      </c>
      <c r="O2262" s="5">
        <f t="shared" si="258"/>
        <v>326.92</v>
      </c>
      <c r="P2262" s="5">
        <f t="shared" si="263"/>
        <v>97.297619047619051</v>
      </c>
      <c r="Q2262" s="6" t="s">
        <v>8390</v>
      </c>
      <c r="R2262" t="s">
        <v>8408</v>
      </c>
      <c r="S2262" s="10">
        <f t="shared" si="261"/>
        <v>41695.016782407409</v>
      </c>
      <c r="T2262" s="10">
        <f t="shared" si="262"/>
        <v>41724.975115740745</v>
      </c>
      <c r="U2262" s="10">
        <v>41695</v>
      </c>
      <c r="V2262" s="10">
        <v>41724</v>
      </c>
      <c r="W2262" s="28">
        <f t="shared" si="259"/>
        <v>2500</v>
      </c>
      <c r="X2262" s="28">
        <f t="shared" si="260"/>
        <v>8173</v>
      </c>
    </row>
    <row r="2263" spans="1:2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8318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8354</v>
      </c>
      <c r="O2263" s="5">
        <f t="shared" si="258"/>
        <v>779.5</v>
      </c>
      <c r="P2263" s="5">
        <f t="shared" si="263"/>
        <v>37.11904761904762</v>
      </c>
      <c r="Q2263" s="6" t="s">
        <v>8390</v>
      </c>
      <c r="R2263" t="s">
        <v>8408</v>
      </c>
      <c r="S2263" s="10">
        <f t="shared" si="261"/>
        <v>42759.724768518514</v>
      </c>
      <c r="T2263" s="10">
        <f t="shared" si="262"/>
        <v>42780.724768518514</v>
      </c>
      <c r="U2263" s="10">
        <v>42759</v>
      </c>
      <c r="V2263" s="10">
        <v>42780</v>
      </c>
      <c r="W2263" s="28">
        <f t="shared" si="259"/>
        <v>757</v>
      </c>
      <c r="X2263" s="28">
        <f t="shared" si="260"/>
        <v>5995.1345000000001</v>
      </c>
    </row>
    <row r="2264" spans="1:2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8318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8354</v>
      </c>
      <c r="O2264" s="5">
        <f t="shared" si="258"/>
        <v>154.15151515151516</v>
      </c>
      <c r="P2264" s="5">
        <f t="shared" si="263"/>
        <v>28.104972375690608</v>
      </c>
      <c r="Q2264" s="6" t="s">
        <v>8390</v>
      </c>
      <c r="R2264" t="s">
        <v>8408</v>
      </c>
      <c r="S2264" s="10">
        <f t="shared" si="261"/>
        <v>41926.585162037038</v>
      </c>
      <c r="T2264" s="10">
        <f t="shared" si="262"/>
        <v>41961</v>
      </c>
      <c r="U2264" s="10">
        <v>41926</v>
      </c>
      <c r="V2264" s="10">
        <v>41961</v>
      </c>
      <c r="W2264" s="28">
        <f t="shared" si="259"/>
        <v>3300</v>
      </c>
      <c r="X2264" s="28">
        <f t="shared" si="260"/>
        <v>5087</v>
      </c>
    </row>
    <row r="2265" spans="1:2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8318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8354</v>
      </c>
      <c r="O2265" s="5">
        <f t="shared" si="258"/>
        <v>115.54666666666667</v>
      </c>
      <c r="P2265" s="5">
        <f t="shared" si="263"/>
        <v>144.43333333333334</v>
      </c>
      <c r="Q2265" s="6" t="s">
        <v>8390</v>
      </c>
      <c r="R2265" t="s">
        <v>8408</v>
      </c>
      <c r="S2265" s="10">
        <f t="shared" si="261"/>
        <v>42014.832326388889</v>
      </c>
      <c r="T2265" s="10">
        <f t="shared" si="262"/>
        <v>42035.832326388889</v>
      </c>
      <c r="U2265" s="10">
        <v>42014</v>
      </c>
      <c r="V2265" s="10">
        <v>42035</v>
      </c>
      <c r="W2265" s="28">
        <f t="shared" si="259"/>
        <v>933.75</v>
      </c>
      <c r="X2265" s="28">
        <f t="shared" si="260"/>
        <v>1046.8528000000001</v>
      </c>
    </row>
    <row r="2266" spans="1:2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8318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8354</v>
      </c>
      <c r="O2266" s="5">
        <f t="shared" si="258"/>
        <v>180.03333333333333</v>
      </c>
      <c r="P2266" s="5">
        <f t="shared" si="263"/>
        <v>24.274157303370785</v>
      </c>
      <c r="Q2266" s="6" t="s">
        <v>8390</v>
      </c>
      <c r="R2266" t="s">
        <v>8408</v>
      </c>
      <c r="S2266" s="10">
        <f t="shared" si="261"/>
        <v>42496.582337962958</v>
      </c>
      <c r="T2266" s="10">
        <f t="shared" si="262"/>
        <v>42513.125</v>
      </c>
      <c r="U2266" s="10">
        <v>42496</v>
      </c>
      <c r="V2266" s="10">
        <v>42513</v>
      </c>
      <c r="W2266" s="28">
        <f t="shared" si="259"/>
        <v>6000</v>
      </c>
      <c r="X2266" s="28">
        <f t="shared" si="260"/>
        <v>10802</v>
      </c>
    </row>
    <row r="2267" spans="1:2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8318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8354</v>
      </c>
      <c r="O2267" s="5">
        <f t="shared" si="258"/>
        <v>298.5</v>
      </c>
      <c r="P2267" s="5">
        <f t="shared" si="263"/>
        <v>35.117647058823529</v>
      </c>
      <c r="Q2267" s="6" t="s">
        <v>8390</v>
      </c>
      <c r="R2267" t="s">
        <v>8408</v>
      </c>
      <c r="S2267" s="10">
        <f t="shared" si="261"/>
        <v>42689.853090277778</v>
      </c>
      <c r="T2267" s="10">
        <f t="shared" si="262"/>
        <v>42696.853090277778</v>
      </c>
      <c r="U2267" s="10">
        <v>42689</v>
      </c>
      <c r="V2267" s="10">
        <v>42696</v>
      </c>
      <c r="W2267" s="28">
        <f t="shared" si="259"/>
        <v>248.5</v>
      </c>
      <c r="X2267" s="28">
        <f t="shared" si="260"/>
        <v>742.01129999999989</v>
      </c>
    </row>
    <row r="2268" spans="1:2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8318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8354</v>
      </c>
      <c r="O2268" s="5">
        <f t="shared" si="258"/>
        <v>320.26666666666665</v>
      </c>
      <c r="P2268" s="5">
        <f t="shared" si="263"/>
        <v>24.762886597938145</v>
      </c>
      <c r="Q2268" s="6" t="s">
        <v>8390</v>
      </c>
      <c r="R2268" t="s">
        <v>8408</v>
      </c>
      <c r="S2268" s="10">
        <f t="shared" si="261"/>
        <v>42469.874907407408</v>
      </c>
      <c r="T2268" s="10">
        <f t="shared" si="262"/>
        <v>42487.083333333328</v>
      </c>
      <c r="U2268" s="10">
        <v>42469</v>
      </c>
      <c r="V2268" s="10">
        <v>42487</v>
      </c>
      <c r="W2268" s="28">
        <f t="shared" si="259"/>
        <v>1500</v>
      </c>
      <c r="X2268" s="28">
        <f t="shared" si="260"/>
        <v>4804</v>
      </c>
    </row>
    <row r="2269" spans="1:2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8318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8354</v>
      </c>
      <c r="O2269" s="5">
        <f t="shared" si="258"/>
        <v>380.52499999999998</v>
      </c>
      <c r="P2269" s="5">
        <f t="shared" si="263"/>
        <v>188.37871287128712</v>
      </c>
      <c r="Q2269" s="6" t="s">
        <v>8390</v>
      </c>
      <c r="R2269" t="s">
        <v>8408</v>
      </c>
      <c r="S2269" s="10">
        <f t="shared" si="261"/>
        <v>41968.829826388886</v>
      </c>
      <c r="T2269" s="10">
        <f t="shared" si="262"/>
        <v>41994.041666666672</v>
      </c>
      <c r="U2269" s="10">
        <v>41968</v>
      </c>
      <c r="V2269" s="10">
        <v>41994</v>
      </c>
      <c r="W2269" s="28">
        <f t="shared" si="259"/>
        <v>20000</v>
      </c>
      <c r="X2269" s="28">
        <f t="shared" si="260"/>
        <v>76105</v>
      </c>
    </row>
    <row r="2270" spans="1:2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8318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8354</v>
      </c>
      <c r="O2270" s="5">
        <f t="shared" si="258"/>
        <v>102.60000000000001</v>
      </c>
      <c r="P2270" s="5">
        <f t="shared" si="263"/>
        <v>148.08247422680412</v>
      </c>
      <c r="Q2270" s="6" t="s">
        <v>8390</v>
      </c>
      <c r="R2270" t="s">
        <v>8408</v>
      </c>
      <c r="S2270" s="10">
        <f t="shared" si="261"/>
        <v>42776.082349537042</v>
      </c>
      <c r="T2270" s="10">
        <f t="shared" si="262"/>
        <v>42806.082349537042</v>
      </c>
      <c r="U2270" s="10">
        <v>42776</v>
      </c>
      <c r="V2270" s="10">
        <v>42806</v>
      </c>
      <c r="W2270" s="28">
        <f t="shared" si="259"/>
        <v>28000</v>
      </c>
      <c r="X2270" s="28">
        <f t="shared" si="260"/>
        <v>28728</v>
      </c>
    </row>
    <row r="2271" spans="1:2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8318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8354</v>
      </c>
      <c r="O2271" s="5">
        <f t="shared" si="258"/>
        <v>1801.64</v>
      </c>
      <c r="P2271" s="5">
        <f t="shared" si="263"/>
        <v>49.934589800443462</v>
      </c>
      <c r="Q2271" s="6" t="s">
        <v>8390</v>
      </c>
      <c r="R2271" t="s">
        <v>8408</v>
      </c>
      <c r="S2271" s="10">
        <f t="shared" si="261"/>
        <v>42776.704432870371</v>
      </c>
      <c r="T2271" s="10">
        <f t="shared" si="262"/>
        <v>42801.208333333328</v>
      </c>
      <c r="U2271" s="10">
        <v>42776</v>
      </c>
      <c r="V2271" s="10">
        <v>42801</v>
      </c>
      <c r="W2271" s="28">
        <f t="shared" si="259"/>
        <v>2500</v>
      </c>
      <c r="X2271" s="28">
        <f t="shared" si="260"/>
        <v>45041</v>
      </c>
    </row>
    <row r="2272" spans="1:2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8318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8354</v>
      </c>
      <c r="O2272" s="5">
        <f t="shared" si="258"/>
        <v>720.24800000000005</v>
      </c>
      <c r="P2272" s="5">
        <f t="shared" si="263"/>
        <v>107.82155688622754</v>
      </c>
      <c r="Q2272" s="6" t="s">
        <v>8390</v>
      </c>
      <c r="R2272" t="s">
        <v>8408</v>
      </c>
      <c r="S2272" s="10">
        <f t="shared" si="261"/>
        <v>42725.869363425925</v>
      </c>
      <c r="T2272" s="10">
        <f t="shared" si="262"/>
        <v>42745.915972222225</v>
      </c>
      <c r="U2272" s="10">
        <v>42725</v>
      </c>
      <c r="V2272" s="10">
        <v>42745</v>
      </c>
      <c r="W2272" s="28">
        <f t="shared" si="259"/>
        <v>25000</v>
      </c>
      <c r="X2272" s="28">
        <f t="shared" si="260"/>
        <v>180062</v>
      </c>
    </row>
    <row r="2273" spans="1:2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8318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8354</v>
      </c>
      <c r="O2273" s="5">
        <f t="shared" si="258"/>
        <v>283.09000000000003</v>
      </c>
      <c r="P2273" s="5">
        <f t="shared" si="263"/>
        <v>42.63403614457831</v>
      </c>
      <c r="Q2273" s="6" t="s">
        <v>8390</v>
      </c>
      <c r="R2273" t="s">
        <v>8408</v>
      </c>
      <c r="S2273" s="10">
        <f t="shared" si="261"/>
        <v>42684.000046296293</v>
      </c>
      <c r="T2273" s="10">
        <f t="shared" si="262"/>
        <v>42714.000046296293</v>
      </c>
      <c r="U2273" s="10">
        <v>42684</v>
      </c>
      <c r="V2273" s="10">
        <v>42714</v>
      </c>
      <c r="W2273" s="28">
        <f t="shared" si="259"/>
        <v>20000</v>
      </c>
      <c r="X2273" s="28">
        <f t="shared" si="260"/>
        <v>56618</v>
      </c>
    </row>
    <row r="2274" spans="1:2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8318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8354</v>
      </c>
      <c r="O2274" s="5">
        <f t="shared" si="258"/>
        <v>1356.6000000000001</v>
      </c>
      <c r="P2274" s="5">
        <f t="shared" si="263"/>
        <v>14.370762711864407</v>
      </c>
      <c r="Q2274" s="6" t="s">
        <v>8390</v>
      </c>
      <c r="R2274" t="s">
        <v>8408</v>
      </c>
      <c r="S2274" s="10">
        <f t="shared" si="261"/>
        <v>42315.699490740742</v>
      </c>
      <c r="T2274" s="10">
        <f t="shared" si="262"/>
        <v>42345.699490740742</v>
      </c>
      <c r="U2274" s="10">
        <v>42315</v>
      </c>
      <c r="V2274" s="10">
        <v>42345</v>
      </c>
      <c r="W2274" s="28">
        <f t="shared" si="259"/>
        <v>1000</v>
      </c>
      <c r="X2274" s="28">
        <f t="shared" si="260"/>
        <v>13566</v>
      </c>
    </row>
    <row r="2275" spans="1:2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8318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8354</v>
      </c>
      <c r="O2275" s="5">
        <f t="shared" si="258"/>
        <v>220.35999999999999</v>
      </c>
      <c r="P2275" s="5">
        <f t="shared" si="263"/>
        <v>37.476190476190474</v>
      </c>
      <c r="Q2275" s="6" t="s">
        <v>8390</v>
      </c>
      <c r="R2275" t="s">
        <v>8408</v>
      </c>
      <c r="S2275" s="10">
        <f t="shared" si="261"/>
        <v>42781.549097222218</v>
      </c>
      <c r="T2275" s="10">
        <f t="shared" si="262"/>
        <v>42806.507430555561</v>
      </c>
      <c r="U2275" s="10">
        <v>42781</v>
      </c>
      <c r="V2275" s="10">
        <v>42806</v>
      </c>
      <c r="W2275" s="28">
        <f t="shared" si="259"/>
        <v>1911</v>
      </c>
      <c r="X2275" s="28">
        <f t="shared" si="260"/>
        <v>4079.4145000000003</v>
      </c>
    </row>
    <row r="2276" spans="1:2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8318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8354</v>
      </c>
      <c r="O2276" s="5">
        <f t="shared" si="258"/>
        <v>119.6</v>
      </c>
      <c r="P2276" s="5">
        <f t="shared" si="263"/>
        <v>30.202020202020201</v>
      </c>
      <c r="Q2276" s="6" t="s">
        <v>8390</v>
      </c>
      <c r="R2276" t="s">
        <v>8408</v>
      </c>
      <c r="S2276" s="10">
        <f t="shared" si="261"/>
        <v>41663.500659722224</v>
      </c>
      <c r="T2276" s="10">
        <f t="shared" si="262"/>
        <v>41693.500659722224</v>
      </c>
      <c r="U2276" s="10">
        <v>41663</v>
      </c>
      <c r="V2276" s="10">
        <v>41693</v>
      </c>
      <c r="W2276" s="28">
        <f t="shared" si="259"/>
        <v>2500</v>
      </c>
      <c r="X2276" s="28">
        <f t="shared" si="260"/>
        <v>2990</v>
      </c>
    </row>
    <row r="2277" spans="1:2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8318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8354</v>
      </c>
      <c r="O2277" s="5">
        <f t="shared" si="258"/>
        <v>407.76923076923077</v>
      </c>
      <c r="P2277" s="5">
        <f t="shared" si="263"/>
        <v>33.550632911392405</v>
      </c>
      <c r="Q2277" s="6" t="s">
        <v>8390</v>
      </c>
      <c r="R2277" t="s">
        <v>8408</v>
      </c>
      <c r="S2277" s="10">
        <f t="shared" si="261"/>
        <v>41965.616655092592</v>
      </c>
      <c r="T2277" s="10">
        <f t="shared" si="262"/>
        <v>41995.616655092592</v>
      </c>
      <c r="U2277" s="10">
        <v>41965</v>
      </c>
      <c r="V2277" s="10">
        <v>41995</v>
      </c>
      <c r="W2277" s="28">
        <f t="shared" si="259"/>
        <v>1019.33</v>
      </c>
      <c r="X2277" s="28">
        <f t="shared" si="260"/>
        <v>4139.8159500000002</v>
      </c>
    </row>
    <row r="2278" spans="1:2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8318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8354</v>
      </c>
      <c r="O2278" s="5">
        <f t="shared" si="258"/>
        <v>105.81826105905425</v>
      </c>
      <c r="P2278" s="5">
        <f t="shared" si="263"/>
        <v>64.74666666666667</v>
      </c>
      <c r="Q2278" s="6" t="s">
        <v>8390</v>
      </c>
      <c r="R2278" t="s">
        <v>8408</v>
      </c>
      <c r="S2278" s="10">
        <f t="shared" si="261"/>
        <v>41614.651493055557</v>
      </c>
      <c r="T2278" s="10">
        <f t="shared" si="262"/>
        <v>41644.651493055557</v>
      </c>
      <c r="U2278" s="10">
        <v>41614</v>
      </c>
      <c r="V2278" s="10">
        <v>41644</v>
      </c>
      <c r="W2278" s="28">
        <f t="shared" si="259"/>
        <v>4589</v>
      </c>
      <c r="X2278" s="28">
        <f t="shared" si="260"/>
        <v>4856</v>
      </c>
    </row>
    <row r="2279" spans="1:2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8318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8354</v>
      </c>
      <c r="O2279" s="5">
        <f t="shared" si="258"/>
        <v>141.08235294117648</v>
      </c>
      <c r="P2279" s="5">
        <f t="shared" si="263"/>
        <v>57.932367149758456</v>
      </c>
      <c r="Q2279" s="6" t="s">
        <v>8390</v>
      </c>
      <c r="R2279" t="s">
        <v>8408</v>
      </c>
      <c r="S2279" s="10">
        <f t="shared" si="261"/>
        <v>40936.678506944445</v>
      </c>
      <c r="T2279" s="10">
        <f t="shared" si="262"/>
        <v>40966.678506944445</v>
      </c>
      <c r="U2279" s="10">
        <v>40936</v>
      </c>
      <c r="V2279" s="10">
        <v>40966</v>
      </c>
      <c r="W2279" s="28">
        <f t="shared" si="259"/>
        <v>8500</v>
      </c>
      <c r="X2279" s="28">
        <f t="shared" si="260"/>
        <v>11992</v>
      </c>
    </row>
    <row r="2280" spans="1:2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8318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8354</v>
      </c>
      <c r="O2280" s="5">
        <f t="shared" si="258"/>
        <v>270.7</v>
      </c>
      <c r="P2280" s="5">
        <f t="shared" ref="P2280:P2311" si="264">E2280/L2280</f>
        <v>53.078431372549019</v>
      </c>
      <c r="Q2280" s="6" t="s">
        <v>8390</v>
      </c>
      <c r="R2280" t="s">
        <v>8408</v>
      </c>
      <c r="S2280" s="10">
        <f t="shared" si="261"/>
        <v>42338.709108796298</v>
      </c>
      <c r="T2280" s="10">
        <f t="shared" si="262"/>
        <v>42372.957638888889</v>
      </c>
      <c r="U2280" s="10">
        <v>42338</v>
      </c>
      <c r="V2280" s="10">
        <v>42372</v>
      </c>
      <c r="W2280" s="28">
        <f t="shared" si="259"/>
        <v>2115.8000000000002</v>
      </c>
      <c r="X2280" s="28">
        <f t="shared" si="260"/>
        <v>5894.2218000000003</v>
      </c>
    </row>
    <row r="2281" spans="1:2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8318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8354</v>
      </c>
      <c r="O2281" s="5">
        <f t="shared" si="258"/>
        <v>153.80000000000001</v>
      </c>
      <c r="P2281" s="5">
        <f t="shared" si="264"/>
        <v>48.0625</v>
      </c>
      <c r="Q2281" s="6" t="s">
        <v>8390</v>
      </c>
      <c r="R2281" t="s">
        <v>8408</v>
      </c>
      <c r="S2281" s="10">
        <f t="shared" si="261"/>
        <v>42020.806701388894</v>
      </c>
      <c r="T2281" s="10">
        <f t="shared" si="262"/>
        <v>42039.166666666672</v>
      </c>
      <c r="U2281" s="10">
        <v>42020</v>
      </c>
      <c r="V2281" s="10">
        <v>42039</v>
      </c>
      <c r="W2281" s="28">
        <f t="shared" si="259"/>
        <v>1000</v>
      </c>
      <c r="X2281" s="28">
        <f t="shared" si="260"/>
        <v>1538</v>
      </c>
    </row>
    <row r="2282" spans="1:2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8318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8354</v>
      </c>
      <c r="O2282" s="5">
        <f t="shared" si="258"/>
        <v>403.57653061224488</v>
      </c>
      <c r="P2282" s="5">
        <f t="shared" si="264"/>
        <v>82.396874999999994</v>
      </c>
      <c r="Q2282" s="6" t="s">
        <v>8390</v>
      </c>
      <c r="R2282" t="s">
        <v>8408</v>
      </c>
      <c r="S2282" s="10">
        <f t="shared" si="261"/>
        <v>42234.624895833331</v>
      </c>
      <c r="T2282" s="10">
        <f t="shared" si="262"/>
        <v>42264.624895833331</v>
      </c>
      <c r="U2282" s="10">
        <v>42234</v>
      </c>
      <c r="V2282" s="10">
        <v>42264</v>
      </c>
      <c r="W2282" s="28">
        <f t="shared" si="259"/>
        <v>9800</v>
      </c>
      <c r="X2282" s="28">
        <f t="shared" si="260"/>
        <v>39550.5</v>
      </c>
    </row>
    <row r="2283" spans="1:2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8318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8333</v>
      </c>
      <c r="O2283" s="5">
        <f t="shared" si="258"/>
        <v>185</v>
      </c>
      <c r="P2283" s="5">
        <f t="shared" si="264"/>
        <v>50.454545454545453</v>
      </c>
      <c r="Q2283" s="6" t="s">
        <v>8382</v>
      </c>
      <c r="R2283" t="s">
        <v>8383</v>
      </c>
      <c r="S2283" s="10">
        <f t="shared" si="261"/>
        <v>40687.285844907405</v>
      </c>
      <c r="T2283" s="10">
        <f t="shared" si="262"/>
        <v>40749.284722222219</v>
      </c>
      <c r="U2283" s="10">
        <v>40687</v>
      </c>
      <c r="V2283" s="10">
        <v>40749</v>
      </c>
      <c r="W2283" s="28">
        <f t="shared" si="259"/>
        <v>300</v>
      </c>
      <c r="X2283" s="28">
        <f t="shared" si="260"/>
        <v>555</v>
      </c>
    </row>
    <row r="2284" spans="1:2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8318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8333</v>
      </c>
      <c r="O2284" s="5">
        <f t="shared" si="258"/>
        <v>185.33333333333331</v>
      </c>
      <c r="P2284" s="5">
        <f t="shared" si="264"/>
        <v>115.83333333333333</v>
      </c>
      <c r="Q2284" s="6" t="s">
        <v>8382</v>
      </c>
      <c r="R2284" t="s">
        <v>8383</v>
      </c>
      <c r="S2284" s="10">
        <f t="shared" si="261"/>
        <v>42323.17460648148</v>
      </c>
      <c r="T2284" s="10">
        <f t="shared" si="262"/>
        <v>42383.17460648148</v>
      </c>
      <c r="U2284" s="10">
        <v>42323</v>
      </c>
      <c r="V2284" s="10">
        <v>42383</v>
      </c>
      <c r="W2284" s="28">
        <f t="shared" si="259"/>
        <v>750</v>
      </c>
      <c r="X2284" s="28">
        <f t="shared" si="260"/>
        <v>1390</v>
      </c>
    </row>
    <row r="2285" spans="1:2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8318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8333</v>
      </c>
      <c r="O2285" s="5">
        <f t="shared" si="258"/>
        <v>100.85533333333332</v>
      </c>
      <c r="P2285" s="5">
        <f t="shared" si="264"/>
        <v>63.03458333333333</v>
      </c>
      <c r="Q2285" s="6" t="s">
        <v>8382</v>
      </c>
      <c r="R2285" t="s">
        <v>8383</v>
      </c>
      <c r="S2285" s="10">
        <f t="shared" si="261"/>
        <v>40978.125046296293</v>
      </c>
      <c r="T2285" s="10">
        <f t="shared" si="262"/>
        <v>41038.083379629628</v>
      </c>
      <c r="U2285" s="10">
        <v>40978</v>
      </c>
      <c r="V2285" s="10">
        <v>41038</v>
      </c>
      <c r="W2285" s="28">
        <f t="shared" si="259"/>
        <v>3000</v>
      </c>
      <c r="X2285" s="28">
        <f t="shared" si="260"/>
        <v>3025.66</v>
      </c>
    </row>
    <row r="2286" spans="1:2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8318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8333</v>
      </c>
      <c r="O2286" s="5">
        <f t="shared" si="258"/>
        <v>106.22116666666668</v>
      </c>
      <c r="P2286" s="5">
        <f t="shared" si="264"/>
        <v>108.02152542372882</v>
      </c>
      <c r="Q2286" s="6" t="s">
        <v>8382</v>
      </c>
      <c r="R2286" t="s">
        <v>8383</v>
      </c>
      <c r="S2286" s="10">
        <f t="shared" si="261"/>
        <v>40585.796817129631</v>
      </c>
      <c r="T2286" s="10">
        <f t="shared" si="262"/>
        <v>40614.166666666664</v>
      </c>
      <c r="U2286" s="10">
        <v>40585</v>
      </c>
      <c r="V2286" s="10">
        <v>40614</v>
      </c>
      <c r="W2286" s="28">
        <f t="shared" si="259"/>
        <v>6000</v>
      </c>
      <c r="X2286" s="28">
        <f t="shared" si="260"/>
        <v>6373.27</v>
      </c>
    </row>
    <row r="2287" spans="1:2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8318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8333</v>
      </c>
      <c r="O2287" s="5">
        <f t="shared" si="258"/>
        <v>121.36666666666667</v>
      </c>
      <c r="P2287" s="5">
        <f t="shared" si="264"/>
        <v>46.088607594936711</v>
      </c>
      <c r="Q2287" s="6" t="s">
        <v>8382</v>
      </c>
      <c r="R2287" t="s">
        <v>8383</v>
      </c>
      <c r="S2287" s="10">
        <f t="shared" si="261"/>
        <v>41059.185682870375</v>
      </c>
      <c r="T2287" s="10">
        <f t="shared" si="262"/>
        <v>41089.185682870375</v>
      </c>
      <c r="U2287" s="10">
        <v>41059</v>
      </c>
      <c r="V2287" s="10">
        <v>41089</v>
      </c>
      <c r="W2287" s="28">
        <f t="shared" si="259"/>
        <v>3000</v>
      </c>
      <c r="X2287" s="28">
        <f t="shared" si="260"/>
        <v>3641</v>
      </c>
    </row>
    <row r="2288" spans="1:2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8318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8333</v>
      </c>
      <c r="O2288" s="5">
        <f t="shared" si="258"/>
        <v>100.06666666666666</v>
      </c>
      <c r="P2288" s="5">
        <f t="shared" si="264"/>
        <v>107.21428571428571</v>
      </c>
      <c r="Q2288" s="6" t="s">
        <v>8382</v>
      </c>
      <c r="R2288" t="s">
        <v>8383</v>
      </c>
      <c r="S2288" s="10">
        <f t="shared" si="261"/>
        <v>41494.963587962964</v>
      </c>
      <c r="T2288" s="10">
        <f t="shared" si="262"/>
        <v>41523.165972222225</v>
      </c>
      <c r="U2288" s="10">
        <v>41494</v>
      </c>
      <c r="V2288" s="10">
        <v>41523</v>
      </c>
      <c r="W2288" s="28">
        <f t="shared" si="259"/>
        <v>1500</v>
      </c>
      <c r="X2288" s="28">
        <f t="shared" si="260"/>
        <v>1501</v>
      </c>
    </row>
    <row r="2289" spans="1:2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8318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8333</v>
      </c>
      <c r="O2289" s="5">
        <f t="shared" si="258"/>
        <v>119.97755555555555</v>
      </c>
      <c r="P2289" s="5">
        <f t="shared" si="264"/>
        <v>50.9338679245283</v>
      </c>
      <c r="Q2289" s="6" t="s">
        <v>8382</v>
      </c>
      <c r="R2289" t="s">
        <v>8383</v>
      </c>
      <c r="S2289" s="10">
        <f t="shared" si="261"/>
        <v>41792.667361111111</v>
      </c>
      <c r="T2289" s="10">
        <f t="shared" si="262"/>
        <v>41813.667361111111</v>
      </c>
      <c r="U2289" s="10">
        <v>41792</v>
      </c>
      <c r="V2289" s="10">
        <v>41813</v>
      </c>
      <c r="W2289" s="28">
        <f t="shared" si="259"/>
        <v>4500</v>
      </c>
      <c r="X2289" s="28">
        <f t="shared" si="260"/>
        <v>5398.99</v>
      </c>
    </row>
    <row r="2290" spans="1:2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8318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8333</v>
      </c>
      <c r="O2290" s="5">
        <f t="shared" si="258"/>
        <v>100.1</v>
      </c>
      <c r="P2290" s="5">
        <f t="shared" si="264"/>
        <v>40.04</v>
      </c>
      <c r="Q2290" s="6" t="s">
        <v>8382</v>
      </c>
      <c r="R2290" t="s">
        <v>8383</v>
      </c>
      <c r="S2290" s="10">
        <f t="shared" si="261"/>
        <v>41067.827418981484</v>
      </c>
      <c r="T2290" s="10">
        <f t="shared" si="262"/>
        <v>41086.75</v>
      </c>
      <c r="U2290" s="10">
        <v>41067</v>
      </c>
      <c r="V2290" s="10">
        <v>41086</v>
      </c>
      <c r="W2290" s="28">
        <f t="shared" si="259"/>
        <v>1000</v>
      </c>
      <c r="X2290" s="28">
        <f t="shared" si="260"/>
        <v>1001</v>
      </c>
    </row>
    <row r="2291" spans="1:2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8318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8333</v>
      </c>
      <c r="O2291" s="5">
        <f t="shared" si="258"/>
        <v>107.4</v>
      </c>
      <c r="P2291" s="5">
        <f t="shared" si="264"/>
        <v>64.44</v>
      </c>
      <c r="Q2291" s="6" t="s">
        <v>8382</v>
      </c>
      <c r="R2291" t="s">
        <v>8383</v>
      </c>
      <c r="S2291" s="10">
        <f t="shared" si="261"/>
        <v>41571.998379629629</v>
      </c>
      <c r="T2291" s="10">
        <f t="shared" si="262"/>
        <v>41614.973611111112</v>
      </c>
      <c r="U2291" s="10">
        <v>41571</v>
      </c>
      <c r="V2291" s="10">
        <v>41614</v>
      </c>
      <c r="W2291" s="28">
        <f t="shared" si="259"/>
        <v>1500</v>
      </c>
      <c r="X2291" s="28">
        <f t="shared" si="260"/>
        <v>1611</v>
      </c>
    </row>
    <row r="2292" spans="1:2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8318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8333</v>
      </c>
      <c r="O2292" s="5">
        <f t="shared" si="258"/>
        <v>104.06666666666666</v>
      </c>
      <c r="P2292" s="5">
        <f t="shared" si="264"/>
        <v>53.827586206896555</v>
      </c>
      <c r="Q2292" s="6" t="s">
        <v>8382</v>
      </c>
      <c r="R2292" t="s">
        <v>8383</v>
      </c>
      <c r="S2292" s="10">
        <f t="shared" si="261"/>
        <v>40070.253819444442</v>
      </c>
      <c r="T2292" s="10">
        <f t="shared" si="262"/>
        <v>40148.708333333336</v>
      </c>
      <c r="U2292" s="10">
        <v>40070</v>
      </c>
      <c r="V2292" s="10">
        <v>40148</v>
      </c>
      <c r="W2292" s="28">
        <f t="shared" si="259"/>
        <v>1500</v>
      </c>
      <c r="X2292" s="28">
        <f t="shared" si="260"/>
        <v>1561</v>
      </c>
    </row>
    <row r="2293" spans="1:2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8318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8333</v>
      </c>
      <c r="O2293" s="5">
        <f t="shared" si="258"/>
        <v>172.8</v>
      </c>
      <c r="P2293" s="5">
        <f t="shared" si="264"/>
        <v>100.46511627906976</v>
      </c>
      <c r="Q2293" s="6" t="s">
        <v>8382</v>
      </c>
      <c r="R2293" t="s">
        <v>8383</v>
      </c>
      <c r="S2293" s="10">
        <f t="shared" si="261"/>
        <v>40987.977060185185</v>
      </c>
      <c r="T2293" s="10">
        <f t="shared" si="262"/>
        <v>41022.166666666664</v>
      </c>
      <c r="U2293" s="10">
        <v>40987</v>
      </c>
      <c r="V2293" s="10">
        <v>41022</v>
      </c>
      <c r="W2293" s="28">
        <f t="shared" si="259"/>
        <v>2500</v>
      </c>
      <c r="X2293" s="28">
        <f t="shared" si="260"/>
        <v>4320</v>
      </c>
    </row>
    <row r="2294" spans="1:2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8318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8333</v>
      </c>
      <c r="O2294" s="5">
        <f t="shared" si="258"/>
        <v>107.2505</v>
      </c>
      <c r="P2294" s="5">
        <f t="shared" si="264"/>
        <v>46.630652173913049</v>
      </c>
      <c r="Q2294" s="6" t="s">
        <v>8382</v>
      </c>
      <c r="R2294" t="s">
        <v>8383</v>
      </c>
      <c r="S2294" s="10">
        <f t="shared" si="261"/>
        <v>40987.697638888887</v>
      </c>
      <c r="T2294" s="10">
        <f t="shared" si="262"/>
        <v>41017.697638888887</v>
      </c>
      <c r="U2294" s="10">
        <v>40987</v>
      </c>
      <c r="V2294" s="10">
        <v>41017</v>
      </c>
      <c r="W2294" s="28">
        <f t="shared" si="259"/>
        <v>2000</v>
      </c>
      <c r="X2294" s="28">
        <f t="shared" si="260"/>
        <v>2145.0100000000002</v>
      </c>
    </row>
    <row r="2295" spans="1:2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8318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8333</v>
      </c>
      <c r="O2295" s="5">
        <f t="shared" si="258"/>
        <v>108.23529411764706</v>
      </c>
      <c r="P2295" s="5">
        <f t="shared" si="264"/>
        <v>34.074074074074076</v>
      </c>
      <c r="Q2295" s="6" t="s">
        <v>8382</v>
      </c>
      <c r="R2295" t="s">
        <v>8383</v>
      </c>
      <c r="S2295" s="10">
        <f t="shared" si="261"/>
        <v>41151.708321759259</v>
      </c>
      <c r="T2295" s="10">
        <f t="shared" si="262"/>
        <v>41177.165972222225</v>
      </c>
      <c r="U2295" s="10">
        <v>41151</v>
      </c>
      <c r="V2295" s="10">
        <v>41177</v>
      </c>
      <c r="W2295" s="28">
        <f t="shared" si="259"/>
        <v>850</v>
      </c>
      <c r="X2295" s="28">
        <f t="shared" si="260"/>
        <v>920</v>
      </c>
    </row>
    <row r="2296" spans="1:2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8318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8333</v>
      </c>
      <c r="O2296" s="5">
        <f t="shared" si="258"/>
        <v>146.08079999999998</v>
      </c>
      <c r="P2296" s="5">
        <f t="shared" si="264"/>
        <v>65.214642857142863</v>
      </c>
      <c r="Q2296" s="6" t="s">
        <v>8382</v>
      </c>
      <c r="R2296" t="s">
        <v>8383</v>
      </c>
      <c r="S2296" s="10">
        <f t="shared" si="261"/>
        <v>41264.72314814815</v>
      </c>
      <c r="T2296" s="10">
        <f t="shared" si="262"/>
        <v>41294.72314814815</v>
      </c>
      <c r="U2296" s="10">
        <v>41264</v>
      </c>
      <c r="V2296" s="10">
        <v>41294</v>
      </c>
      <c r="W2296" s="28">
        <f t="shared" si="259"/>
        <v>5000</v>
      </c>
      <c r="X2296" s="28">
        <f t="shared" si="260"/>
        <v>7304.04</v>
      </c>
    </row>
    <row r="2297" spans="1:2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8318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8333</v>
      </c>
      <c r="O2297" s="5">
        <f t="shared" si="258"/>
        <v>125.25</v>
      </c>
      <c r="P2297" s="5">
        <f t="shared" si="264"/>
        <v>44.205882352941174</v>
      </c>
      <c r="Q2297" s="6" t="s">
        <v>8382</v>
      </c>
      <c r="R2297" t="s">
        <v>8383</v>
      </c>
      <c r="S2297" s="10">
        <f t="shared" si="261"/>
        <v>41270.954351851848</v>
      </c>
      <c r="T2297" s="10">
        <f t="shared" si="262"/>
        <v>41300.954351851848</v>
      </c>
      <c r="U2297" s="10">
        <v>41270</v>
      </c>
      <c r="V2297" s="10">
        <v>41300</v>
      </c>
      <c r="W2297" s="28">
        <f t="shared" si="259"/>
        <v>1200</v>
      </c>
      <c r="X2297" s="28">
        <f t="shared" si="260"/>
        <v>1503</v>
      </c>
    </row>
    <row r="2298" spans="1:2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8318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8333</v>
      </c>
      <c r="O2298" s="5">
        <f t="shared" si="258"/>
        <v>149.07142857142856</v>
      </c>
      <c r="P2298" s="5">
        <f t="shared" si="264"/>
        <v>71.965517241379317</v>
      </c>
      <c r="Q2298" s="6" t="s">
        <v>8382</v>
      </c>
      <c r="R2298" t="s">
        <v>8383</v>
      </c>
      <c r="S2298" s="10">
        <f t="shared" si="261"/>
        <v>40927.731782407405</v>
      </c>
      <c r="T2298" s="10">
        <f t="shared" si="262"/>
        <v>40962.731782407405</v>
      </c>
      <c r="U2298" s="10">
        <v>40927</v>
      </c>
      <c r="V2298" s="10">
        <v>40962</v>
      </c>
      <c r="W2298" s="28">
        <f t="shared" si="259"/>
        <v>7000</v>
      </c>
      <c r="X2298" s="28">
        <f t="shared" si="260"/>
        <v>10435</v>
      </c>
    </row>
    <row r="2299" spans="1:2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8318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8333</v>
      </c>
      <c r="O2299" s="5">
        <f t="shared" si="258"/>
        <v>100.6</v>
      </c>
      <c r="P2299" s="5">
        <f t="shared" si="264"/>
        <v>52.94736842105263</v>
      </c>
      <c r="Q2299" s="6" t="s">
        <v>8382</v>
      </c>
      <c r="R2299" t="s">
        <v>8383</v>
      </c>
      <c r="S2299" s="10">
        <f t="shared" si="261"/>
        <v>40948.042233796295</v>
      </c>
      <c r="T2299" s="10">
        <f t="shared" si="262"/>
        <v>40982.165972222225</v>
      </c>
      <c r="U2299" s="10">
        <v>40948</v>
      </c>
      <c r="V2299" s="10">
        <v>40982</v>
      </c>
      <c r="W2299" s="28">
        <f t="shared" si="259"/>
        <v>1000</v>
      </c>
      <c r="X2299" s="28">
        <f t="shared" si="260"/>
        <v>1006</v>
      </c>
    </row>
    <row r="2300" spans="1:2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8318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8333</v>
      </c>
      <c r="O2300" s="5">
        <f t="shared" si="258"/>
        <v>105.07333333333332</v>
      </c>
      <c r="P2300" s="5">
        <f t="shared" si="264"/>
        <v>109.45138888888889</v>
      </c>
      <c r="Q2300" s="6" t="s">
        <v>8382</v>
      </c>
      <c r="R2300" t="s">
        <v>8383</v>
      </c>
      <c r="S2300" s="10">
        <f t="shared" si="261"/>
        <v>41694.84065972222</v>
      </c>
      <c r="T2300" s="10">
        <f t="shared" si="262"/>
        <v>41724.798993055556</v>
      </c>
      <c r="U2300" s="10">
        <v>41694</v>
      </c>
      <c r="V2300" s="10">
        <v>41724</v>
      </c>
      <c r="W2300" s="28">
        <f t="shared" si="259"/>
        <v>30000</v>
      </c>
      <c r="X2300" s="28">
        <f t="shared" si="260"/>
        <v>31522</v>
      </c>
    </row>
    <row r="2301" spans="1:2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8318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8333</v>
      </c>
      <c r="O2301" s="5">
        <f t="shared" si="258"/>
        <v>350.16666666666663</v>
      </c>
      <c r="P2301" s="5">
        <f t="shared" si="264"/>
        <v>75.035714285714292</v>
      </c>
      <c r="Q2301" s="6" t="s">
        <v>8382</v>
      </c>
      <c r="R2301" t="s">
        <v>8383</v>
      </c>
      <c r="S2301" s="10">
        <f t="shared" si="261"/>
        <v>40565.032511574071</v>
      </c>
      <c r="T2301" s="10">
        <f t="shared" si="262"/>
        <v>40580.032511574071</v>
      </c>
      <c r="U2301" s="10">
        <v>40565</v>
      </c>
      <c r="V2301" s="10">
        <v>40580</v>
      </c>
      <c r="W2301" s="28">
        <f t="shared" si="259"/>
        <v>300</v>
      </c>
      <c r="X2301" s="28">
        <f t="shared" si="260"/>
        <v>1050.5</v>
      </c>
    </row>
    <row r="2302" spans="1:2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8318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8333</v>
      </c>
      <c r="O2302" s="5">
        <f t="shared" si="258"/>
        <v>101.25</v>
      </c>
      <c r="P2302" s="5">
        <f t="shared" si="264"/>
        <v>115.71428571428571</v>
      </c>
      <c r="Q2302" s="6" t="s">
        <v>8382</v>
      </c>
      <c r="R2302" t="s">
        <v>8383</v>
      </c>
      <c r="S2302" s="10">
        <f t="shared" si="261"/>
        <v>41074.727037037039</v>
      </c>
      <c r="T2302" s="10">
        <f t="shared" si="262"/>
        <v>41088.727037037039</v>
      </c>
      <c r="U2302" s="10">
        <v>41074</v>
      </c>
      <c r="V2302" s="10">
        <v>41088</v>
      </c>
      <c r="W2302" s="28">
        <f t="shared" si="259"/>
        <v>800</v>
      </c>
      <c r="X2302" s="28">
        <f t="shared" si="260"/>
        <v>810</v>
      </c>
    </row>
    <row r="2303" spans="1:2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8318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8336</v>
      </c>
      <c r="O2303" s="5">
        <f t="shared" si="258"/>
        <v>133.6044</v>
      </c>
      <c r="P2303" s="5">
        <f t="shared" si="264"/>
        <v>31.659810426540286</v>
      </c>
      <c r="Q2303" s="6" t="s">
        <v>8382</v>
      </c>
      <c r="R2303" t="s">
        <v>8386</v>
      </c>
      <c r="S2303" s="10">
        <f t="shared" si="261"/>
        <v>41416.146944444445</v>
      </c>
      <c r="T2303" s="10">
        <f t="shared" si="262"/>
        <v>41446.146944444445</v>
      </c>
      <c r="U2303" s="10">
        <v>41416</v>
      </c>
      <c r="V2303" s="10">
        <v>41446</v>
      </c>
      <c r="W2303" s="28">
        <f t="shared" si="259"/>
        <v>5000</v>
      </c>
      <c r="X2303" s="28">
        <f t="shared" si="260"/>
        <v>6680.22</v>
      </c>
    </row>
    <row r="2304" spans="1:2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8318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8336</v>
      </c>
      <c r="O2304" s="5">
        <f t="shared" si="258"/>
        <v>170.65217391304347</v>
      </c>
      <c r="P2304" s="5">
        <f t="shared" si="264"/>
        <v>46.176470588235297</v>
      </c>
      <c r="Q2304" s="6" t="s">
        <v>8382</v>
      </c>
      <c r="R2304" t="s">
        <v>8386</v>
      </c>
      <c r="S2304" s="10">
        <f t="shared" si="261"/>
        <v>41605.868449074071</v>
      </c>
      <c r="T2304" s="10">
        <f t="shared" si="262"/>
        <v>41639.291666666664</v>
      </c>
      <c r="U2304" s="10">
        <v>41605</v>
      </c>
      <c r="V2304" s="10">
        <v>41639</v>
      </c>
      <c r="W2304" s="28">
        <f t="shared" si="259"/>
        <v>2300</v>
      </c>
      <c r="X2304" s="28">
        <f t="shared" si="260"/>
        <v>3925</v>
      </c>
    </row>
    <row r="2305" spans="1:2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8318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8336</v>
      </c>
      <c r="O2305" s="5">
        <f t="shared" si="258"/>
        <v>109.35829457364341</v>
      </c>
      <c r="P2305" s="5">
        <f t="shared" si="264"/>
        <v>68.481650485436887</v>
      </c>
      <c r="Q2305" s="6" t="s">
        <v>8382</v>
      </c>
      <c r="R2305" t="s">
        <v>8386</v>
      </c>
      <c r="S2305" s="10">
        <f t="shared" si="261"/>
        <v>40850.111064814817</v>
      </c>
      <c r="T2305" s="10">
        <f t="shared" si="262"/>
        <v>40890.152731481481</v>
      </c>
      <c r="U2305" s="10">
        <v>40850</v>
      </c>
      <c r="V2305" s="10">
        <v>40890</v>
      </c>
      <c r="W2305" s="28">
        <f t="shared" si="259"/>
        <v>6450</v>
      </c>
      <c r="X2305" s="28">
        <f t="shared" si="260"/>
        <v>7053.61</v>
      </c>
    </row>
    <row r="2306" spans="1:2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8318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8336</v>
      </c>
      <c r="O2306" s="5">
        <f t="shared" ref="O2306:O2369" si="265">(E2306/D2306)*100</f>
        <v>100.70033333333335</v>
      </c>
      <c r="P2306" s="5">
        <f t="shared" si="264"/>
        <v>53.469203539823013</v>
      </c>
      <c r="Q2306" s="6" t="s">
        <v>8382</v>
      </c>
      <c r="R2306" t="s">
        <v>8386</v>
      </c>
      <c r="S2306" s="10">
        <f t="shared" si="261"/>
        <v>40502.815868055557</v>
      </c>
      <c r="T2306" s="10">
        <f t="shared" si="262"/>
        <v>40544.207638888889</v>
      </c>
      <c r="U2306" s="10">
        <v>40502</v>
      </c>
      <c r="V2306" s="10">
        <v>40544</v>
      </c>
      <c r="W2306" s="28">
        <f t="shared" ref="W2306:W2369" si="266">(HLOOKUP(U2306,Exchange_Data,MATCH(H2306,Currency,0),FALSE))*D2306</f>
        <v>6000</v>
      </c>
      <c r="X2306" s="28">
        <f t="shared" ref="X2306:X2369" si="267">(HLOOKUP(V2306,Exchange_Data,MATCH(H2306,Currency,0),FALSE))*E2306</f>
        <v>6042.02</v>
      </c>
    </row>
    <row r="2307" spans="1:2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8318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8336</v>
      </c>
      <c r="O2307" s="5">
        <f t="shared" si="265"/>
        <v>101.22777777777779</v>
      </c>
      <c r="P2307" s="5">
        <f t="shared" si="264"/>
        <v>109.10778443113773</v>
      </c>
      <c r="Q2307" s="6" t="s">
        <v>8382</v>
      </c>
      <c r="R2307" t="s">
        <v>8386</v>
      </c>
      <c r="S2307" s="10">
        <f t="shared" ref="S2307:S2370" si="268">(J2307/86400)+25569</f>
        <v>41834.695277777777</v>
      </c>
      <c r="T2307" s="10">
        <f t="shared" ref="T2307:T2370" si="269">(I2307/86400)+25569</f>
        <v>41859.75</v>
      </c>
      <c r="U2307" s="10">
        <v>41834</v>
      </c>
      <c r="V2307" s="10">
        <v>41859</v>
      </c>
      <c r="W2307" s="28">
        <f t="shared" si="266"/>
        <v>18000</v>
      </c>
      <c r="X2307" s="28">
        <f t="shared" si="267"/>
        <v>18221</v>
      </c>
    </row>
    <row r="2308" spans="1:2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8318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8336</v>
      </c>
      <c r="O2308" s="5">
        <f t="shared" si="265"/>
        <v>106.75857142857143</v>
      </c>
      <c r="P2308" s="5">
        <f t="shared" si="264"/>
        <v>51.185616438356163</v>
      </c>
      <c r="Q2308" s="6" t="s">
        <v>8382</v>
      </c>
      <c r="R2308" t="s">
        <v>8386</v>
      </c>
      <c r="S2308" s="10">
        <f t="shared" si="268"/>
        <v>40948.16815972222</v>
      </c>
      <c r="T2308" s="10">
        <f t="shared" si="269"/>
        <v>40978.16815972222</v>
      </c>
      <c r="U2308" s="10">
        <v>40948</v>
      </c>
      <c r="V2308" s="10">
        <v>40978</v>
      </c>
      <c r="W2308" s="28">
        <f t="shared" si="266"/>
        <v>3500</v>
      </c>
      <c r="X2308" s="28">
        <f t="shared" si="267"/>
        <v>3736.55</v>
      </c>
    </row>
    <row r="2309" spans="1:2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8318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8336</v>
      </c>
      <c r="O2309" s="5">
        <f t="shared" si="265"/>
        <v>106.65777537961894</v>
      </c>
      <c r="P2309" s="5">
        <f t="shared" si="264"/>
        <v>27.936800000000002</v>
      </c>
      <c r="Q2309" s="6" t="s">
        <v>8382</v>
      </c>
      <c r="R2309" t="s">
        <v>8386</v>
      </c>
      <c r="S2309" s="10">
        <f t="shared" si="268"/>
        <v>41004.802465277782</v>
      </c>
      <c r="T2309" s="10">
        <f t="shared" si="269"/>
        <v>41034.802407407406</v>
      </c>
      <c r="U2309" s="10">
        <v>41004</v>
      </c>
      <c r="V2309" s="10">
        <v>41034</v>
      </c>
      <c r="W2309" s="28">
        <f t="shared" si="266"/>
        <v>1964.47</v>
      </c>
      <c r="X2309" s="28">
        <f t="shared" si="267"/>
        <v>2095.2600000000002</v>
      </c>
    </row>
    <row r="2310" spans="1:2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8318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8336</v>
      </c>
      <c r="O2310" s="5">
        <f t="shared" si="265"/>
        <v>101.30622</v>
      </c>
      <c r="P2310" s="5">
        <f t="shared" si="264"/>
        <v>82.496921824104234</v>
      </c>
      <c r="Q2310" s="6" t="s">
        <v>8382</v>
      </c>
      <c r="R2310" t="s">
        <v>8386</v>
      </c>
      <c r="S2310" s="10">
        <f t="shared" si="268"/>
        <v>41851.962916666671</v>
      </c>
      <c r="T2310" s="10">
        <f t="shared" si="269"/>
        <v>41880.041666666664</v>
      </c>
      <c r="U2310" s="10">
        <v>41851</v>
      </c>
      <c r="V2310" s="10">
        <v>41880</v>
      </c>
      <c r="W2310" s="28">
        <f t="shared" si="266"/>
        <v>50000</v>
      </c>
      <c r="X2310" s="28">
        <f t="shared" si="267"/>
        <v>50653.11</v>
      </c>
    </row>
    <row r="2311" spans="1:2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8318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8336</v>
      </c>
      <c r="O2311" s="5">
        <f t="shared" si="265"/>
        <v>106.67450000000001</v>
      </c>
      <c r="P2311" s="5">
        <f t="shared" si="264"/>
        <v>59.817476635514019</v>
      </c>
      <c r="Q2311" s="6" t="s">
        <v>8382</v>
      </c>
      <c r="R2311" t="s">
        <v>8386</v>
      </c>
      <c r="S2311" s="10">
        <f t="shared" si="268"/>
        <v>41307.987696759257</v>
      </c>
      <c r="T2311" s="10">
        <f t="shared" si="269"/>
        <v>41342.987696759257</v>
      </c>
      <c r="U2311" s="10">
        <v>41307</v>
      </c>
      <c r="V2311" s="10">
        <v>41342</v>
      </c>
      <c r="W2311" s="28">
        <f t="shared" si="266"/>
        <v>6000</v>
      </c>
      <c r="X2311" s="28">
        <f t="shared" si="267"/>
        <v>6400.47</v>
      </c>
    </row>
    <row r="2312" spans="1:2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8318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8336</v>
      </c>
      <c r="O2312" s="5">
        <f t="shared" si="265"/>
        <v>428.83978378378379</v>
      </c>
      <c r="P2312" s="5">
        <f t="shared" ref="P2312:P2342" si="270">E2312/L2312</f>
        <v>64.816470588235291</v>
      </c>
      <c r="Q2312" s="6" t="s">
        <v>8382</v>
      </c>
      <c r="R2312" t="s">
        <v>8386</v>
      </c>
      <c r="S2312" s="10">
        <f t="shared" si="268"/>
        <v>41324.79415509259</v>
      </c>
      <c r="T2312" s="10">
        <f t="shared" si="269"/>
        <v>41354.752488425926</v>
      </c>
      <c r="U2312" s="10">
        <v>41324</v>
      </c>
      <c r="V2312" s="10">
        <v>41354</v>
      </c>
      <c r="W2312" s="28">
        <f t="shared" si="266"/>
        <v>18500</v>
      </c>
      <c r="X2312" s="28">
        <f t="shared" si="267"/>
        <v>79335.360000000001</v>
      </c>
    </row>
    <row r="2313" spans="1:2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8318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8336</v>
      </c>
      <c r="O2313" s="5">
        <f t="shared" si="265"/>
        <v>104.11111111111111</v>
      </c>
      <c r="P2313" s="5">
        <f t="shared" si="270"/>
        <v>90.09615384615384</v>
      </c>
      <c r="Q2313" s="6" t="s">
        <v>8382</v>
      </c>
      <c r="R2313" t="s">
        <v>8386</v>
      </c>
      <c r="S2313" s="10">
        <f t="shared" si="268"/>
        <v>41736.004502314812</v>
      </c>
      <c r="T2313" s="10">
        <f t="shared" si="269"/>
        <v>41766.004502314812</v>
      </c>
      <c r="U2313" s="10">
        <v>41736</v>
      </c>
      <c r="V2313" s="10">
        <v>41766</v>
      </c>
      <c r="W2313" s="28">
        <f t="shared" si="266"/>
        <v>9000</v>
      </c>
      <c r="X2313" s="28">
        <f t="shared" si="267"/>
        <v>9370</v>
      </c>
    </row>
    <row r="2314" spans="1:2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8318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8336</v>
      </c>
      <c r="O2314" s="5">
        <f t="shared" si="265"/>
        <v>107.86666666666666</v>
      </c>
      <c r="P2314" s="5">
        <f t="shared" si="270"/>
        <v>40.962025316455694</v>
      </c>
      <c r="Q2314" s="6" t="s">
        <v>8382</v>
      </c>
      <c r="R2314" t="s">
        <v>8386</v>
      </c>
      <c r="S2314" s="10">
        <f t="shared" si="268"/>
        <v>41716.632847222223</v>
      </c>
      <c r="T2314" s="10">
        <f t="shared" si="269"/>
        <v>41747.958333333336</v>
      </c>
      <c r="U2314" s="10">
        <v>41716</v>
      </c>
      <c r="V2314" s="10">
        <v>41747</v>
      </c>
      <c r="W2314" s="28">
        <f t="shared" si="266"/>
        <v>3000</v>
      </c>
      <c r="X2314" s="28">
        <f t="shared" si="267"/>
        <v>3236</v>
      </c>
    </row>
    <row r="2315" spans="1:2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8318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8336</v>
      </c>
      <c r="O2315" s="5">
        <f t="shared" si="265"/>
        <v>175.84040000000002</v>
      </c>
      <c r="P2315" s="5">
        <f t="shared" si="270"/>
        <v>56.000127388535034</v>
      </c>
      <c r="Q2315" s="6" t="s">
        <v>8382</v>
      </c>
      <c r="R2315" t="s">
        <v>8386</v>
      </c>
      <c r="S2315" s="10">
        <f t="shared" si="268"/>
        <v>41002.958634259259</v>
      </c>
      <c r="T2315" s="10">
        <f t="shared" si="269"/>
        <v>41032.958634259259</v>
      </c>
      <c r="U2315" s="10">
        <v>41002</v>
      </c>
      <c r="V2315" s="10">
        <v>41032</v>
      </c>
      <c r="W2315" s="28">
        <f t="shared" si="266"/>
        <v>5000</v>
      </c>
      <c r="X2315" s="28">
        <f t="shared" si="267"/>
        <v>8792.02</v>
      </c>
    </row>
    <row r="2316" spans="1:2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8318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8336</v>
      </c>
      <c r="O2316" s="5">
        <f t="shared" si="265"/>
        <v>156.97</v>
      </c>
      <c r="P2316" s="5">
        <f t="shared" si="270"/>
        <v>37.672800000000002</v>
      </c>
      <c r="Q2316" s="6" t="s">
        <v>8382</v>
      </c>
      <c r="R2316" t="s">
        <v>8386</v>
      </c>
      <c r="S2316" s="10">
        <f t="shared" si="268"/>
        <v>41037.551585648151</v>
      </c>
      <c r="T2316" s="10">
        <f t="shared" si="269"/>
        <v>41067.551585648151</v>
      </c>
      <c r="U2316" s="10">
        <v>41037</v>
      </c>
      <c r="V2316" s="10">
        <v>41067</v>
      </c>
      <c r="W2316" s="28">
        <f t="shared" si="266"/>
        <v>1200</v>
      </c>
      <c r="X2316" s="28">
        <f t="shared" si="267"/>
        <v>1883.64</v>
      </c>
    </row>
    <row r="2317" spans="1:2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8318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8336</v>
      </c>
      <c r="O2317" s="5">
        <f t="shared" si="265"/>
        <v>102.60000000000001</v>
      </c>
      <c r="P2317" s="5">
        <f t="shared" si="270"/>
        <v>40.078125</v>
      </c>
      <c r="Q2317" s="6" t="s">
        <v>8382</v>
      </c>
      <c r="R2317" t="s">
        <v>8386</v>
      </c>
      <c r="S2317" s="10">
        <f t="shared" si="268"/>
        <v>41004.72619212963</v>
      </c>
      <c r="T2317" s="10">
        <f t="shared" si="269"/>
        <v>41034.72619212963</v>
      </c>
      <c r="U2317" s="10">
        <v>41004</v>
      </c>
      <c r="V2317" s="10">
        <v>41034</v>
      </c>
      <c r="W2317" s="28">
        <f t="shared" si="266"/>
        <v>2500</v>
      </c>
      <c r="X2317" s="28">
        <f t="shared" si="267"/>
        <v>2565</v>
      </c>
    </row>
    <row r="2318" spans="1:2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8318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8336</v>
      </c>
      <c r="O2318" s="5">
        <f t="shared" si="265"/>
        <v>104.04266666666666</v>
      </c>
      <c r="P2318" s="5">
        <f t="shared" si="270"/>
        <v>78.031999999999996</v>
      </c>
      <c r="Q2318" s="6" t="s">
        <v>8382</v>
      </c>
      <c r="R2318" t="s">
        <v>8386</v>
      </c>
      <c r="S2318" s="10">
        <f t="shared" si="268"/>
        <v>40079.725115740745</v>
      </c>
      <c r="T2318" s="10">
        <f t="shared" si="269"/>
        <v>40156.766666666663</v>
      </c>
      <c r="U2318" s="10">
        <v>40079</v>
      </c>
      <c r="V2318" s="10">
        <v>40156</v>
      </c>
      <c r="W2318" s="28">
        <f t="shared" si="266"/>
        <v>15000</v>
      </c>
      <c r="X2318" s="28">
        <f t="shared" si="267"/>
        <v>15606.4</v>
      </c>
    </row>
    <row r="2319" spans="1:2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8318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8336</v>
      </c>
      <c r="O2319" s="5">
        <f t="shared" si="265"/>
        <v>104</v>
      </c>
      <c r="P2319" s="5">
        <f t="shared" si="270"/>
        <v>18.90909090909091</v>
      </c>
      <c r="Q2319" s="6" t="s">
        <v>8382</v>
      </c>
      <c r="R2319" t="s">
        <v>8386</v>
      </c>
      <c r="S2319" s="10">
        <f t="shared" si="268"/>
        <v>40192.542233796295</v>
      </c>
      <c r="T2319" s="10">
        <f t="shared" si="269"/>
        <v>40224.208333333336</v>
      </c>
      <c r="U2319" s="10">
        <v>40192</v>
      </c>
      <c r="V2319" s="10">
        <v>40224</v>
      </c>
      <c r="W2319" s="28">
        <f t="shared" si="266"/>
        <v>400</v>
      </c>
      <c r="X2319" s="28">
        <f t="shared" si="267"/>
        <v>416</v>
      </c>
    </row>
    <row r="2320" spans="1:2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8318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8336</v>
      </c>
      <c r="O2320" s="5">
        <f t="shared" si="265"/>
        <v>121.05999999999999</v>
      </c>
      <c r="P2320" s="5">
        <f t="shared" si="270"/>
        <v>37.134969325153371</v>
      </c>
      <c r="Q2320" s="6" t="s">
        <v>8382</v>
      </c>
      <c r="R2320" t="s">
        <v>8386</v>
      </c>
      <c r="S2320" s="10">
        <f t="shared" si="268"/>
        <v>40050.643680555557</v>
      </c>
      <c r="T2320" s="10">
        <f t="shared" si="269"/>
        <v>40082.165972222225</v>
      </c>
      <c r="U2320" s="10">
        <v>40050</v>
      </c>
      <c r="V2320" s="10">
        <v>40082</v>
      </c>
      <c r="W2320" s="28">
        <f t="shared" si="266"/>
        <v>5000</v>
      </c>
      <c r="X2320" s="28">
        <f t="shared" si="267"/>
        <v>6053</v>
      </c>
    </row>
    <row r="2321" spans="1:2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8318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8336</v>
      </c>
      <c r="O2321" s="5">
        <f t="shared" si="265"/>
        <v>107.69999999999999</v>
      </c>
      <c r="P2321" s="5">
        <f t="shared" si="270"/>
        <v>41.961038961038959</v>
      </c>
      <c r="Q2321" s="6" t="s">
        <v>8382</v>
      </c>
      <c r="R2321" t="s">
        <v>8386</v>
      </c>
      <c r="S2321" s="10">
        <f t="shared" si="268"/>
        <v>41593.082002314812</v>
      </c>
      <c r="T2321" s="10">
        <f t="shared" si="269"/>
        <v>41623.082002314812</v>
      </c>
      <c r="U2321" s="10">
        <v>41593</v>
      </c>
      <c r="V2321" s="10">
        <v>41623</v>
      </c>
      <c r="W2321" s="28">
        <f t="shared" si="266"/>
        <v>3000</v>
      </c>
      <c r="X2321" s="28">
        <f t="shared" si="267"/>
        <v>3231</v>
      </c>
    </row>
    <row r="2322" spans="1:2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8318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8336</v>
      </c>
      <c r="O2322" s="5">
        <f t="shared" si="265"/>
        <v>108.66</v>
      </c>
      <c r="P2322" s="5">
        <f t="shared" si="270"/>
        <v>61.044943820224717</v>
      </c>
      <c r="Q2322" s="6" t="s">
        <v>8382</v>
      </c>
      <c r="R2322" t="s">
        <v>8386</v>
      </c>
      <c r="S2322" s="10">
        <f t="shared" si="268"/>
        <v>41696.817129629628</v>
      </c>
      <c r="T2322" s="10">
        <f t="shared" si="269"/>
        <v>41731.775462962964</v>
      </c>
      <c r="U2322" s="10">
        <v>41696</v>
      </c>
      <c r="V2322" s="10">
        <v>41731</v>
      </c>
      <c r="W2322" s="28">
        <f t="shared" si="266"/>
        <v>5000</v>
      </c>
      <c r="X2322" s="28">
        <f t="shared" si="267"/>
        <v>5433</v>
      </c>
    </row>
    <row r="2323" spans="1:2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8321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8355</v>
      </c>
      <c r="O2323" s="5">
        <f t="shared" si="265"/>
        <v>39.120962394619681</v>
      </c>
      <c r="P2323" s="5">
        <f t="shared" si="270"/>
        <v>64.53125</v>
      </c>
      <c r="Q2323" s="6" t="s">
        <v>8393</v>
      </c>
      <c r="R2323" t="s">
        <v>8409</v>
      </c>
      <c r="S2323" s="10">
        <f t="shared" si="268"/>
        <v>42799.260428240741</v>
      </c>
      <c r="T2323" s="10">
        <f t="shared" si="269"/>
        <v>42829.21876157407</v>
      </c>
      <c r="U2323" s="10">
        <v>42799</v>
      </c>
      <c r="V2323" s="10">
        <v>42829</v>
      </c>
      <c r="W2323" s="28">
        <f t="shared" si="266"/>
        <v>11153.470499999999</v>
      </c>
      <c r="X2323" s="28">
        <f t="shared" si="267"/>
        <v>4398.8629999999994</v>
      </c>
    </row>
    <row r="2324" spans="1:2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8321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8355</v>
      </c>
      <c r="O2324" s="5">
        <f t="shared" si="265"/>
        <v>3.1481481481481479</v>
      </c>
      <c r="P2324" s="5">
        <f t="shared" si="270"/>
        <v>21.25</v>
      </c>
      <c r="Q2324" s="6" t="s">
        <v>8393</v>
      </c>
      <c r="R2324" t="s">
        <v>8409</v>
      </c>
      <c r="S2324" s="10">
        <f t="shared" si="268"/>
        <v>42804.895474537036</v>
      </c>
      <c r="T2324" s="10">
        <f t="shared" si="269"/>
        <v>42834.853807870371</v>
      </c>
      <c r="U2324" s="10">
        <v>42804</v>
      </c>
      <c r="V2324" s="10">
        <v>42834</v>
      </c>
      <c r="W2324" s="28">
        <f t="shared" si="266"/>
        <v>2700</v>
      </c>
      <c r="X2324" s="28">
        <f t="shared" si="267"/>
        <v>85</v>
      </c>
    </row>
    <row r="2325" spans="1:2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8321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8355</v>
      </c>
      <c r="O2325" s="5">
        <f t="shared" si="265"/>
        <v>48</v>
      </c>
      <c r="P2325" s="5">
        <f t="shared" si="270"/>
        <v>30</v>
      </c>
      <c r="Q2325" s="6" t="s">
        <v>8393</v>
      </c>
      <c r="R2325" t="s">
        <v>8409</v>
      </c>
      <c r="S2325" s="10">
        <f t="shared" si="268"/>
        <v>42807.755173611113</v>
      </c>
      <c r="T2325" s="10">
        <f t="shared" si="269"/>
        <v>42814.755173611113</v>
      </c>
      <c r="U2325" s="10">
        <v>42807</v>
      </c>
      <c r="V2325" s="10">
        <v>42814</v>
      </c>
      <c r="W2325" s="28">
        <f t="shared" si="266"/>
        <v>250</v>
      </c>
      <c r="X2325" s="28">
        <f t="shared" si="267"/>
        <v>120</v>
      </c>
    </row>
    <row r="2326" spans="1:2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8321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8355</v>
      </c>
      <c r="O2326" s="5">
        <f t="shared" si="265"/>
        <v>20.733333333333334</v>
      </c>
      <c r="P2326" s="5">
        <f t="shared" si="270"/>
        <v>25.491803278688526</v>
      </c>
      <c r="Q2326" s="6" t="s">
        <v>8393</v>
      </c>
      <c r="R2326" t="s">
        <v>8409</v>
      </c>
      <c r="S2326" s="10">
        <f t="shared" si="268"/>
        <v>42790.885243055556</v>
      </c>
      <c r="T2326" s="10">
        <f t="shared" si="269"/>
        <v>42820.843576388885</v>
      </c>
      <c r="U2326" s="10">
        <v>42790</v>
      </c>
      <c r="V2326" s="10">
        <v>42820</v>
      </c>
      <c r="W2326" s="28">
        <f t="shared" si="266"/>
        <v>9416.25</v>
      </c>
      <c r="X2326" s="28">
        <f t="shared" si="267"/>
        <v>1940.1735000000001</v>
      </c>
    </row>
    <row r="2327" spans="1:2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8321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8355</v>
      </c>
      <c r="O2327" s="5">
        <f t="shared" si="265"/>
        <v>8</v>
      </c>
      <c r="P2327" s="5">
        <f t="shared" si="270"/>
        <v>11.428571428571429</v>
      </c>
      <c r="Q2327" s="6" t="s">
        <v>8393</v>
      </c>
      <c r="R2327" t="s">
        <v>8409</v>
      </c>
      <c r="S2327" s="10">
        <f t="shared" si="268"/>
        <v>42794.022349537037</v>
      </c>
      <c r="T2327" s="10">
        <f t="shared" si="269"/>
        <v>42823.980682870373</v>
      </c>
      <c r="U2327" s="10">
        <v>42794</v>
      </c>
      <c r="V2327" s="10">
        <v>42823</v>
      </c>
      <c r="W2327" s="28">
        <f t="shared" si="266"/>
        <v>1000</v>
      </c>
      <c r="X2327" s="28">
        <f t="shared" si="267"/>
        <v>80</v>
      </c>
    </row>
    <row r="2328" spans="1:2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8321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8355</v>
      </c>
      <c r="O2328" s="5">
        <f t="shared" si="265"/>
        <v>0.72</v>
      </c>
      <c r="P2328" s="5">
        <f t="shared" si="270"/>
        <v>108</v>
      </c>
      <c r="Q2328" s="6" t="s">
        <v>8393</v>
      </c>
      <c r="R2328" t="s">
        <v>8409</v>
      </c>
      <c r="S2328" s="10">
        <f t="shared" si="268"/>
        <v>42804.034120370372</v>
      </c>
      <c r="T2328" s="10">
        <f t="shared" si="269"/>
        <v>42855.708333333328</v>
      </c>
      <c r="U2328" s="10">
        <v>42804</v>
      </c>
      <c r="V2328" s="10">
        <v>42855</v>
      </c>
      <c r="W2328" s="28">
        <f t="shared" si="266"/>
        <v>15000</v>
      </c>
      <c r="X2328" s="28">
        <f t="shared" si="267"/>
        <v>108</v>
      </c>
    </row>
    <row r="2329" spans="1:2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8318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8355</v>
      </c>
      <c r="O2329" s="5">
        <f t="shared" si="265"/>
        <v>526.09431428571429</v>
      </c>
      <c r="P2329" s="5">
        <f t="shared" si="270"/>
        <v>54.883162444113267</v>
      </c>
      <c r="Q2329" s="6" t="s">
        <v>8393</v>
      </c>
      <c r="R2329" t="s">
        <v>8409</v>
      </c>
      <c r="S2329" s="10">
        <f t="shared" si="268"/>
        <v>41842.917129629626</v>
      </c>
      <c r="T2329" s="10">
        <f t="shared" si="269"/>
        <v>41877.917129629626</v>
      </c>
      <c r="U2329" s="10">
        <v>41842</v>
      </c>
      <c r="V2329" s="10">
        <v>41877</v>
      </c>
      <c r="W2329" s="28">
        <f t="shared" si="266"/>
        <v>35000</v>
      </c>
      <c r="X2329" s="28">
        <f t="shared" si="267"/>
        <v>184133.01</v>
      </c>
    </row>
    <row r="2330" spans="1:2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8318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8355</v>
      </c>
      <c r="O2330" s="5">
        <f t="shared" si="265"/>
        <v>254.45000000000002</v>
      </c>
      <c r="P2330" s="5">
        <f t="shared" si="270"/>
        <v>47.383612662942269</v>
      </c>
      <c r="Q2330" s="6" t="s">
        <v>8393</v>
      </c>
      <c r="R2330" t="s">
        <v>8409</v>
      </c>
      <c r="S2330" s="10">
        <f t="shared" si="268"/>
        <v>42139.781678240739</v>
      </c>
      <c r="T2330" s="10">
        <f t="shared" si="269"/>
        <v>42169.781678240739</v>
      </c>
      <c r="U2330" s="10">
        <v>42139</v>
      </c>
      <c r="V2330" s="10">
        <v>42169</v>
      </c>
      <c r="W2330" s="28">
        <f t="shared" si="266"/>
        <v>10000</v>
      </c>
      <c r="X2330" s="28">
        <f t="shared" si="267"/>
        <v>25445</v>
      </c>
    </row>
    <row r="2331" spans="1:2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8318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8355</v>
      </c>
      <c r="O2331" s="5">
        <f t="shared" si="265"/>
        <v>105.91999999999999</v>
      </c>
      <c r="P2331" s="5">
        <f t="shared" si="270"/>
        <v>211.84</v>
      </c>
      <c r="Q2331" s="6" t="s">
        <v>8393</v>
      </c>
      <c r="R2331" t="s">
        <v>8409</v>
      </c>
      <c r="S2331" s="10">
        <f t="shared" si="268"/>
        <v>41807.624374999999</v>
      </c>
      <c r="T2331" s="10">
        <f t="shared" si="269"/>
        <v>41837.624374999999</v>
      </c>
      <c r="U2331" s="10">
        <v>41807</v>
      </c>
      <c r="V2331" s="10">
        <v>41837</v>
      </c>
      <c r="W2331" s="28">
        <f t="shared" si="266"/>
        <v>25000</v>
      </c>
      <c r="X2331" s="28">
        <f t="shared" si="267"/>
        <v>26480</v>
      </c>
    </row>
    <row r="2332" spans="1:2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8318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8355</v>
      </c>
      <c r="O2332" s="5">
        <f t="shared" si="265"/>
        <v>102.42285714285715</v>
      </c>
      <c r="P2332" s="5">
        <f t="shared" si="270"/>
        <v>219.92638036809817</v>
      </c>
      <c r="Q2332" s="6" t="s">
        <v>8393</v>
      </c>
      <c r="R2332" t="s">
        <v>8409</v>
      </c>
      <c r="S2332" s="10">
        <f t="shared" si="268"/>
        <v>42332.89980324074</v>
      </c>
      <c r="T2332" s="10">
        <f t="shared" si="269"/>
        <v>42363</v>
      </c>
      <c r="U2332" s="10">
        <v>42332</v>
      </c>
      <c r="V2332" s="10">
        <v>42363</v>
      </c>
      <c r="W2332" s="28">
        <f t="shared" si="266"/>
        <v>35000</v>
      </c>
      <c r="X2332" s="28">
        <f t="shared" si="267"/>
        <v>35848</v>
      </c>
    </row>
    <row r="2333" spans="1:2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8318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8355</v>
      </c>
      <c r="O2333" s="5">
        <f t="shared" si="265"/>
        <v>144.31375</v>
      </c>
      <c r="P2333" s="5">
        <f t="shared" si="270"/>
        <v>40.795406360424032</v>
      </c>
      <c r="Q2333" s="6" t="s">
        <v>8393</v>
      </c>
      <c r="R2333" t="s">
        <v>8409</v>
      </c>
      <c r="S2333" s="10">
        <f t="shared" si="268"/>
        <v>41839.005671296298</v>
      </c>
      <c r="T2333" s="10">
        <f t="shared" si="269"/>
        <v>41869.005671296298</v>
      </c>
      <c r="U2333" s="10">
        <v>41839</v>
      </c>
      <c r="V2333" s="10">
        <v>41869</v>
      </c>
      <c r="W2333" s="28">
        <f t="shared" si="266"/>
        <v>8000</v>
      </c>
      <c r="X2333" s="28">
        <f t="shared" si="267"/>
        <v>11545.1</v>
      </c>
    </row>
    <row r="2334" spans="1:2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8318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8355</v>
      </c>
      <c r="O2334" s="5">
        <f t="shared" si="265"/>
        <v>106.30800000000001</v>
      </c>
      <c r="P2334" s="5">
        <f t="shared" si="270"/>
        <v>75.502840909090907</v>
      </c>
      <c r="Q2334" s="6" t="s">
        <v>8393</v>
      </c>
      <c r="R2334" t="s">
        <v>8409</v>
      </c>
      <c r="S2334" s="10">
        <f t="shared" si="268"/>
        <v>42011.628136574072</v>
      </c>
      <c r="T2334" s="10">
        <f t="shared" si="269"/>
        <v>42041.628136574072</v>
      </c>
      <c r="U2334" s="10">
        <v>42011</v>
      </c>
      <c r="V2334" s="10">
        <v>42041</v>
      </c>
      <c r="W2334" s="28">
        <f t="shared" si="266"/>
        <v>25000</v>
      </c>
      <c r="X2334" s="28">
        <f t="shared" si="267"/>
        <v>26577</v>
      </c>
    </row>
    <row r="2335" spans="1:2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8318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8355</v>
      </c>
      <c r="O2335" s="5">
        <f t="shared" si="265"/>
        <v>212.16666666666666</v>
      </c>
      <c r="P2335" s="5">
        <f t="shared" si="270"/>
        <v>13.542553191489361</v>
      </c>
      <c r="Q2335" s="6" t="s">
        <v>8393</v>
      </c>
      <c r="R2335" t="s">
        <v>8409</v>
      </c>
      <c r="S2335" s="10">
        <f t="shared" si="268"/>
        <v>41767.650347222225</v>
      </c>
      <c r="T2335" s="10">
        <f t="shared" si="269"/>
        <v>41788.743055555555</v>
      </c>
      <c r="U2335" s="10">
        <v>41767</v>
      </c>
      <c r="V2335" s="10">
        <v>41788</v>
      </c>
      <c r="W2335" s="28">
        <f t="shared" si="266"/>
        <v>600</v>
      </c>
      <c r="X2335" s="28">
        <f t="shared" si="267"/>
        <v>1273</v>
      </c>
    </row>
    <row r="2336" spans="1:2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8318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8355</v>
      </c>
      <c r="O2336" s="5">
        <f t="shared" si="265"/>
        <v>101.95</v>
      </c>
      <c r="P2336" s="5">
        <f t="shared" si="270"/>
        <v>60.865671641791046</v>
      </c>
      <c r="Q2336" s="6" t="s">
        <v>8393</v>
      </c>
      <c r="R2336" t="s">
        <v>8409</v>
      </c>
      <c r="S2336" s="10">
        <f t="shared" si="268"/>
        <v>41918.670115740737</v>
      </c>
      <c r="T2336" s="10">
        <f t="shared" si="269"/>
        <v>41948.731944444444</v>
      </c>
      <c r="U2336" s="10">
        <v>41918</v>
      </c>
      <c r="V2336" s="10">
        <v>41948</v>
      </c>
      <c r="W2336" s="28">
        <f t="shared" si="266"/>
        <v>4000</v>
      </c>
      <c r="X2336" s="28">
        <f t="shared" si="267"/>
        <v>4078</v>
      </c>
    </row>
    <row r="2337" spans="1:2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8318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8355</v>
      </c>
      <c r="O2337" s="5">
        <f t="shared" si="265"/>
        <v>102.27200000000001</v>
      </c>
      <c r="P2337" s="5">
        <f t="shared" si="270"/>
        <v>115.69230769230769</v>
      </c>
      <c r="Q2337" s="6" t="s">
        <v>8393</v>
      </c>
      <c r="R2337" t="s">
        <v>8409</v>
      </c>
      <c r="S2337" s="10">
        <f t="shared" si="268"/>
        <v>41771.572256944448</v>
      </c>
      <c r="T2337" s="10">
        <f t="shared" si="269"/>
        <v>41801.572256944448</v>
      </c>
      <c r="U2337" s="10">
        <v>41771</v>
      </c>
      <c r="V2337" s="10">
        <v>41801</v>
      </c>
      <c r="W2337" s="28">
        <f t="shared" si="266"/>
        <v>25000</v>
      </c>
      <c r="X2337" s="28">
        <f t="shared" si="267"/>
        <v>25568</v>
      </c>
    </row>
    <row r="2338" spans="1:2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8318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8355</v>
      </c>
      <c r="O2338" s="5">
        <f t="shared" si="265"/>
        <v>520.73254999999995</v>
      </c>
      <c r="P2338" s="5">
        <f t="shared" si="270"/>
        <v>48.104623556581984</v>
      </c>
      <c r="Q2338" s="6" t="s">
        <v>8393</v>
      </c>
      <c r="R2338" t="s">
        <v>8409</v>
      </c>
      <c r="S2338" s="10">
        <f t="shared" si="268"/>
        <v>41666.924710648149</v>
      </c>
      <c r="T2338" s="10">
        <f t="shared" si="269"/>
        <v>41706.924710648149</v>
      </c>
      <c r="U2338" s="10">
        <v>41666</v>
      </c>
      <c r="V2338" s="10">
        <v>41706</v>
      </c>
      <c r="W2338" s="28">
        <f t="shared" si="266"/>
        <v>20000</v>
      </c>
      <c r="X2338" s="28">
        <f t="shared" si="267"/>
        <v>104146.51</v>
      </c>
    </row>
    <row r="2339" spans="1:2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8318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8355</v>
      </c>
      <c r="O2339" s="5">
        <f t="shared" si="265"/>
        <v>110.65833333333333</v>
      </c>
      <c r="P2339" s="5">
        <f t="shared" si="270"/>
        <v>74.184357541899445</v>
      </c>
      <c r="Q2339" s="6" t="s">
        <v>8393</v>
      </c>
      <c r="R2339" t="s">
        <v>8409</v>
      </c>
      <c r="S2339" s="10">
        <f t="shared" si="268"/>
        <v>41786.640543981484</v>
      </c>
      <c r="T2339" s="10">
        <f t="shared" si="269"/>
        <v>41816.640543981484</v>
      </c>
      <c r="U2339" s="10">
        <v>41786</v>
      </c>
      <c r="V2339" s="10">
        <v>41816</v>
      </c>
      <c r="W2339" s="28">
        <f t="shared" si="266"/>
        <v>12000</v>
      </c>
      <c r="X2339" s="28">
        <f t="shared" si="267"/>
        <v>13279</v>
      </c>
    </row>
    <row r="2340" spans="1:2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8318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8355</v>
      </c>
      <c r="O2340" s="5">
        <f t="shared" si="265"/>
        <v>101.14333333333335</v>
      </c>
      <c r="P2340" s="5">
        <f t="shared" si="270"/>
        <v>123.34552845528455</v>
      </c>
      <c r="Q2340" s="6" t="s">
        <v>8393</v>
      </c>
      <c r="R2340" t="s">
        <v>8409</v>
      </c>
      <c r="S2340" s="10">
        <f t="shared" si="268"/>
        <v>41789.89680555556</v>
      </c>
      <c r="T2340" s="10">
        <f t="shared" si="269"/>
        <v>41819.89680555556</v>
      </c>
      <c r="U2340" s="10">
        <v>41789</v>
      </c>
      <c r="V2340" s="10">
        <v>41819</v>
      </c>
      <c r="W2340" s="28">
        <f t="shared" si="266"/>
        <v>15000</v>
      </c>
      <c r="X2340" s="28">
        <f t="shared" si="267"/>
        <v>15171.5</v>
      </c>
    </row>
    <row r="2341" spans="1:2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8318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8355</v>
      </c>
      <c r="O2341" s="5">
        <f t="shared" si="265"/>
        <v>294.20799999999997</v>
      </c>
      <c r="P2341" s="5">
        <f t="shared" si="270"/>
        <v>66.623188405797094</v>
      </c>
      <c r="Q2341" s="6" t="s">
        <v>8393</v>
      </c>
      <c r="R2341" t="s">
        <v>8409</v>
      </c>
      <c r="S2341" s="10">
        <f t="shared" si="268"/>
        <v>42692.79987268518</v>
      </c>
      <c r="T2341" s="10">
        <f t="shared" si="269"/>
        <v>42723.332638888889</v>
      </c>
      <c r="U2341" s="10">
        <v>42692</v>
      </c>
      <c r="V2341" s="10">
        <v>42723</v>
      </c>
      <c r="W2341" s="28">
        <f t="shared" si="266"/>
        <v>25000</v>
      </c>
      <c r="X2341" s="28">
        <f t="shared" si="267"/>
        <v>73552</v>
      </c>
    </row>
    <row r="2342" spans="1:2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8318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8355</v>
      </c>
      <c r="O2342" s="5">
        <f t="shared" si="265"/>
        <v>105.77749999999999</v>
      </c>
      <c r="P2342" s="5">
        <f t="shared" si="270"/>
        <v>104.99007444168734</v>
      </c>
      <c r="Q2342" s="6" t="s">
        <v>8393</v>
      </c>
      <c r="R2342" t="s">
        <v>8409</v>
      </c>
      <c r="S2342" s="10">
        <f t="shared" si="268"/>
        <v>42643.642800925925</v>
      </c>
      <c r="T2342" s="10">
        <f t="shared" si="269"/>
        <v>42673.642800925925</v>
      </c>
      <c r="U2342" s="10">
        <v>42643</v>
      </c>
      <c r="V2342" s="10">
        <v>42673</v>
      </c>
      <c r="W2342" s="28">
        <f t="shared" si="266"/>
        <v>40000</v>
      </c>
      <c r="X2342" s="28">
        <f t="shared" si="267"/>
        <v>42311</v>
      </c>
    </row>
    <row r="2343" spans="1:2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8329</v>
      </c>
      <c r="O2343" s="5">
        <f t="shared" si="265"/>
        <v>0</v>
      </c>
      <c r="P2343" s="5">
        <v>0</v>
      </c>
      <c r="Q2343" s="6" t="s">
        <v>8376</v>
      </c>
      <c r="R2343" t="s">
        <v>8377</v>
      </c>
      <c r="S2343" s="10">
        <f t="shared" si="268"/>
        <v>42167.813703703709</v>
      </c>
      <c r="T2343" s="10">
        <f t="shared" si="269"/>
        <v>42197.813703703709</v>
      </c>
      <c r="U2343" s="10">
        <v>42167</v>
      </c>
      <c r="V2343" s="10">
        <v>42197</v>
      </c>
      <c r="W2343" s="28">
        <f t="shared" si="266"/>
        <v>5000</v>
      </c>
      <c r="X2343" s="28">
        <f t="shared" si="267"/>
        <v>0</v>
      </c>
    </row>
    <row r="2344" spans="1:2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8329</v>
      </c>
      <c r="O2344" s="5">
        <f t="shared" si="265"/>
        <v>0</v>
      </c>
      <c r="P2344" s="5">
        <v>0</v>
      </c>
      <c r="Q2344" s="6" t="s">
        <v>8376</v>
      </c>
      <c r="R2344" t="s">
        <v>8377</v>
      </c>
      <c r="S2344" s="10">
        <f t="shared" si="268"/>
        <v>41897.702199074076</v>
      </c>
      <c r="T2344" s="10">
        <f t="shared" si="269"/>
        <v>41918.208333333336</v>
      </c>
      <c r="U2344" s="10">
        <v>41897</v>
      </c>
      <c r="V2344" s="10">
        <v>41918</v>
      </c>
      <c r="W2344" s="28">
        <f t="shared" si="266"/>
        <v>5500</v>
      </c>
      <c r="X2344" s="28">
        <f t="shared" si="267"/>
        <v>0</v>
      </c>
    </row>
    <row r="2345" spans="1:2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8329</v>
      </c>
      <c r="O2345" s="5">
        <f t="shared" si="265"/>
        <v>3</v>
      </c>
      <c r="P2345" s="5">
        <f>E2345/L2345</f>
        <v>300</v>
      </c>
      <c r="Q2345" s="6" t="s">
        <v>8376</v>
      </c>
      <c r="R2345" t="s">
        <v>8377</v>
      </c>
      <c r="S2345" s="10">
        <f t="shared" si="268"/>
        <v>42327.825289351851</v>
      </c>
      <c r="T2345" s="10">
        <f t="shared" si="269"/>
        <v>42377.82430555555</v>
      </c>
      <c r="U2345" s="10">
        <v>42327</v>
      </c>
      <c r="V2345" s="10">
        <v>42377</v>
      </c>
      <c r="W2345" s="28">
        <f t="shared" si="266"/>
        <v>10000</v>
      </c>
      <c r="X2345" s="28">
        <f t="shared" si="267"/>
        <v>300</v>
      </c>
    </row>
    <row r="2346" spans="1:2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8329</v>
      </c>
      <c r="O2346" s="5">
        <f t="shared" si="265"/>
        <v>0.1</v>
      </c>
      <c r="P2346" s="5">
        <f>E2346/L2346</f>
        <v>1</v>
      </c>
      <c r="Q2346" s="6" t="s">
        <v>8376</v>
      </c>
      <c r="R2346" t="s">
        <v>8377</v>
      </c>
      <c r="S2346" s="10">
        <f t="shared" si="268"/>
        <v>42515.727650462963</v>
      </c>
      <c r="T2346" s="10">
        <f t="shared" si="269"/>
        <v>42545.727650462963</v>
      </c>
      <c r="U2346" s="10">
        <v>42515</v>
      </c>
      <c r="V2346" s="10">
        <v>42545</v>
      </c>
      <c r="W2346" s="28">
        <f t="shared" si="266"/>
        <v>763</v>
      </c>
      <c r="X2346" s="28">
        <f t="shared" si="267"/>
        <v>0.76890000000000003</v>
      </c>
    </row>
    <row r="2347" spans="1:2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8329</v>
      </c>
      <c r="O2347" s="5">
        <f t="shared" si="265"/>
        <v>0</v>
      </c>
      <c r="P2347" s="5">
        <v>0</v>
      </c>
      <c r="Q2347" s="6" t="s">
        <v>8376</v>
      </c>
      <c r="R2347" t="s">
        <v>8377</v>
      </c>
      <c r="S2347" s="10">
        <f t="shared" si="268"/>
        <v>42060.001805555556</v>
      </c>
      <c r="T2347" s="10">
        <f t="shared" si="269"/>
        <v>42094.985416666663</v>
      </c>
      <c r="U2347" s="10">
        <v>42060</v>
      </c>
      <c r="V2347" s="10">
        <v>42094</v>
      </c>
      <c r="W2347" s="28">
        <f t="shared" si="266"/>
        <v>3000</v>
      </c>
      <c r="X2347" s="28">
        <f t="shared" si="267"/>
        <v>0</v>
      </c>
    </row>
    <row r="2348" spans="1:2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8329</v>
      </c>
      <c r="O2348" s="5">
        <f t="shared" si="265"/>
        <v>6.5000000000000002E-2</v>
      </c>
      <c r="P2348" s="5">
        <f>E2348/L2348</f>
        <v>13</v>
      </c>
      <c r="Q2348" s="6" t="s">
        <v>8376</v>
      </c>
      <c r="R2348" t="s">
        <v>8377</v>
      </c>
      <c r="S2348" s="10">
        <f t="shared" si="268"/>
        <v>42615.79896990741</v>
      </c>
      <c r="T2348" s="10">
        <f t="shared" si="269"/>
        <v>42660.79896990741</v>
      </c>
      <c r="U2348" s="10">
        <v>42615</v>
      </c>
      <c r="V2348" s="10">
        <v>42660</v>
      </c>
      <c r="W2348" s="28">
        <f t="shared" si="266"/>
        <v>60000</v>
      </c>
      <c r="X2348" s="28">
        <f t="shared" si="267"/>
        <v>39</v>
      </c>
    </row>
    <row r="2349" spans="1:2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8329</v>
      </c>
      <c r="O2349" s="5">
        <f t="shared" si="265"/>
        <v>1.5</v>
      </c>
      <c r="P2349" s="5">
        <f>E2349/L2349</f>
        <v>15</v>
      </c>
      <c r="Q2349" s="6" t="s">
        <v>8376</v>
      </c>
      <c r="R2349" t="s">
        <v>8377</v>
      </c>
      <c r="S2349" s="10">
        <f t="shared" si="268"/>
        <v>42577.607361111106</v>
      </c>
      <c r="T2349" s="10">
        <f t="shared" si="269"/>
        <v>42607.607361111106</v>
      </c>
      <c r="U2349" s="10">
        <v>42577</v>
      </c>
      <c r="V2349" s="10">
        <v>42607</v>
      </c>
      <c r="W2349" s="28">
        <f t="shared" si="266"/>
        <v>1000</v>
      </c>
      <c r="X2349" s="28">
        <f t="shared" si="267"/>
        <v>15</v>
      </c>
    </row>
    <row r="2350" spans="1:2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8329</v>
      </c>
      <c r="O2350" s="5">
        <f t="shared" si="265"/>
        <v>0.38571428571428573</v>
      </c>
      <c r="P2350" s="5">
        <f>E2350/L2350</f>
        <v>54</v>
      </c>
      <c r="Q2350" s="6" t="s">
        <v>8376</v>
      </c>
      <c r="R2350" t="s">
        <v>8377</v>
      </c>
      <c r="S2350" s="10">
        <f t="shared" si="268"/>
        <v>42360.932152777779</v>
      </c>
      <c r="T2350" s="10">
        <f t="shared" si="269"/>
        <v>42420.932152777779</v>
      </c>
      <c r="U2350" s="10">
        <v>42360</v>
      </c>
      <c r="V2350" s="10">
        <v>42420</v>
      </c>
      <c r="W2350" s="28">
        <f t="shared" si="266"/>
        <v>70000</v>
      </c>
      <c r="X2350" s="28">
        <f t="shared" si="267"/>
        <v>270</v>
      </c>
    </row>
    <row r="2351" spans="1:2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8329</v>
      </c>
      <c r="O2351" s="5">
        <f t="shared" si="265"/>
        <v>0</v>
      </c>
      <c r="P2351" s="5">
        <v>0</v>
      </c>
      <c r="Q2351" s="6" t="s">
        <v>8376</v>
      </c>
      <c r="R2351" t="s">
        <v>8377</v>
      </c>
      <c r="S2351" s="10">
        <f t="shared" si="268"/>
        <v>42198.775787037041</v>
      </c>
      <c r="T2351" s="10">
        <f t="shared" si="269"/>
        <v>42227.775787037041</v>
      </c>
      <c r="U2351" s="10">
        <v>42198</v>
      </c>
      <c r="V2351" s="10">
        <v>42227</v>
      </c>
      <c r="W2351" s="28">
        <f t="shared" si="266"/>
        <v>55895.729999999996</v>
      </c>
      <c r="X2351" s="28">
        <f t="shared" si="267"/>
        <v>0</v>
      </c>
    </row>
    <row r="2352" spans="1:2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8329</v>
      </c>
      <c r="O2352" s="5">
        <f t="shared" si="265"/>
        <v>0</v>
      </c>
      <c r="P2352" s="5">
        <v>0</v>
      </c>
      <c r="Q2352" s="6" t="s">
        <v>8376</v>
      </c>
      <c r="R2352" t="s">
        <v>8377</v>
      </c>
      <c r="S2352" s="10">
        <f t="shared" si="268"/>
        <v>42708.842245370368</v>
      </c>
      <c r="T2352" s="10">
        <f t="shared" si="269"/>
        <v>42738.842245370368</v>
      </c>
      <c r="U2352" s="10">
        <v>42708</v>
      </c>
      <c r="V2352" s="10">
        <v>42738</v>
      </c>
      <c r="W2352" s="28">
        <f t="shared" si="266"/>
        <v>53210</v>
      </c>
      <c r="X2352" s="28">
        <f t="shared" si="267"/>
        <v>0</v>
      </c>
    </row>
    <row r="2353" spans="1:2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8329</v>
      </c>
      <c r="O2353" s="5">
        <f t="shared" si="265"/>
        <v>0.5714285714285714</v>
      </c>
      <c r="P2353" s="5">
        <f>E2353/L2353</f>
        <v>15.428571428571429</v>
      </c>
      <c r="Q2353" s="6" t="s">
        <v>8376</v>
      </c>
      <c r="R2353" t="s">
        <v>8377</v>
      </c>
      <c r="S2353" s="10">
        <f t="shared" si="268"/>
        <v>42094.101145833338</v>
      </c>
      <c r="T2353" s="10">
        <f t="shared" si="269"/>
        <v>42124.101145833338</v>
      </c>
      <c r="U2353" s="10">
        <v>42094</v>
      </c>
      <c r="V2353" s="10">
        <v>42124</v>
      </c>
      <c r="W2353" s="28">
        <f t="shared" si="266"/>
        <v>14133.42</v>
      </c>
      <c r="X2353" s="28">
        <f t="shared" si="267"/>
        <v>82.24199999999999</v>
      </c>
    </row>
    <row r="2354" spans="1:2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8329</v>
      </c>
      <c r="O2354" s="5">
        <f t="shared" si="265"/>
        <v>0</v>
      </c>
      <c r="P2354" s="5">
        <v>0</v>
      </c>
      <c r="Q2354" s="6" t="s">
        <v>8376</v>
      </c>
      <c r="R2354" t="s">
        <v>8377</v>
      </c>
      <c r="S2354" s="10">
        <f t="shared" si="268"/>
        <v>42101.633703703701</v>
      </c>
      <c r="T2354" s="10">
        <f t="shared" si="269"/>
        <v>42161.633703703701</v>
      </c>
      <c r="U2354" s="10">
        <v>42101</v>
      </c>
      <c r="V2354" s="10">
        <v>42161</v>
      </c>
      <c r="W2354" s="28">
        <f t="shared" si="266"/>
        <v>2000</v>
      </c>
      <c r="X2354" s="28">
        <f t="shared" si="267"/>
        <v>0</v>
      </c>
    </row>
    <row r="2355" spans="1:2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8329</v>
      </c>
      <c r="O2355" s="5">
        <f t="shared" si="265"/>
        <v>0</v>
      </c>
      <c r="P2355" s="5">
        <v>0</v>
      </c>
      <c r="Q2355" s="6" t="s">
        <v>8376</v>
      </c>
      <c r="R2355" t="s">
        <v>8377</v>
      </c>
      <c r="S2355" s="10">
        <f t="shared" si="268"/>
        <v>42103.676180555558</v>
      </c>
      <c r="T2355" s="10">
        <f t="shared" si="269"/>
        <v>42115.676180555558</v>
      </c>
      <c r="U2355" s="10">
        <v>42103</v>
      </c>
      <c r="V2355" s="10">
        <v>42115</v>
      </c>
      <c r="W2355" s="28">
        <f t="shared" si="266"/>
        <v>1000</v>
      </c>
      <c r="X2355" s="28">
        <f t="shared" si="267"/>
        <v>0</v>
      </c>
    </row>
    <row r="2356" spans="1:2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8329</v>
      </c>
      <c r="O2356" s="5">
        <f t="shared" si="265"/>
        <v>7.1428571428571425E-2</v>
      </c>
      <c r="P2356" s="5">
        <f>E2356/L2356</f>
        <v>25</v>
      </c>
      <c r="Q2356" s="6" t="s">
        <v>8376</v>
      </c>
      <c r="R2356" t="s">
        <v>8377</v>
      </c>
      <c r="S2356" s="10">
        <f t="shared" si="268"/>
        <v>41954.722916666666</v>
      </c>
      <c r="T2356" s="10">
        <f t="shared" si="269"/>
        <v>42014.722916666666</v>
      </c>
      <c r="U2356" s="10">
        <v>41954</v>
      </c>
      <c r="V2356" s="10">
        <v>42014</v>
      </c>
      <c r="W2356" s="28">
        <f t="shared" si="266"/>
        <v>35000</v>
      </c>
      <c r="X2356" s="28">
        <f t="shared" si="267"/>
        <v>25</v>
      </c>
    </row>
    <row r="2357" spans="1:2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8329</v>
      </c>
      <c r="O2357" s="5">
        <f t="shared" si="265"/>
        <v>0.6875</v>
      </c>
      <c r="P2357" s="5">
        <f>E2357/L2357</f>
        <v>27.5</v>
      </c>
      <c r="Q2357" s="6" t="s">
        <v>8376</v>
      </c>
      <c r="R2357" t="s">
        <v>8377</v>
      </c>
      <c r="S2357" s="10">
        <f t="shared" si="268"/>
        <v>42096.918240740742</v>
      </c>
      <c r="T2357" s="10">
        <f t="shared" si="269"/>
        <v>42126.918240740742</v>
      </c>
      <c r="U2357" s="10">
        <v>42096</v>
      </c>
      <c r="V2357" s="10">
        <v>42126</v>
      </c>
      <c r="W2357" s="28">
        <f t="shared" si="266"/>
        <v>6040.8</v>
      </c>
      <c r="X2357" s="28">
        <f t="shared" si="267"/>
        <v>43.56</v>
      </c>
    </row>
    <row r="2358" spans="1:2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8329</v>
      </c>
      <c r="O2358" s="5">
        <f t="shared" si="265"/>
        <v>0</v>
      </c>
      <c r="P2358" s="5">
        <v>0</v>
      </c>
      <c r="Q2358" s="6" t="s">
        <v>8376</v>
      </c>
      <c r="R2358" t="s">
        <v>8377</v>
      </c>
      <c r="S2358" s="10">
        <f t="shared" si="268"/>
        <v>42130.78361111111</v>
      </c>
      <c r="T2358" s="10">
        <f t="shared" si="269"/>
        <v>42160.78361111111</v>
      </c>
      <c r="U2358" s="10">
        <v>42130</v>
      </c>
      <c r="V2358" s="10">
        <v>42160</v>
      </c>
      <c r="W2358" s="28">
        <f t="shared" si="266"/>
        <v>11230</v>
      </c>
      <c r="X2358" s="28">
        <f t="shared" si="267"/>
        <v>0</v>
      </c>
    </row>
    <row r="2359" spans="1:2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8329</v>
      </c>
      <c r="O2359" s="5">
        <f t="shared" si="265"/>
        <v>0</v>
      </c>
      <c r="P2359" s="5">
        <v>0</v>
      </c>
      <c r="Q2359" s="6" t="s">
        <v>8376</v>
      </c>
      <c r="R2359" t="s">
        <v>8377</v>
      </c>
      <c r="S2359" s="10">
        <f t="shared" si="268"/>
        <v>42264.620115740741</v>
      </c>
      <c r="T2359" s="10">
        <f t="shared" si="269"/>
        <v>42294.620115740741</v>
      </c>
      <c r="U2359" s="10">
        <v>42264</v>
      </c>
      <c r="V2359" s="10">
        <v>42294</v>
      </c>
      <c r="W2359" s="28">
        <f t="shared" si="266"/>
        <v>41917.5</v>
      </c>
      <c r="X2359" s="28">
        <f t="shared" si="267"/>
        <v>0</v>
      </c>
    </row>
    <row r="2360" spans="1:2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8329</v>
      </c>
      <c r="O2360" s="5">
        <f t="shared" si="265"/>
        <v>0</v>
      </c>
      <c r="P2360" s="5">
        <v>0</v>
      </c>
      <c r="Q2360" s="6" t="s">
        <v>8376</v>
      </c>
      <c r="R2360" t="s">
        <v>8377</v>
      </c>
      <c r="S2360" s="10">
        <f t="shared" si="268"/>
        <v>41978.930972222224</v>
      </c>
      <c r="T2360" s="10">
        <f t="shared" si="269"/>
        <v>42035.027083333334</v>
      </c>
      <c r="U2360" s="10">
        <v>41978</v>
      </c>
      <c r="V2360" s="10">
        <v>42035</v>
      </c>
      <c r="W2360" s="28">
        <f t="shared" si="266"/>
        <v>2352.9</v>
      </c>
      <c r="X2360" s="28">
        <f t="shared" si="267"/>
        <v>0</v>
      </c>
    </row>
    <row r="2361" spans="1:2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8329</v>
      </c>
      <c r="O2361" s="5">
        <f t="shared" si="265"/>
        <v>14.680000000000001</v>
      </c>
      <c r="P2361" s="5">
        <f>E2361/L2361</f>
        <v>367</v>
      </c>
      <c r="Q2361" s="6" t="s">
        <v>8376</v>
      </c>
      <c r="R2361" t="s">
        <v>8377</v>
      </c>
      <c r="S2361" s="10">
        <f t="shared" si="268"/>
        <v>42159.649583333332</v>
      </c>
      <c r="T2361" s="10">
        <f t="shared" si="269"/>
        <v>42219.649583333332</v>
      </c>
      <c r="U2361" s="10">
        <v>42159</v>
      </c>
      <c r="V2361" s="10">
        <v>42219</v>
      </c>
      <c r="W2361" s="28">
        <f t="shared" si="266"/>
        <v>7500</v>
      </c>
      <c r="X2361" s="28">
        <f t="shared" si="267"/>
        <v>1101</v>
      </c>
    </row>
    <row r="2362" spans="1:2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8329</v>
      </c>
      <c r="O2362" s="5">
        <f t="shared" si="265"/>
        <v>0.04</v>
      </c>
      <c r="P2362" s="5">
        <f>E2362/L2362</f>
        <v>2</v>
      </c>
      <c r="Q2362" s="6" t="s">
        <v>8376</v>
      </c>
      <c r="R2362" t="s">
        <v>8377</v>
      </c>
      <c r="S2362" s="10">
        <f t="shared" si="268"/>
        <v>42377.70694444445</v>
      </c>
      <c r="T2362" s="10">
        <f t="shared" si="269"/>
        <v>42407.70694444445</v>
      </c>
      <c r="U2362" s="10">
        <v>42377</v>
      </c>
      <c r="V2362" s="10">
        <v>42407</v>
      </c>
      <c r="W2362" s="28">
        <f t="shared" si="266"/>
        <v>3544.5</v>
      </c>
      <c r="X2362" s="28">
        <f t="shared" si="267"/>
        <v>1.4543999999999999</v>
      </c>
    </row>
    <row r="2363" spans="1:2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8329</v>
      </c>
      <c r="O2363" s="5">
        <f t="shared" si="265"/>
        <v>0</v>
      </c>
      <c r="P2363" s="5">
        <v>0</v>
      </c>
      <c r="Q2363" s="6" t="s">
        <v>8376</v>
      </c>
      <c r="R2363" t="s">
        <v>8377</v>
      </c>
      <c r="S2363" s="10">
        <f t="shared" si="268"/>
        <v>42466.858888888892</v>
      </c>
      <c r="T2363" s="10">
        <f t="shared" si="269"/>
        <v>42490.916666666672</v>
      </c>
      <c r="U2363" s="10">
        <v>42466</v>
      </c>
      <c r="V2363" s="10">
        <v>42490</v>
      </c>
      <c r="W2363" s="28">
        <f t="shared" si="266"/>
        <v>152.04</v>
      </c>
      <c r="X2363" s="28">
        <f t="shared" si="267"/>
        <v>0</v>
      </c>
    </row>
    <row r="2364" spans="1:2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8329</v>
      </c>
      <c r="O2364" s="5">
        <f t="shared" si="265"/>
        <v>28.571428571428569</v>
      </c>
      <c r="P2364" s="5">
        <f>E2364/L2364</f>
        <v>60</v>
      </c>
      <c r="Q2364" s="6" t="s">
        <v>8376</v>
      </c>
      <c r="R2364" t="s">
        <v>8377</v>
      </c>
      <c r="S2364" s="10">
        <f t="shared" si="268"/>
        <v>41954.688310185185</v>
      </c>
      <c r="T2364" s="10">
        <f t="shared" si="269"/>
        <v>41984.688310185185</v>
      </c>
      <c r="U2364" s="10">
        <v>41954</v>
      </c>
      <c r="V2364" s="10">
        <v>41984</v>
      </c>
      <c r="W2364" s="28">
        <f t="shared" si="266"/>
        <v>420</v>
      </c>
      <c r="X2364" s="28">
        <f t="shared" si="267"/>
        <v>120</v>
      </c>
    </row>
    <row r="2365" spans="1:2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8329</v>
      </c>
      <c r="O2365" s="5">
        <f t="shared" si="265"/>
        <v>0</v>
      </c>
      <c r="P2365" s="5">
        <v>0</v>
      </c>
      <c r="Q2365" s="6" t="s">
        <v>8376</v>
      </c>
      <c r="R2365" t="s">
        <v>8377</v>
      </c>
      <c r="S2365" s="10">
        <f t="shared" si="268"/>
        <v>42322.011574074073</v>
      </c>
      <c r="T2365" s="10">
        <f t="shared" si="269"/>
        <v>42367.011574074073</v>
      </c>
      <c r="U2365" s="10">
        <v>42322</v>
      </c>
      <c r="V2365" s="10">
        <v>42367</v>
      </c>
      <c r="W2365" s="28">
        <f t="shared" si="266"/>
        <v>175000</v>
      </c>
      <c r="X2365" s="28">
        <f t="shared" si="267"/>
        <v>0</v>
      </c>
    </row>
    <row r="2366" spans="1:2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8329</v>
      </c>
      <c r="O2366" s="5">
        <f t="shared" si="265"/>
        <v>0</v>
      </c>
      <c r="P2366" s="5">
        <v>0</v>
      </c>
      <c r="Q2366" s="6" t="s">
        <v>8376</v>
      </c>
      <c r="R2366" t="s">
        <v>8377</v>
      </c>
      <c r="S2366" s="10">
        <f t="shared" si="268"/>
        <v>42248.934675925921</v>
      </c>
      <c r="T2366" s="10">
        <f t="shared" si="269"/>
        <v>42303.934675925921</v>
      </c>
      <c r="U2366" s="10">
        <v>42248</v>
      </c>
      <c r="V2366" s="10">
        <v>42303</v>
      </c>
      <c r="W2366" s="28">
        <f t="shared" si="266"/>
        <v>128</v>
      </c>
      <c r="X2366" s="28">
        <f t="shared" si="267"/>
        <v>0</v>
      </c>
    </row>
    <row r="2367" spans="1:2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8329</v>
      </c>
      <c r="O2367" s="5">
        <f t="shared" si="265"/>
        <v>0</v>
      </c>
      <c r="P2367" s="5">
        <v>0</v>
      </c>
      <c r="Q2367" s="6" t="s">
        <v>8376</v>
      </c>
      <c r="R2367" t="s">
        <v>8377</v>
      </c>
      <c r="S2367" s="10">
        <f t="shared" si="268"/>
        <v>42346.736400462964</v>
      </c>
      <c r="T2367" s="10">
        <f t="shared" si="269"/>
        <v>42386.958333333328</v>
      </c>
      <c r="U2367" s="10">
        <v>42346</v>
      </c>
      <c r="V2367" s="10">
        <v>42386</v>
      </c>
      <c r="W2367" s="28">
        <f t="shared" si="266"/>
        <v>1087.5</v>
      </c>
      <c r="X2367" s="28">
        <f t="shared" si="267"/>
        <v>0</v>
      </c>
    </row>
    <row r="2368" spans="1:2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8329</v>
      </c>
      <c r="O2368" s="5">
        <f t="shared" si="265"/>
        <v>10.52</v>
      </c>
      <c r="P2368" s="5">
        <f>E2368/L2368</f>
        <v>97.407407407407405</v>
      </c>
      <c r="Q2368" s="6" t="s">
        <v>8376</v>
      </c>
      <c r="R2368" t="s">
        <v>8377</v>
      </c>
      <c r="S2368" s="10">
        <f t="shared" si="268"/>
        <v>42268.531631944439</v>
      </c>
      <c r="T2368" s="10">
        <f t="shared" si="269"/>
        <v>42298.531631944439</v>
      </c>
      <c r="U2368" s="10">
        <v>42268</v>
      </c>
      <c r="V2368" s="10">
        <v>42298</v>
      </c>
      <c r="W2368" s="28">
        <f t="shared" si="266"/>
        <v>38830</v>
      </c>
      <c r="X2368" s="28">
        <f t="shared" si="267"/>
        <v>4063.35</v>
      </c>
    </row>
    <row r="2369" spans="1:2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8329</v>
      </c>
      <c r="O2369" s="5">
        <f t="shared" si="265"/>
        <v>1.34</v>
      </c>
      <c r="P2369" s="5">
        <f>E2369/L2369</f>
        <v>47.857142857142854</v>
      </c>
      <c r="Q2369" s="6" t="s">
        <v>8376</v>
      </c>
      <c r="R2369" t="s">
        <v>8377</v>
      </c>
      <c r="S2369" s="10">
        <f t="shared" si="268"/>
        <v>42425.970092592594</v>
      </c>
      <c r="T2369" s="10">
        <f t="shared" si="269"/>
        <v>42485.928425925929</v>
      </c>
      <c r="U2369" s="10">
        <v>42425</v>
      </c>
      <c r="V2369" s="10">
        <v>42485</v>
      </c>
      <c r="W2369" s="28">
        <f t="shared" si="266"/>
        <v>50000</v>
      </c>
      <c r="X2369" s="28">
        <f t="shared" si="267"/>
        <v>670</v>
      </c>
    </row>
    <row r="2370" spans="1:2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8329</v>
      </c>
      <c r="O2370" s="5">
        <f t="shared" ref="O2370:O2433" si="271">(E2370/D2370)*100</f>
        <v>0.25</v>
      </c>
      <c r="P2370" s="5">
        <f>E2370/L2370</f>
        <v>50</v>
      </c>
      <c r="Q2370" s="6" t="s">
        <v>8376</v>
      </c>
      <c r="R2370" t="s">
        <v>8377</v>
      </c>
      <c r="S2370" s="10">
        <f t="shared" si="268"/>
        <v>42063.721817129626</v>
      </c>
      <c r="T2370" s="10">
        <f t="shared" si="269"/>
        <v>42108.680150462962</v>
      </c>
      <c r="U2370" s="10">
        <v>42063</v>
      </c>
      <c r="V2370" s="10">
        <v>42108</v>
      </c>
      <c r="W2370" s="28">
        <f t="shared" ref="W2370:W2433" si="272">(HLOOKUP(U2370,Exchange_Data,MATCH(H2370,Currency,0),FALSE))*D2370</f>
        <v>40000</v>
      </c>
      <c r="X2370" s="28">
        <f t="shared" ref="X2370:X2433" si="273">(HLOOKUP(V2370,Exchange_Data,MATCH(H2370,Currency,0),FALSE))*E2370</f>
        <v>100</v>
      </c>
    </row>
    <row r="2371" spans="1:2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8329</v>
      </c>
      <c r="O2371" s="5">
        <f t="shared" si="271"/>
        <v>0</v>
      </c>
      <c r="P2371" s="5">
        <v>0</v>
      </c>
      <c r="Q2371" s="6" t="s">
        <v>8376</v>
      </c>
      <c r="R2371" t="s">
        <v>8377</v>
      </c>
      <c r="S2371" s="10">
        <f t="shared" ref="S2371:S2434" si="274">(J2371/86400)+25569</f>
        <v>42380.812627314815</v>
      </c>
      <c r="T2371" s="10">
        <f t="shared" ref="T2371:T2434" si="275">(I2371/86400)+25569</f>
        <v>42410.812627314815</v>
      </c>
      <c r="U2371" s="10">
        <v>42380</v>
      </c>
      <c r="V2371" s="10">
        <v>42410</v>
      </c>
      <c r="W2371" s="28">
        <f t="shared" si="272"/>
        <v>25000</v>
      </c>
      <c r="X2371" s="28">
        <f t="shared" si="273"/>
        <v>0</v>
      </c>
    </row>
    <row r="2372" spans="1:2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8329</v>
      </c>
      <c r="O2372" s="5">
        <f t="shared" si="271"/>
        <v>0.32800000000000001</v>
      </c>
      <c r="P2372" s="5">
        <f>E2372/L2372</f>
        <v>20.5</v>
      </c>
      <c r="Q2372" s="6" t="s">
        <v>8376</v>
      </c>
      <c r="R2372" t="s">
        <v>8377</v>
      </c>
      <c r="S2372" s="10">
        <f t="shared" si="274"/>
        <v>41961.18913194444</v>
      </c>
      <c r="T2372" s="10">
        <f t="shared" si="275"/>
        <v>41991.18913194444</v>
      </c>
      <c r="U2372" s="10">
        <v>41961</v>
      </c>
      <c r="V2372" s="10">
        <v>41991</v>
      </c>
      <c r="W2372" s="28">
        <f t="shared" si="272"/>
        <v>25000</v>
      </c>
      <c r="X2372" s="28">
        <f t="shared" si="273"/>
        <v>82</v>
      </c>
    </row>
    <row r="2373" spans="1:2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8329</v>
      </c>
      <c r="O2373" s="5">
        <f t="shared" si="271"/>
        <v>0</v>
      </c>
      <c r="P2373" s="5">
        <v>0</v>
      </c>
      <c r="Q2373" s="6" t="s">
        <v>8376</v>
      </c>
      <c r="R2373" t="s">
        <v>8377</v>
      </c>
      <c r="S2373" s="10">
        <f t="shared" si="274"/>
        <v>42150.777731481481</v>
      </c>
      <c r="T2373" s="10">
        <f t="shared" si="275"/>
        <v>42180.777731481481</v>
      </c>
      <c r="U2373" s="10">
        <v>42150</v>
      </c>
      <c r="V2373" s="10">
        <v>42180</v>
      </c>
      <c r="W2373" s="28">
        <f t="shared" si="272"/>
        <v>2000</v>
      </c>
      <c r="X2373" s="28">
        <f t="shared" si="273"/>
        <v>0</v>
      </c>
    </row>
    <row r="2374" spans="1:2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8329</v>
      </c>
      <c r="O2374" s="5">
        <f t="shared" si="271"/>
        <v>3.2727272727272729</v>
      </c>
      <c r="P2374" s="5">
        <f>E2374/L2374</f>
        <v>30</v>
      </c>
      <c r="Q2374" s="6" t="s">
        <v>8376</v>
      </c>
      <c r="R2374" t="s">
        <v>8377</v>
      </c>
      <c r="S2374" s="10">
        <f t="shared" si="274"/>
        <v>42088.069108796291</v>
      </c>
      <c r="T2374" s="10">
        <f t="shared" si="275"/>
        <v>42118.069108796291</v>
      </c>
      <c r="U2374" s="10">
        <v>42088</v>
      </c>
      <c r="V2374" s="10">
        <v>42118</v>
      </c>
      <c r="W2374" s="28">
        <f t="shared" si="272"/>
        <v>4338.95</v>
      </c>
      <c r="X2374" s="28">
        <f t="shared" si="273"/>
        <v>140.328</v>
      </c>
    </row>
    <row r="2375" spans="1:2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8329</v>
      </c>
      <c r="O2375" s="5">
        <f t="shared" si="271"/>
        <v>5.8823529411764705E-3</v>
      </c>
      <c r="P2375" s="5">
        <f>E2375/L2375</f>
        <v>50</v>
      </c>
      <c r="Q2375" s="6" t="s">
        <v>8376</v>
      </c>
      <c r="R2375" t="s">
        <v>8377</v>
      </c>
      <c r="S2375" s="10">
        <f t="shared" si="274"/>
        <v>42215.662314814814</v>
      </c>
      <c r="T2375" s="10">
        <f t="shared" si="275"/>
        <v>42245.662314814814</v>
      </c>
      <c r="U2375" s="10">
        <v>42215</v>
      </c>
      <c r="V2375" s="10">
        <v>42245</v>
      </c>
      <c r="W2375" s="28">
        <f t="shared" si="272"/>
        <v>98345</v>
      </c>
      <c r="X2375" s="28">
        <f t="shared" si="273"/>
        <v>5.9349999999999996</v>
      </c>
    </row>
    <row r="2376" spans="1:2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8329</v>
      </c>
      <c r="O2376" s="5">
        <f t="shared" si="271"/>
        <v>4.5454545454545456E-2</v>
      </c>
      <c r="P2376" s="5">
        <f>E2376/L2376</f>
        <v>10</v>
      </c>
      <c r="Q2376" s="6" t="s">
        <v>8376</v>
      </c>
      <c r="R2376" t="s">
        <v>8377</v>
      </c>
      <c r="S2376" s="10">
        <f t="shared" si="274"/>
        <v>42017.843287037038</v>
      </c>
      <c r="T2376" s="10">
        <f t="shared" si="275"/>
        <v>42047.843287037038</v>
      </c>
      <c r="U2376" s="10">
        <v>42017</v>
      </c>
      <c r="V2376" s="10">
        <v>42047</v>
      </c>
      <c r="W2376" s="28">
        <f t="shared" si="272"/>
        <v>22000</v>
      </c>
      <c r="X2376" s="28">
        <f t="shared" si="273"/>
        <v>10</v>
      </c>
    </row>
    <row r="2377" spans="1:2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8329</v>
      </c>
      <c r="O2377" s="5">
        <f t="shared" si="271"/>
        <v>0</v>
      </c>
      <c r="P2377" s="5">
        <v>0</v>
      </c>
      <c r="Q2377" s="6" t="s">
        <v>8376</v>
      </c>
      <c r="R2377" t="s">
        <v>8377</v>
      </c>
      <c r="S2377" s="10">
        <f t="shared" si="274"/>
        <v>42592.836076388892</v>
      </c>
      <c r="T2377" s="10">
        <f t="shared" si="275"/>
        <v>42622.836076388892</v>
      </c>
      <c r="U2377" s="10">
        <v>42592</v>
      </c>
      <c r="V2377" s="10">
        <v>42622</v>
      </c>
      <c r="W2377" s="28">
        <f t="shared" si="272"/>
        <v>10000</v>
      </c>
      <c r="X2377" s="28">
        <f t="shared" si="273"/>
        <v>0</v>
      </c>
    </row>
    <row r="2378" spans="1:2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8329</v>
      </c>
      <c r="O2378" s="5">
        <f t="shared" si="271"/>
        <v>10.877666666666666</v>
      </c>
      <c r="P2378" s="5">
        <f>E2378/L2378</f>
        <v>81.582499999999996</v>
      </c>
      <c r="Q2378" s="6" t="s">
        <v>8376</v>
      </c>
      <c r="R2378" t="s">
        <v>8377</v>
      </c>
      <c r="S2378" s="10">
        <f t="shared" si="274"/>
        <v>42318.925532407404</v>
      </c>
      <c r="T2378" s="10">
        <f t="shared" si="275"/>
        <v>42348.925532407404</v>
      </c>
      <c r="U2378" s="10">
        <v>42318</v>
      </c>
      <c r="V2378" s="10">
        <v>42348</v>
      </c>
      <c r="W2378" s="28">
        <f t="shared" si="272"/>
        <v>3000</v>
      </c>
      <c r="X2378" s="28">
        <f t="shared" si="273"/>
        <v>326.33</v>
      </c>
    </row>
    <row r="2379" spans="1:2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8329</v>
      </c>
      <c r="O2379" s="5">
        <f t="shared" si="271"/>
        <v>0</v>
      </c>
      <c r="P2379" s="5">
        <v>0</v>
      </c>
      <c r="Q2379" s="6" t="s">
        <v>8376</v>
      </c>
      <c r="R2379" t="s">
        <v>8377</v>
      </c>
      <c r="S2379" s="10">
        <f t="shared" si="274"/>
        <v>42669.870173611111</v>
      </c>
      <c r="T2379" s="10">
        <f t="shared" si="275"/>
        <v>42699.911840277782</v>
      </c>
      <c r="U2379" s="10">
        <v>42669</v>
      </c>
      <c r="V2379" s="10">
        <v>42699</v>
      </c>
      <c r="W2379" s="28">
        <f t="shared" si="272"/>
        <v>1870.5</v>
      </c>
      <c r="X2379" s="28">
        <f t="shared" si="273"/>
        <v>0</v>
      </c>
    </row>
    <row r="2380" spans="1:2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8329</v>
      </c>
      <c r="O2380" s="5">
        <f t="shared" si="271"/>
        <v>0</v>
      </c>
      <c r="P2380" s="5">
        <v>0</v>
      </c>
      <c r="Q2380" s="6" t="s">
        <v>8376</v>
      </c>
      <c r="R2380" t="s">
        <v>8377</v>
      </c>
      <c r="S2380" s="10">
        <f t="shared" si="274"/>
        <v>42213.013078703705</v>
      </c>
      <c r="T2380" s="10">
        <f t="shared" si="275"/>
        <v>42242.013078703705</v>
      </c>
      <c r="U2380" s="10">
        <v>42213</v>
      </c>
      <c r="V2380" s="10">
        <v>42242</v>
      </c>
      <c r="W2380" s="28">
        <f t="shared" si="272"/>
        <v>110000</v>
      </c>
      <c r="X2380" s="28">
        <f t="shared" si="273"/>
        <v>0</v>
      </c>
    </row>
    <row r="2381" spans="1:2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8329</v>
      </c>
      <c r="O2381" s="5">
        <f t="shared" si="271"/>
        <v>0</v>
      </c>
      <c r="P2381" s="5">
        <v>0</v>
      </c>
      <c r="Q2381" s="6" t="s">
        <v>8376</v>
      </c>
      <c r="R2381" t="s">
        <v>8377</v>
      </c>
      <c r="S2381" s="10">
        <f t="shared" si="274"/>
        <v>42237.016388888893</v>
      </c>
      <c r="T2381" s="10">
        <f t="shared" si="275"/>
        <v>42282.016388888893</v>
      </c>
      <c r="U2381" s="10">
        <v>42237</v>
      </c>
      <c r="V2381" s="10">
        <v>42282</v>
      </c>
      <c r="W2381" s="28">
        <f t="shared" si="272"/>
        <v>30000</v>
      </c>
      <c r="X2381" s="28">
        <f t="shared" si="273"/>
        <v>0</v>
      </c>
    </row>
    <row r="2382" spans="1:2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8329</v>
      </c>
      <c r="O2382" s="5">
        <f t="shared" si="271"/>
        <v>0.36666666666666664</v>
      </c>
      <c r="P2382" s="5">
        <f t="shared" ref="P2382:P2387" si="276">E2382/L2382</f>
        <v>18.333333333333332</v>
      </c>
      <c r="Q2382" s="6" t="s">
        <v>8376</v>
      </c>
      <c r="R2382" t="s">
        <v>8377</v>
      </c>
      <c r="S2382" s="10">
        <f t="shared" si="274"/>
        <v>42248.793310185181</v>
      </c>
      <c r="T2382" s="10">
        <f t="shared" si="275"/>
        <v>42278.793310185181</v>
      </c>
      <c r="U2382" s="10">
        <v>42248</v>
      </c>
      <c r="V2382" s="10">
        <v>42278</v>
      </c>
      <c r="W2382" s="28">
        <f t="shared" si="272"/>
        <v>15000</v>
      </c>
      <c r="X2382" s="28">
        <f t="shared" si="273"/>
        <v>55</v>
      </c>
    </row>
    <row r="2383" spans="1:2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8329</v>
      </c>
      <c r="O2383" s="5">
        <f t="shared" si="271"/>
        <v>1.8193398957730169</v>
      </c>
      <c r="P2383" s="5">
        <f t="shared" si="276"/>
        <v>224.42857142857142</v>
      </c>
      <c r="Q2383" s="6" t="s">
        <v>8376</v>
      </c>
      <c r="R2383" t="s">
        <v>8377</v>
      </c>
      <c r="S2383" s="10">
        <f t="shared" si="274"/>
        <v>42074.935740740737</v>
      </c>
      <c r="T2383" s="10">
        <f t="shared" si="275"/>
        <v>42104.935740740737</v>
      </c>
      <c r="U2383" s="10">
        <v>42074</v>
      </c>
      <c r="V2383" s="10">
        <v>42104</v>
      </c>
      <c r="W2383" s="28">
        <f t="shared" si="272"/>
        <v>86350</v>
      </c>
      <c r="X2383" s="28">
        <f t="shared" si="273"/>
        <v>1571</v>
      </c>
    </row>
    <row r="2384" spans="1:2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8329</v>
      </c>
      <c r="O2384" s="5">
        <f t="shared" si="271"/>
        <v>2.5</v>
      </c>
      <c r="P2384" s="5">
        <f t="shared" si="276"/>
        <v>37.5</v>
      </c>
      <c r="Q2384" s="6" t="s">
        <v>8376</v>
      </c>
      <c r="R2384" t="s">
        <v>8377</v>
      </c>
      <c r="S2384" s="10">
        <f t="shared" si="274"/>
        <v>42195.187534722223</v>
      </c>
      <c r="T2384" s="10">
        <f t="shared" si="275"/>
        <v>42220.187534722223</v>
      </c>
      <c r="U2384" s="10">
        <v>42195</v>
      </c>
      <c r="V2384" s="10">
        <v>42220</v>
      </c>
      <c r="W2384" s="28">
        <f t="shared" si="272"/>
        <v>3000</v>
      </c>
      <c r="X2384" s="28">
        <f t="shared" si="273"/>
        <v>75</v>
      </c>
    </row>
    <row r="2385" spans="1:2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8329</v>
      </c>
      <c r="O2385" s="5">
        <f t="shared" si="271"/>
        <v>4.3499999999999996</v>
      </c>
      <c r="P2385" s="5">
        <f t="shared" si="276"/>
        <v>145</v>
      </c>
      <c r="Q2385" s="6" t="s">
        <v>8376</v>
      </c>
      <c r="R2385" t="s">
        <v>8377</v>
      </c>
      <c r="S2385" s="10">
        <f t="shared" si="274"/>
        <v>42027.056793981479</v>
      </c>
      <c r="T2385" s="10">
        <f t="shared" si="275"/>
        <v>42057.056793981479</v>
      </c>
      <c r="U2385" s="10">
        <v>42027</v>
      </c>
      <c r="V2385" s="10">
        <v>42057</v>
      </c>
      <c r="W2385" s="28">
        <f t="shared" si="272"/>
        <v>7449</v>
      </c>
      <c r="X2385" s="28">
        <f t="shared" si="273"/>
        <v>328.512</v>
      </c>
    </row>
    <row r="2386" spans="1:2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8329</v>
      </c>
      <c r="O2386" s="5">
        <f t="shared" si="271"/>
        <v>0.8</v>
      </c>
      <c r="P2386" s="5">
        <f t="shared" si="276"/>
        <v>1</v>
      </c>
      <c r="Q2386" s="6" t="s">
        <v>8376</v>
      </c>
      <c r="R2386" t="s">
        <v>8377</v>
      </c>
      <c r="S2386" s="10">
        <f t="shared" si="274"/>
        <v>41927.067627314813</v>
      </c>
      <c r="T2386" s="10">
        <f t="shared" si="275"/>
        <v>41957.109293981484</v>
      </c>
      <c r="U2386" s="10">
        <v>41927</v>
      </c>
      <c r="V2386" s="10">
        <v>41957</v>
      </c>
      <c r="W2386" s="28">
        <f t="shared" si="272"/>
        <v>1000</v>
      </c>
      <c r="X2386" s="28">
        <f t="shared" si="273"/>
        <v>8</v>
      </c>
    </row>
    <row r="2387" spans="1:2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8329</v>
      </c>
      <c r="O2387" s="5">
        <f t="shared" si="271"/>
        <v>1.2123076923076923</v>
      </c>
      <c r="P2387" s="5">
        <f t="shared" si="276"/>
        <v>112.57142857142857</v>
      </c>
      <c r="Q2387" s="6" t="s">
        <v>8376</v>
      </c>
      <c r="R2387" t="s">
        <v>8377</v>
      </c>
      <c r="S2387" s="10">
        <f t="shared" si="274"/>
        <v>42191.70175925926</v>
      </c>
      <c r="T2387" s="10">
        <f t="shared" si="275"/>
        <v>42221.70175925926</v>
      </c>
      <c r="U2387" s="10">
        <v>42191</v>
      </c>
      <c r="V2387" s="10">
        <v>42221</v>
      </c>
      <c r="W2387" s="28">
        <f t="shared" si="272"/>
        <v>65000</v>
      </c>
      <c r="X2387" s="28">
        <f t="shared" si="273"/>
        <v>788</v>
      </c>
    </row>
    <row r="2388" spans="1:2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8329</v>
      </c>
      <c r="O2388" s="5">
        <f t="shared" si="271"/>
        <v>0</v>
      </c>
      <c r="P2388" s="5">
        <v>0</v>
      </c>
      <c r="Q2388" s="6" t="s">
        <v>8376</v>
      </c>
      <c r="R2388" t="s">
        <v>8377</v>
      </c>
      <c r="S2388" s="10">
        <f t="shared" si="274"/>
        <v>41954.838240740741</v>
      </c>
      <c r="T2388" s="10">
        <f t="shared" si="275"/>
        <v>42014.838240740741</v>
      </c>
      <c r="U2388" s="10">
        <v>41954</v>
      </c>
      <c r="V2388" s="10">
        <v>42014</v>
      </c>
      <c r="W2388" s="28">
        <f t="shared" si="272"/>
        <v>26340</v>
      </c>
      <c r="X2388" s="28">
        <f t="shared" si="273"/>
        <v>0</v>
      </c>
    </row>
    <row r="2389" spans="1:2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8329</v>
      </c>
      <c r="O2389" s="5">
        <f t="shared" si="271"/>
        <v>0.68399999999999994</v>
      </c>
      <c r="P2389" s="5">
        <f>E2389/L2389</f>
        <v>342</v>
      </c>
      <c r="Q2389" s="6" t="s">
        <v>8376</v>
      </c>
      <c r="R2389" t="s">
        <v>8377</v>
      </c>
      <c r="S2389" s="10">
        <f t="shared" si="274"/>
        <v>42528.626620370371</v>
      </c>
      <c r="T2389" s="10">
        <f t="shared" si="275"/>
        <v>42573.626620370371</v>
      </c>
      <c r="U2389" s="10">
        <v>42528</v>
      </c>
      <c r="V2389" s="10">
        <v>42573</v>
      </c>
      <c r="W2389" s="28">
        <f t="shared" si="272"/>
        <v>150000</v>
      </c>
      <c r="X2389" s="28">
        <f t="shared" si="273"/>
        <v>1026</v>
      </c>
    </row>
    <row r="2390" spans="1:2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8329</v>
      </c>
      <c r="O2390" s="5">
        <f t="shared" si="271"/>
        <v>1.2513513513513512</v>
      </c>
      <c r="P2390" s="5">
        <f>E2390/L2390</f>
        <v>57.875</v>
      </c>
      <c r="Q2390" s="6" t="s">
        <v>8376</v>
      </c>
      <c r="R2390" t="s">
        <v>8377</v>
      </c>
      <c r="S2390" s="10">
        <f t="shared" si="274"/>
        <v>41989.853692129633</v>
      </c>
      <c r="T2390" s="10">
        <f t="shared" si="275"/>
        <v>42019.811805555553</v>
      </c>
      <c r="U2390" s="10">
        <v>41989</v>
      </c>
      <c r="V2390" s="10">
        <v>42019</v>
      </c>
      <c r="W2390" s="28">
        <f t="shared" si="272"/>
        <v>37000</v>
      </c>
      <c r="X2390" s="28">
        <f t="shared" si="273"/>
        <v>463</v>
      </c>
    </row>
    <row r="2391" spans="1:2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8329</v>
      </c>
      <c r="O2391" s="5">
        <f t="shared" si="271"/>
        <v>0.1875</v>
      </c>
      <c r="P2391" s="5">
        <f>E2391/L2391</f>
        <v>30</v>
      </c>
      <c r="Q2391" s="6" t="s">
        <v>8376</v>
      </c>
      <c r="R2391" t="s">
        <v>8377</v>
      </c>
      <c r="S2391" s="10">
        <f t="shared" si="274"/>
        <v>42179.653379629628</v>
      </c>
      <c r="T2391" s="10">
        <f t="shared" si="275"/>
        <v>42210.915972222225</v>
      </c>
      <c r="U2391" s="10">
        <v>42179</v>
      </c>
      <c r="V2391" s="10">
        <v>42210</v>
      </c>
      <c r="W2391" s="28">
        <f t="shared" si="272"/>
        <v>17940.8</v>
      </c>
      <c r="X2391" s="28">
        <f t="shared" si="273"/>
        <v>32.817</v>
      </c>
    </row>
    <row r="2392" spans="1:2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8329</v>
      </c>
      <c r="O2392" s="5">
        <f t="shared" si="271"/>
        <v>0</v>
      </c>
      <c r="P2392" s="5">
        <v>0</v>
      </c>
      <c r="Q2392" s="6" t="s">
        <v>8376</v>
      </c>
      <c r="R2392" t="s">
        <v>8377</v>
      </c>
      <c r="S2392" s="10">
        <f t="shared" si="274"/>
        <v>41968.262314814812</v>
      </c>
      <c r="T2392" s="10">
        <f t="shared" si="275"/>
        <v>42008.262314814812</v>
      </c>
      <c r="U2392" s="10">
        <v>41968</v>
      </c>
      <c r="V2392" s="10">
        <v>42008</v>
      </c>
      <c r="W2392" s="28">
        <f t="shared" si="272"/>
        <v>435081</v>
      </c>
      <c r="X2392" s="28">
        <f t="shared" si="273"/>
        <v>0</v>
      </c>
    </row>
    <row r="2393" spans="1:2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8329</v>
      </c>
      <c r="O2393" s="5">
        <f t="shared" si="271"/>
        <v>0.125</v>
      </c>
      <c r="P2393" s="5">
        <f>E2393/L2393</f>
        <v>25</v>
      </c>
      <c r="Q2393" s="6" t="s">
        <v>8376</v>
      </c>
      <c r="R2393" t="s">
        <v>8377</v>
      </c>
      <c r="S2393" s="10">
        <f t="shared" si="274"/>
        <v>42064.794490740736</v>
      </c>
      <c r="T2393" s="10">
        <f t="shared" si="275"/>
        <v>42094.752824074079</v>
      </c>
      <c r="U2393" s="10">
        <v>42064</v>
      </c>
      <c r="V2393" s="10">
        <v>42094</v>
      </c>
      <c r="W2393" s="28">
        <f t="shared" si="272"/>
        <v>20000</v>
      </c>
      <c r="X2393" s="28">
        <f t="shared" si="273"/>
        <v>25</v>
      </c>
    </row>
    <row r="2394" spans="1:2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8329</v>
      </c>
      <c r="O2394" s="5">
        <f t="shared" si="271"/>
        <v>0</v>
      </c>
      <c r="P2394" s="5">
        <v>0</v>
      </c>
      <c r="Q2394" s="6" t="s">
        <v>8376</v>
      </c>
      <c r="R2394" t="s">
        <v>8377</v>
      </c>
      <c r="S2394" s="10">
        <f t="shared" si="274"/>
        <v>42276.120636574073</v>
      </c>
      <c r="T2394" s="10">
        <f t="shared" si="275"/>
        <v>42306.120636574073</v>
      </c>
      <c r="U2394" s="10">
        <v>42276</v>
      </c>
      <c r="V2394" s="10">
        <v>42306</v>
      </c>
      <c r="W2394" s="28">
        <f t="shared" si="272"/>
        <v>4200</v>
      </c>
      <c r="X2394" s="28">
        <f t="shared" si="273"/>
        <v>0</v>
      </c>
    </row>
    <row r="2395" spans="1:2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8329</v>
      </c>
      <c r="O2395" s="5">
        <f t="shared" si="271"/>
        <v>0.05</v>
      </c>
      <c r="P2395" s="5">
        <f>E2395/L2395</f>
        <v>50</v>
      </c>
      <c r="Q2395" s="6" t="s">
        <v>8376</v>
      </c>
      <c r="R2395" t="s">
        <v>8377</v>
      </c>
      <c r="S2395" s="10">
        <f t="shared" si="274"/>
        <v>42194.648344907408</v>
      </c>
      <c r="T2395" s="10">
        <f t="shared" si="275"/>
        <v>42224.648344907408</v>
      </c>
      <c r="U2395" s="10">
        <v>42194</v>
      </c>
      <c r="V2395" s="10">
        <v>42224</v>
      </c>
      <c r="W2395" s="28">
        <f t="shared" si="272"/>
        <v>100000</v>
      </c>
      <c r="X2395" s="28">
        <f t="shared" si="273"/>
        <v>50</v>
      </c>
    </row>
    <row r="2396" spans="1:2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8329</v>
      </c>
      <c r="O2396" s="5">
        <f t="shared" si="271"/>
        <v>0.06</v>
      </c>
      <c r="P2396" s="5">
        <f>E2396/L2396</f>
        <v>1.5</v>
      </c>
      <c r="Q2396" s="6" t="s">
        <v>8376</v>
      </c>
      <c r="R2396" t="s">
        <v>8377</v>
      </c>
      <c r="S2396" s="10">
        <f t="shared" si="274"/>
        <v>42031.362187499995</v>
      </c>
      <c r="T2396" s="10">
        <f t="shared" si="275"/>
        <v>42061.362187499995</v>
      </c>
      <c r="U2396" s="10">
        <v>42031</v>
      </c>
      <c r="V2396" s="10">
        <v>42061</v>
      </c>
      <c r="W2396" s="28">
        <f t="shared" si="272"/>
        <v>5653</v>
      </c>
      <c r="X2396" s="28">
        <f t="shared" si="273"/>
        <v>3.3950999999999998</v>
      </c>
    </row>
    <row r="2397" spans="1:2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8329</v>
      </c>
      <c r="O2397" s="5">
        <f t="shared" si="271"/>
        <v>0</v>
      </c>
      <c r="P2397" s="5">
        <v>0</v>
      </c>
      <c r="Q2397" s="6" t="s">
        <v>8376</v>
      </c>
      <c r="R2397" t="s">
        <v>8377</v>
      </c>
      <c r="S2397" s="10">
        <f t="shared" si="274"/>
        <v>42717.121377314819</v>
      </c>
      <c r="T2397" s="10">
        <f t="shared" si="275"/>
        <v>42745.372916666667</v>
      </c>
      <c r="U2397" s="10">
        <v>42717</v>
      </c>
      <c r="V2397" s="10">
        <v>42745</v>
      </c>
      <c r="W2397" s="28">
        <f t="shared" si="272"/>
        <v>33000</v>
      </c>
      <c r="X2397" s="28">
        <f t="shared" si="273"/>
        <v>0</v>
      </c>
    </row>
    <row r="2398" spans="1:2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8329</v>
      </c>
      <c r="O2398" s="5">
        <f t="shared" si="271"/>
        <v>0.2</v>
      </c>
      <c r="P2398" s="5">
        <f>E2398/L2398</f>
        <v>10</v>
      </c>
      <c r="Q2398" s="6" t="s">
        <v>8376</v>
      </c>
      <c r="R2398" t="s">
        <v>8377</v>
      </c>
      <c r="S2398" s="10">
        <f t="shared" si="274"/>
        <v>42262.849050925928</v>
      </c>
      <c r="T2398" s="10">
        <f t="shared" si="275"/>
        <v>42292.849050925928</v>
      </c>
      <c r="U2398" s="10">
        <v>42262</v>
      </c>
      <c r="V2398" s="10">
        <v>42292</v>
      </c>
      <c r="W2398" s="28">
        <f t="shared" si="272"/>
        <v>5159</v>
      </c>
      <c r="X2398" s="28">
        <f t="shared" si="273"/>
        <v>10.521000000000001</v>
      </c>
    </row>
    <row r="2399" spans="1:2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8329</v>
      </c>
      <c r="O2399" s="5">
        <f t="shared" si="271"/>
        <v>0</v>
      </c>
      <c r="P2399" s="5">
        <v>0</v>
      </c>
      <c r="Q2399" s="6" t="s">
        <v>8376</v>
      </c>
      <c r="R2399" t="s">
        <v>8377</v>
      </c>
      <c r="S2399" s="10">
        <f t="shared" si="274"/>
        <v>41976.88490740741</v>
      </c>
      <c r="T2399" s="10">
        <f t="shared" si="275"/>
        <v>42006.88490740741</v>
      </c>
      <c r="U2399" s="10">
        <v>41976</v>
      </c>
      <c r="V2399" s="10">
        <v>42006</v>
      </c>
      <c r="W2399" s="28">
        <f t="shared" si="272"/>
        <v>124000</v>
      </c>
      <c r="X2399" s="28">
        <f t="shared" si="273"/>
        <v>0</v>
      </c>
    </row>
    <row r="2400" spans="1:2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8329</v>
      </c>
      <c r="O2400" s="5">
        <f t="shared" si="271"/>
        <v>0</v>
      </c>
      <c r="P2400" s="5">
        <v>0</v>
      </c>
      <c r="Q2400" s="6" t="s">
        <v>8376</v>
      </c>
      <c r="R2400" t="s">
        <v>8377</v>
      </c>
      <c r="S2400" s="10">
        <f t="shared" si="274"/>
        <v>42157.916481481487</v>
      </c>
      <c r="T2400" s="10">
        <f t="shared" si="275"/>
        <v>42187.916481481487</v>
      </c>
      <c r="U2400" s="10">
        <v>42157</v>
      </c>
      <c r="V2400" s="10">
        <v>42187</v>
      </c>
      <c r="W2400" s="28">
        <f t="shared" si="272"/>
        <v>4000</v>
      </c>
      <c r="X2400" s="28">
        <f t="shared" si="273"/>
        <v>0</v>
      </c>
    </row>
    <row r="2401" spans="1:2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8329</v>
      </c>
      <c r="O2401" s="5">
        <f t="shared" si="271"/>
        <v>0</v>
      </c>
      <c r="P2401" s="5">
        <v>0</v>
      </c>
      <c r="Q2401" s="6" t="s">
        <v>8376</v>
      </c>
      <c r="R2401" t="s">
        <v>8377</v>
      </c>
      <c r="S2401" s="10">
        <f t="shared" si="274"/>
        <v>41956.853078703702</v>
      </c>
      <c r="T2401" s="10">
        <f t="shared" si="275"/>
        <v>41991.853078703702</v>
      </c>
      <c r="U2401" s="10">
        <v>41956</v>
      </c>
      <c r="V2401" s="10">
        <v>41991</v>
      </c>
      <c r="W2401" s="28">
        <f t="shared" si="272"/>
        <v>1751.1</v>
      </c>
      <c r="X2401" s="28">
        <f t="shared" si="273"/>
        <v>0</v>
      </c>
    </row>
    <row r="2402" spans="1:2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8329</v>
      </c>
      <c r="O2402" s="5">
        <f t="shared" si="271"/>
        <v>0</v>
      </c>
      <c r="P2402" s="5">
        <v>0</v>
      </c>
      <c r="Q2402" s="6" t="s">
        <v>8376</v>
      </c>
      <c r="R2402" t="s">
        <v>8377</v>
      </c>
      <c r="S2402" s="10">
        <f t="shared" si="274"/>
        <v>42444.268101851849</v>
      </c>
      <c r="T2402" s="10">
        <f t="shared" si="275"/>
        <v>42474.268101851849</v>
      </c>
      <c r="U2402" s="10">
        <v>42444</v>
      </c>
      <c r="V2402" s="10">
        <v>42474</v>
      </c>
      <c r="W2402" s="28">
        <f t="shared" si="272"/>
        <v>37335</v>
      </c>
      <c r="X2402" s="28">
        <f t="shared" si="273"/>
        <v>0</v>
      </c>
    </row>
    <row r="2403" spans="1:2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8320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8341</v>
      </c>
      <c r="O2403" s="5">
        <f t="shared" si="271"/>
        <v>0.71785714285714286</v>
      </c>
      <c r="P2403" s="5">
        <f>E2403/L2403</f>
        <v>22.333333333333332</v>
      </c>
      <c r="Q2403" s="6" t="s">
        <v>8393</v>
      </c>
      <c r="R2403" t="s">
        <v>8394</v>
      </c>
      <c r="S2403" s="10">
        <f t="shared" si="274"/>
        <v>42374.822870370372</v>
      </c>
      <c r="T2403" s="10">
        <f t="shared" si="275"/>
        <v>42434.822870370372</v>
      </c>
      <c r="U2403" s="10">
        <v>42374</v>
      </c>
      <c r="V2403" s="10">
        <v>42434</v>
      </c>
      <c r="W2403" s="28">
        <f t="shared" si="272"/>
        <v>28000</v>
      </c>
      <c r="X2403" s="28">
        <f t="shared" si="273"/>
        <v>201</v>
      </c>
    </row>
    <row r="2404" spans="1:2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8320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8341</v>
      </c>
      <c r="O2404" s="5">
        <f t="shared" si="271"/>
        <v>0.43333333333333329</v>
      </c>
      <c r="P2404" s="5">
        <f>E2404/L2404</f>
        <v>52</v>
      </c>
      <c r="Q2404" s="6" t="s">
        <v>8393</v>
      </c>
      <c r="R2404" t="s">
        <v>8394</v>
      </c>
      <c r="S2404" s="10">
        <f t="shared" si="274"/>
        <v>42107.679756944446</v>
      </c>
      <c r="T2404" s="10">
        <f t="shared" si="275"/>
        <v>42137.679756944446</v>
      </c>
      <c r="U2404" s="10">
        <v>42107</v>
      </c>
      <c r="V2404" s="10">
        <v>42137</v>
      </c>
      <c r="W2404" s="28">
        <f t="shared" si="272"/>
        <v>12000</v>
      </c>
      <c r="X2404" s="28">
        <f t="shared" si="273"/>
        <v>52</v>
      </c>
    </row>
    <row r="2405" spans="1:2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8320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8341</v>
      </c>
      <c r="O2405" s="5">
        <f t="shared" si="271"/>
        <v>16.833333333333332</v>
      </c>
      <c r="P2405" s="5">
        <f>E2405/L2405</f>
        <v>16.833333333333332</v>
      </c>
      <c r="Q2405" s="6" t="s">
        <v>8393</v>
      </c>
      <c r="R2405" t="s">
        <v>8394</v>
      </c>
      <c r="S2405" s="10">
        <f t="shared" si="274"/>
        <v>42399.882615740746</v>
      </c>
      <c r="T2405" s="10">
        <f t="shared" si="275"/>
        <v>42459.840949074074</v>
      </c>
      <c r="U2405" s="10">
        <v>42399</v>
      </c>
      <c r="V2405" s="10">
        <v>42459</v>
      </c>
      <c r="W2405" s="28">
        <f t="shared" si="272"/>
        <v>1714.92</v>
      </c>
      <c r="X2405" s="28">
        <f t="shared" si="273"/>
        <v>291.10219999999998</v>
      </c>
    </row>
    <row r="2406" spans="1:2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8320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8341</v>
      </c>
      <c r="O2406" s="5">
        <f t="shared" si="271"/>
        <v>0</v>
      </c>
      <c r="P2406" s="5">
        <v>0</v>
      </c>
      <c r="Q2406" s="6" t="s">
        <v>8393</v>
      </c>
      <c r="R2406" t="s">
        <v>8394</v>
      </c>
      <c r="S2406" s="10">
        <f t="shared" si="274"/>
        <v>42342.03943287037</v>
      </c>
      <c r="T2406" s="10">
        <f t="shared" si="275"/>
        <v>42372.03943287037</v>
      </c>
      <c r="U2406" s="10">
        <v>42342</v>
      </c>
      <c r="V2406" s="10">
        <v>42372</v>
      </c>
      <c r="W2406" s="28">
        <f t="shared" si="272"/>
        <v>15000</v>
      </c>
      <c r="X2406" s="28">
        <f t="shared" si="273"/>
        <v>0</v>
      </c>
    </row>
    <row r="2407" spans="1:2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8320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8341</v>
      </c>
      <c r="O2407" s="5">
        <f t="shared" si="271"/>
        <v>22.52</v>
      </c>
      <c r="P2407" s="5">
        <f>E2407/L2407</f>
        <v>56.3</v>
      </c>
      <c r="Q2407" s="6" t="s">
        <v>8393</v>
      </c>
      <c r="R2407" t="s">
        <v>8394</v>
      </c>
      <c r="S2407" s="10">
        <f t="shared" si="274"/>
        <v>42595.585358796292</v>
      </c>
      <c r="T2407" s="10">
        <f t="shared" si="275"/>
        <v>42616.585358796292</v>
      </c>
      <c r="U2407" s="10">
        <v>42595</v>
      </c>
      <c r="V2407" s="10">
        <v>42616</v>
      </c>
      <c r="W2407" s="28">
        <f t="shared" si="272"/>
        <v>5000</v>
      </c>
      <c r="X2407" s="28">
        <f t="shared" si="273"/>
        <v>1126</v>
      </c>
    </row>
    <row r="2408" spans="1:2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8320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8341</v>
      </c>
      <c r="O2408" s="5">
        <f t="shared" si="271"/>
        <v>41.384615384615387</v>
      </c>
      <c r="P2408" s="5">
        <f>E2408/L2408</f>
        <v>84.0625</v>
      </c>
      <c r="Q2408" s="6" t="s">
        <v>8393</v>
      </c>
      <c r="R2408" t="s">
        <v>8394</v>
      </c>
      <c r="S2408" s="10">
        <f t="shared" si="274"/>
        <v>41983.110995370371</v>
      </c>
      <c r="T2408" s="10">
        <f t="shared" si="275"/>
        <v>42023.110995370371</v>
      </c>
      <c r="U2408" s="10">
        <v>41983</v>
      </c>
      <c r="V2408" s="10">
        <v>42023</v>
      </c>
      <c r="W2408" s="28">
        <f t="shared" si="272"/>
        <v>3250</v>
      </c>
      <c r="X2408" s="28">
        <f t="shared" si="273"/>
        <v>1345</v>
      </c>
    </row>
    <row r="2409" spans="1:2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8320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8341</v>
      </c>
      <c r="O2409" s="5">
        <f t="shared" si="271"/>
        <v>25.259090909090908</v>
      </c>
      <c r="P2409" s="5">
        <f>E2409/L2409</f>
        <v>168.39393939393941</v>
      </c>
      <c r="Q2409" s="6" t="s">
        <v>8393</v>
      </c>
      <c r="R2409" t="s">
        <v>8394</v>
      </c>
      <c r="S2409" s="10">
        <f t="shared" si="274"/>
        <v>42082.575555555552</v>
      </c>
      <c r="T2409" s="10">
        <f t="shared" si="275"/>
        <v>42105.25</v>
      </c>
      <c r="U2409" s="10">
        <v>42082</v>
      </c>
      <c r="V2409" s="10">
        <v>42105</v>
      </c>
      <c r="W2409" s="28">
        <f t="shared" si="272"/>
        <v>22000</v>
      </c>
      <c r="X2409" s="28">
        <f t="shared" si="273"/>
        <v>5557</v>
      </c>
    </row>
    <row r="2410" spans="1:2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8320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8341</v>
      </c>
      <c r="O2410" s="5">
        <f t="shared" si="271"/>
        <v>0.2</v>
      </c>
      <c r="P2410" s="5">
        <f>E2410/L2410</f>
        <v>15</v>
      </c>
      <c r="Q2410" s="6" t="s">
        <v>8393</v>
      </c>
      <c r="R2410" t="s">
        <v>8394</v>
      </c>
      <c r="S2410" s="10">
        <f t="shared" si="274"/>
        <v>41919.140706018516</v>
      </c>
      <c r="T2410" s="10">
        <f t="shared" si="275"/>
        <v>41949.182372685187</v>
      </c>
      <c r="U2410" s="10">
        <v>41919</v>
      </c>
      <c r="V2410" s="10">
        <v>41949</v>
      </c>
      <c r="W2410" s="28">
        <f t="shared" si="272"/>
        <v>15000</v>
      </c>
      <c r="X2410" s="28">
        <f t="shared" si="273"/>
        <v>30</v>
      </c>
    </row>
    <row r="2411" spans="1:2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8320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8341</v>
      </c>
      <c r="O2411" s="5">
        <f t="shared" si="271"/>
        <v>1.8399999999999999</v>
      </c>
      <c r="P2411" s="5">
        <f>E2411/L2411</f>
        <v>76.666666666666671</v>
      </c>
      <c r="Q2411" s="6" t="s">
        <v>8393</v>
      </c>
      <c r="R2411" t="s">
        <v>8394</v>
      </c>
      <c r="S2411" s="10">
        <f t="shared" si="274"/>
        <v>42204.875868055555</v>
      </c>
      <c r="T2411" s="10">
        <f t="shared" si="275"/>
        <v>42234.875868055555</v>
      </c>
      <c r="U2411" s="10">
        <v>42204</v>
      </c>
      <c r="V2411" s="10">
        <v>42234</v>
      </c>
      <c r="W2411" s="28">
        <f t="shared" si="272"/>
        <v>25000</v>
      </c>
      <c r="X2411" s="28">
        <f t="shared" si="273"/>
        <v>460</v>
      </c>
    </row>
    <row r="2412" spans="1:2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8320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8341</v>
      </c>
      <c r="O2412" s="5">
        <f t="shared" si="271"/>
        <v>0</v>
      </c>
      <c r="P2412" s="5">
        <v>0</v>
      </c>
      <c r="Q2412" s="6" t="s">
        <v>8393</v>
      </c>
      <c r="R2412" t="s">
        <v>8394</v>
      </c>
      <c r="S2412" s="10">
        <f t="shared" si="274"/>
        <v>42224.408275462964</v>
      </c>
      <c r="T2412" s="10">
        <f t="shared" si="275"/>
        <v>42254.408275462964</v>
      </c>
      <c r="U2412" s="10">
        <v>42224</v>
      </c>
      <c r="V2412" s="10">
        <v>42254</v>
      </c>
      <c r="W2412" s="28">
        <f t="shared" si="272"/>
        <v>11082</v>
      </c>
      <c r="X2412" s="28">
        <f t="shared" si="273"/>
        <v>0</v>
      </c>
    </row>
    <row r="2413" spans="1:2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8320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8341</v>
      </c>
      <c r="O2413" s="5">
        <f t="shared" si="271"/>
        <v>0.60399999999999998</v>
      </c>
      <c r="P2413" s="5">
        <f>E2413/L2413</f>
        <v>50.333333333333336</v>
      </c>
      <c r="Q2413" s="6" t="s">
        <v>8393</v>
      </c>
      <c r="R2413" t="s">
        <v>8394</v>
      </c>
      <c r="S2413" s="10">
        <f t="shared" si="274"/>
        <v>42211.732430555552</v>
      </c>
      <c r="T2413" s="10">
        <f t="shared" si="275"/>
        <v>42241.732430555552</v>
      </c>
      <c r="U2413" s="10">
        <v>42211</v>
      </c>
      <c r="V2413" s="10">
        <v>42241</v>
      </c>
      <c r="W2413" s="28">
        <f t="shared" si="272"/>
        <v>25000</v>
      </c>
      <c r="X2413" s="28">
        <f t="shared" si="273"/>
        <v>151</v>
      </c>
    </row>
    <row r="2414" spans="1:2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8320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8341</v>
      </c>
      <c r="O2414" s="5">
        <f t="shared" si="271"/>
        <v>0</v>
      </c>
      <c r="P2414" s="5">
        <v>0</v>
      </c>
      <c r="Q2414" s="6" t="s">
        <v>8393</v>
      </c>
      <c r="R2414" t="s">
        <v>8394</v>
      </c>
      <c r="S2414" s="10">
        <f t="shared" si="274"/>
        <v>42655.736956018518</v>
      </c>
      <c r="T2414" s="10">
        <f t="shared" si="275"/>
        <v>42700.778622685189</v>
      </c>
      <c r="U2414" s="10">
        <v>42655</v>
      </c>
      <c r="V2414" s="10">
        <v>42700</v>
      </c>
      <c r="W2414" s="28">
        <f t="shared" si="272"/>
        <v>8816</v>
      </c>
      <c r="X2414" s="28">
        <f t="shared" si="273"/>
        <v>0</v>
      </c>
    </row>
    <row r="2415" spans="1:2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8320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8341</v>
      </c>
      <c r="O2415" s="5">
        <f t="shared" si="271"/>
        <v>0.83333333333333337</v>
      </c>
      <c r="P2415" s="5">
        <f>E2415/L2415</f>
        <v>8.3333333333333339</v>
      </c>
      <c r="Q2415" s="6" t="s">
        <v>8393</v>
      </c>
      <c r="R2415" t="s">
        <v>8394</v>
      </c>
      <c r="S2415" s="10">
        <f t="shared" si="274"/>
        <v>41760.10974537037</v>
      </c>
      <c r="T2415" s="10">
        <f t="shared" si="275"/>
        <v>41790.979166666664</v>
      </c>
      <c r="U2415" s="10">
        <v>41760</v>
      </c>
      <c r="V2415" s="10">
        <v>41790</v>
      </c>
      <c r="W2415" s="28">
        <f t="shared" si="272"/>
        <v>3000</v>
      </c>
      <c r="X2415" s="28">
        <f t="shared" si="273"/>
        <v>25</v>
      </c>
    </row>
    <row r="2416" spans="1:2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8320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8341</v>
      </c>
      <c r="O2416" s="5">
        <f t="shared" si="271"/>
        <v>3.0666666666666664</v>
      </c>
      <c r="P2416" s="5">
        <f>E2416/L2416</f>
        <v>35.384615384615387</v>
      </c>
      <c r="Q2416" s="6" t="s">
        <v>8393</v>
      </c>
      <c r="R2416" t="s">
        <v>8394</v>
      </c>
      <c r="S2416" s="10">
        <f t="shared" si="274"/>
        <v>42198.695138888885</v>
      </c>
      <c r="T2416" s="10">
        <f t="shared" si="275"/>
        <v>42238.165972222225</v>
      </c>
      <c r="U2416" s="10">
        <v>42198</v>
      </c>
      <c r="V2416" s="10">
        <v>42238</v>
      </c>
      <c r="W2416" s="28">
        <f t="shared" si="272"/>
        <v>15000</v>
      </c>
      <c r="X2416" s="28">
        <f t="shared" si="273"/>
        <v>460</v>
      </c>
    </row>
    <row r="2417" spans="1:2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8320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8341</v>
      </c>
      <c r="O2417" s="5">
        <f t="shared" si="271"/>
        <v>0.55833333333333335</v>
      </c>
      <c r="P2417" s="5">
        <f>E2417/L2417</f>
        <v>55.833333333333336</v>
      </c>
      <c r="Q2417" s="6" t="s">
        <v>8393</v>
      </c>
      <c r="R2417" t="s">
        <v>8394</v>
      </c>
      <c r="S2417" s="10">
        <f t="shared" si="274"/>
        <v>42536.862800925926</v>
      </c>
      <c r="T2417" s="10">
        <f t="shared" si="275"/>
        <v>42566.862800925926</v>
      </c>
      <c r="U2417" s="10">
        <v>42536</v>
      </c>
      <c r="V2417" s="10">
        <v>42566</v>
      </c>
      <c r="W2417" s="28">
        <f t="shared" si="272"/>
        <v>60000</v>
      </c>
      <c r="X2417" s="28">
        <f t="shared" si="273"/>
        <v>335</v>
      </c>
    </row>
    <row r="2418" spans="1:2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8320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8341</v>
      </c>
      <c r="O2418" s="5">
        <f t="shared" si="271"/>
        <v>2.5000000000000001E-2</v>
      </c>
      <c r="P2418" s="5">
        <f>E2418/L2418</f>
        <v>5</v>
      </c>
      <c r="Q2418" s="6" t="s">
        <v>8393</v>
      </c>
      <c r="R2418" t="s">
        <v>8394</v>
      </c>
      <c r="S2418" s="10">
        <f t="shared" si="274"/>
        <v>42019.737766203703</v>
      </c>
      <c r="T2418" s="10">
        <f t="shared" si="275"/>
        <v>42077.625</v>
      </c>
      <c r="U2418" s="10">
        <v>42019</v>
      </c>
      <c r="V2418" s="10">
        <v>42077</v>
      </c>
      <c r="W2418" s="28">
        <f t="shared" si="272"/>
        <v>20000</v>
      </c>
      <c r="X2418" s="28">
        <f t="shared" si="273"/>
        <v>5</v>
      </c>
    </row>
    <row r="2419" spans="1:2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8320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8341</v>
      </c>
      <c r="O2419" s="5">
        <f t="shared" si="271"/>
        <v>0</v>
      </c>
      <c r="P2419" s="5">
        <v>0</v>
      </c>
      <c r="Q2419" s="6" t="s">
        <v>8393</v>
      </c>
      <c r="R2419" t="s">
        <v>8394</v>
      </c>
      <c r="S2419" s="10">
        <f t="shared" si="274"/>
        <v>41831.884108796294</v>
      </c>
      <c r="T2419" s="10">
        <f t="shared" si="275"/>
        <v>41861.884108796294</v>
      </c>
      <c r="U2419" s="10">
        <v>41831</v>
      </c>
      <c r="V2419" s="10">
        <v>41861</v>
      </c>
      <c r="W2419" s="28">
        <f t="shared" si="272"/>
        <v>1000</v>
      </c>
      <c r="X2419" s="28">
        <f t="shared" si="273"/>
        <v>0</v>
      </c>
    </row>
    <row r="2420" spans="1:2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8320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8341</v>
      </c>
      <c r="O2420" s="5">
        <f t="shared" si="271"/>
        <v>0.02</v>
      </c>
      <c r="P2420" s="5">
        <f>E2420/L2420</f>
        <v>1</v>
      </c>
      <c r="Q2420" s="6" t="s">
        <v>8393</v>
      </c>
      <c r="R2420" t="s">
        <v>8394</v>
      </c>
      <c r="S2420" s="10">
        <f t="shared" si="274"/>
        <v>42027.856990740736</v>
      </c>
      <c r="T2420" s="10">
        <f t="shared" si="275"/>
        <v>42087.815324074079</v>
      </c>
      <c r="U2420" s="10">
        <v>42027</v>
      </c>
      <c r="V2420" s="10">
        <v>42087</v>
      </c>
      <c r="W2420" s="28">
        <f t="shared" si="272"/>
        <v>25000</v>
      </c>
      <c r="X2420" s="28">
        <f t="shared" si="273"/>
        <v>5</v>
      </c>
    </row>
    <row r="2421" spans="1:2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8320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8341</v>
      </c>
      <c r="O2421" s="5">
        <f t="shared" si="271"/>
        <v>0</v>
      </c>
      <c r="P2421" s="5">
        <v>0</v>
      </c>
      <c r="Q2421" s="6" t="s">
        <v>8393</v>
      </c>
      <c r="R2421" t="s">
        <v>8394</v>
      </c>
      <c r="S2421" s="10">
        <f t="shared" si="274"/>
        <v>41993.738298611112</v>
      </c>
      <c r="T2421" s="10">
        <f t="shared" si="275"/>
        <v>42053.738298611112</v>
      </c>
      <c r="U2421" s="10">
        <v>41993</v>
      </c>
      <c r="V2421" s="10">
        <v>42053</v>
      </c>
      <c r="W2421" s="28">
        <f t="shared" si="272"/>
        <v>3000</v>
      </c>
      <c r="X2421" s="28">
        <f t="shared" si="273"/>
        <v>0</v>
      </c>
    </row>
    <row r="2422" spans="1:2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8320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8341</v>
      </c>
      <c r="O2422" s="5">
        <f t="shared" si="271"/>
        <v>14.825133372851216</v>
      </c>
      <c r="P2422" s="5">
        <f t="shared" ref="P2422:P2427" si="277">E2422/L2422</f>
        <v>69.472222222222229</v>
      </c>
      <c r="Q2422" s="6" t="s">
        <v>8393</v>
      </c>
      <c r="R2422" t="s">
        <v>8394</v>
      </c>
      <c r="S2422" s="10">
        <f t="shared" si="274"/>
        <v>41893.028877314813</v>
      </c>
      <c r="T2422" s="10">
        <f t="shared" si="275"/>
        <v>41953.070543981477</v>
      </c>
      <c r="U2422" s="10">
        <v>41893</v>
      </c>
      <c r="V2422" s="10">
        <v>41953</v>
      </c>
      <c r="W2422" s="28">
        <f t="shared" si="272"/>
        <v>16870</v>
      </c>
      <c r="X2422" s="28">
        <f t="shared" si="273"/>
        <v>2501</v>
      </c>
    </row>
    <row r="2423" spans="1:2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8320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8341</v>
      </c>
      <c r="O2423" s="5">
        <f t="shared" si="271"/>
        <v>1.6666666666666666E-2</v>
      </c>
      <c r="P2423" s="5">
        <f t="shared" si="277"/>
        <v>1</v>
      </c>
      <c r="Q2423" s="6" t="s">
        <v>8393</v>
      </c>
      <c r="R2423" t="s">
        <v>8394</v>
      </c>
      <c r="S2423" s="10">
        <f t="shared" si="274"/>
        <v>42026.687453703707</v>
      </c>
      <c r="T2423" s="10">
        <f t="shared" si="275"/>
        <v>42056.687453703707</v>
      </c>
      <c r="U2423" s="10">
        <v>42026</v>
      </c>
      <c r="V2423" s="10">
        <v>42056</v>
      </c>
      <c r="W2423" s="28">
        <f t="shared" si="272"/>
        <v>6000</v>
      </c>
      <c r="X2423" s="28">
        <f t="shared" si="273"/>
        <v>1</v>
      </c>
    </row>
    <row r="2424" spans="1:2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8320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8341</v>
      </c>
      <c r="O2424" s="5">
        <f t="shared" si="271"/>
        <v>0.2</v>
      </c>
      <c r="P2424" s="5">
        <f t="shared" si="277"/>
        <v>1</v>
      </c>
      <c r="Q2424" s="6" t="s">
        <v>8393</v>
      </c>
      <c r="R2424" t="s">
        <v>8394</v>
      </c>
      <c r="S2424" s="10">
        <f t="shared" si="274"/>
        <v>42044.724953703699</v>
      </c>
      <c r="T2424" s="10">
        <f t="shared" si="275"/>
        <v>42074.683287037042</v>
      </c>
      <c r="U2424" s="10">
        <v>42044</v>
      </c>
      <c r="V2424" s="10">
        <v>42074</v>
      </c>
      <c r="W2424" s="28">
        <f t="shared" si="272"/>
        <v>500</v>
      </c>
      <c r="X2424" s="28">
        <f t="shared" si="273"/>
        <v>1</v>
      </c>
    </row>
    <row r="2425" spans="1:2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8320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8341</v>
      </c>
      <c r="O2425" s="5">
        <f t="shared" si="271"/>
        <v>1.3333333333333334E-2</v>
      </c>
      <c r="P2425" s="5">
        <f t="shared" si="277"/>
        <v>8</v>
      </c>
      <c r="Q2425" s="6" t="s">
        <v>8393</v>
      </c>
      <c r="R2425" t="s">
        <v>8394</v>
      </c>
      <c r="S2425" s="10">
        <f t="shared" si="274"/>
        <v>41974.704745370371</v>
      </c>
      <c r="T2425" s="10">
        <f t="shared" si="275"/>
        <v>42004.704745370371</v>
      </c>
      <c r="U2425" s="10">
        <v>41974</v>
      </c>
      <c r="V2425" s="10">
        <v>42004</v>
      </c>
      <c r="W2425" s="28">
        <f t="shared" si="272"/>
        <v>60000</v>
      </c>
      <c r="X2425" s="28">
        <f t="shared" si="273"/>
        <v>8</v>
      </c>
    </row>
    <row r="2426" spans="1:2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8320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8341</v>
      </c>
      <c r="O2426" s="5">
        <f t="shared" si="271"/>
        <v>1.24</v>
      </c>
      <c r="P2426" s="5">
        <f t="shared" si="277"/>
        <v>34.444444444444443</v>
      </c>
      <c r="Q2426" s="6" t="s">
        <v>8393</v>
      </c>
      <c r="R2426" t="s">
        <v>8394</v>
      </c>
      <c r="S2426" s="10">
        <f t="shared" si="274"/>
        <v>41909.892453703702</v>
      </c>
      <c r="T2426" s="10">
        <f t="shared" si="275"/>
        <v>41939.892453703702</v>
      </c>
      <c r="U2426" s="10">
        <v>41909</v>
      </c>
      <c r="V2426" s="10">
        <v>41939</v>
      </c>
      <c r="W2426" s="28">
        <f t="shared" si="272"/>
        <v>25000</v>
      </c>
      <c r="X2426" s="28">
        <f t="shared" si="273"/>
        <v>310</v>
      </c>
    </row>
    <row r="2427" spans="1:2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8320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8341</v>
      </c>
      <c r="O2427" s="5">
        <f t="shared" si="271"/>
        <v>2.8571428571428574E-2</v>
      </c>
      <c r="P2427" s="5">
        <f t="shared" si="277"/>
        <v>1</v>
      </c>
      <c r="Q2427" s="6" t="s">
        <v>8393</v>
      </c>
      <c r="R2427" t="s">
        <v>8394</v>
      </c>
      <c r="S2427" s="10">
        <f t="shared" si="274"/>
        <v>42502.913761574076</v>
      </c>
      <c r="T2427" s="10">
        <f t="shared" si="275"/>
        <v>42517.919444444444</v>
      </c>
      <c r="U2427" s="10">
        <v>42502</v>
      </c>
      <c r="V2427" s="10">
        <v>42517</v>
      </c>
      <c r="W2427" s="28">
        <f t="shared" si="272"/>
        <v>3500</v>
      </c>
      <c r="X2427" s="28">
        <f t="shared" si="273"/>
        <v>1</v>
      </c>
    </row>
    <row r="2428" spans="1:2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8320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8341</v>
      </c>
      <c r="O2428" s="5">
        <f t="shared" si="271"/>
        <v>0</v>
      </c>
      <c r="P2428" s="5">
        <v>0</v>
      </c>
      <c r="Q2428" s="6" t="s">
        <v>8393</v>
      </c>
      <c r="R2428" t="s">
        <v>8394</v>
      </c>
      <c r="S2428" s="10">
        <f t="shared" si="274"/>
        <v>42164.170046296298</v>
      </c>
      <c r="T2428" s="10">
        <f t="shared" si="275"/>
        <v>42224.170046296298</v>
      </c>
      <c r="U2428" s="10">
        <v>42164</v>
      </c>
      <c r="V2428" s="10">
        <v>42224</v>
      </c>
      <c r="W2428" s="28">
        <f t="shared" si="272"/>
        <v>20000</v>
      </c>
      <c r="X2428" s="28">
        <f t="shared" si="273"/>
        <v>0</v>
      </c>
    </row>
    <row r="2429" spans="1:2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8320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8341</v>
      </c>
      <c r="O2429" s="5">
        <f t="shared" si="271"/>
        <v>2E-3</v>
      </c>
      <c r="P2429" s="5">
        <f t="shared" ref="P2429:P2434" si="278">E2429/L2429</f>
        <v>1</v>
      </c>
      <c r="Q2429" s="6" t="s">
        <v>8393</v>
      </c>
      <c r="R2429" t="s">
        <v>8394</v>
      </c>
      <c r="S2429" s="10">
        <f t="shared" si="274"/>
        <v>42412.318668981483</v>
      </c>
      <c r="T2429" s="10">
        <f t="shared" si="275"/>
        <v>42452.277002314819</v>
      </c>
      <c r="U2429" s="10">
        <v>42412</v>
      </c>
      <c r="V2429" s="10">
        <v>42452</v>
      </c>
      <c r="W2429" s="28">
        <f t="shared" si="272"/>
        <v>50000</v>
      </c>
      <c r="X2429" s="28">
        <f t="shared" si="273"/>
        <v>1</v>
      </c>
    </row>
    <row r="2430" spans="1:2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8320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8341</v>
      </c>
      <c r="O2430" s="5">
        <f t="shared" si="271"/>
        <v>2.8571428571428571E-3</v>
      </c>
      <c r="P2430" s="5">
        <f t="shared" si="278"/>
        <v>1</v>
      </c>
      <c r="Q2430" s="6" t="s">
        <v>8393</v>
      </c>
      <c r="R2430" t="s">
        <v>8394</v>
      </c>
      <c r="S2430" s="10">
        <f t="shared" si="274"/>
        <v>42045.784155092595</v>
      </c>
      <c r="T2430" s="10">
        <f t="shared" si="275"/>
        <v>42075.742488425924</v>
      </c>
      <c r="U2430" s="10">
        <v>42045</v>
      </c>
      <c r="V2430" s="10">
        <v>42075</v>
      </c>
      <c r="W2430" s="28">
        <f t="shared" si="272"/>
        <v>35000</v>
      </c>
      <c r="X2430" s="28">
        <f t="shared" si="273"/>
        <v>1</v>
      </c>
    </row>
    <row r="2431" spans="1:2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8320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8341</v>
      </c>
      <c r="O2431" s="5">
        <f t="shared" si="271"/>
        <v>1.4321428571428572</v>
      </c>
      <c r="P2431" s="5">
        <f t="shared" si="278"/>
        <v>501.25</v>
      </c>
      <c r="Q2431" s="6" t="s">
        <v>8393</v>
      </c>
      <c r="R2431" t="s">
        <v>8394</v>
      </c>
      <c r="S2431" s="10">
        <f t="shared" si="274"/>
        <v>42734.879236111112</v>
      </c>
      <c r="T2431" s="10">
        <f t="shared" si="275"/>
        <v>42771.697222222225</v>
      </c>
      <c r="U2431" s="10">
        <v>42734</v>
      </c>
      <c r="V2431" s="10">
        <v>42771</v>
      </c>
      <c r="W2431" s="28">
        <f t="shared" si="272"/>
        <v>16240</v>
      </c>
      <c r="X2431" s="28">
        <f t="shared" si="273"/>
        <v>243.20650000000001</v>
      </c>
    </row>
    <row r="2432" spans="1:2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8320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8341</v>
      </c>
      <c r="O2432" s="5">
        <f t="shared" si="271"/>
        <v>0.70000000000000007</v>
      </c>
      <c r="P2432" s="5">
        <f t="shared" si="278"/>
        <v>10.5</v>
      </c>
      <c r="Q2432" s="6" t="s">
        <v>8393</v>
      </c>
      <c r="R2432" t="s">
        <v>8394</v>
      </c>
      <c r="S2432" s="10">
        <f t="shared" si="274"/>
        <v>42382.130833333329</v>
      </c>
      <c r="T2432" s="10">
        <f t="shared" si="275"/>
        <v>42412.130833333329</v>
      </c>
      <c r="U2432" s="10">
        <v>42382</v>
      </c>
      <c r="V2432" s="10">
        <v>42412</v>
      </c>
      <c r="W2432" s="28">
        <f t="shared" si="272"/>
        <v>3000</v>
      </c>
      <c r="X2432" s="28">
        <f t="shared" si="273"/>
        <v>21</v>
      </c>
    </row>
    <row r="2433" spans="1:2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8320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8341</v>
      </c>
      <c r="O2433" s="5">
        <f t="shared" si="271"/>
        <v>2E-3</v>
      </c>
      <c r="P2433" s="5">
        <f t="shared" si="278"/>
        <v>1</v>
      </c>
      <c r="Q2433" s="6" t="s">
        <v>8393</v>
      </c>
      <c r="R2433" t="s">
        <v>8394</v>
      </c>
      <c r="S2433" s="10">
        <f t="shared" si="274"/>
        <v>42489.099687499998</v>
      </c>
      <c r="T2433" s="10">
        <f t="shared" si="275"/>
        <v>42549.099687499998</v>
      </c>
      <c r="U2433" s="10">
        <v>42489</v>
      </c>
      <c r="V2433" s="10">
        <v>42549</v>
      </c>
      <c r="W2433" s="28">
        <f t="shared" si="272"/>
        <v>100000</v>
      </c>
      <c r="X2433" s="28">
        <f t="shared" si="273"/>
        <v>2</v>
      </c>
    </row>
    <row r="2434" spans="1:2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8320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8341</v>
      </c>
      <c r="O2434" s="5">
        <f t="shared" ref="O2434:O2497" si="279">(E2434/D2434)*100</f>
        <v>1.4285714285714287E-2</v>
      </c>
      <c r="P2434" s="5">
        <f t="shared" si="278"/>
        <v>1</v>
      </c>
      <c r="Q2434" s="6" t="s">
        <v>8393</v>
      </c>
      <c r="R2434" t="s">
        <v>8394</v>
      </c>
      <c r="S2434" s="10">
        <f t="shared" si="274"/>
        <v>42041.218715277777</v>
      </c>
      <c r="T2434" s="10">
        <f t="shared" si="275"/>
        <v>42071.218715277777</v>
      </c>
      <c r="U2434" s="10">
        <v>42041</v>
      </c>
      <c r="V2434" s="10">
        <v>42071</v>
      </c>
      <c r="W2434" s="28">
        <f t="shared" ref="W2434:W2497" si="280">(HLOOKUP(U2434,Exchange_Data,MATCH(H2434,Currency,0),FALSE))*D2434</f>
        <v>14000</v>
      </c>
      <c r="X2434" s="28">
        <f t="shared" ref="X2434:X2497" si="281">(HLOOKUP(V2434,Exchange_Data,MATCH(H2434,Currency,0),FALSE))*E2434</f>
        <v>2</v>
      </c>
    </row>
    <row r="2435" spans="1:2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8320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8341</v>
      </c>
      <c r="O2435" s="5">
        <f t="shared" si="279"/>
        <v>0</v>
      </c>
      <c r="P2435" s="5">
        <v>0</v>
      </c>
      <c r="Q2435" s="6" t="s">
        <v>8393</v>
      </c>
      <c r="R2435" t="s">
        <v>8394</v>
      </c>
      <c r="S2435" s="10">
        <f t="shared" ref="S2435:S2498" si="282">(J2435/86400)+25569</f>
        <v>42397.89980324074</v>
      </c>
      <c r="T2435" s="10">
        <f t="shared" ref="T2435:T2498" si="283">(I2435/86400)+25569</f>
        <v>42427.89980324074</v>
      </c>
      <c r="U2435" s="10">
        <v>42397</v>
      </c>
      <c r="V2435" s="10">
        <v>42427</v>
      </c>
      <c r="W2435" s="28">
        <f t="shared" si="280"/>
        <v>10000</v>
      </c>
      <c r="X2435" s="28">
        <f t="shared" si="281"/>
        <v>0</v>
      </c>
    </row>
    <row r="2436" spans="1:2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8320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8341</v>
      </c>
      <c r="O2436" s="5">
        <f t="shared" si="279"/>
        <v>0.13</v>
      </c>
      <c r="P2436" s="5">
        <f>E2436/L2436</f>
        <v>13</v>
      </c>
      <c r="Q2436" s="6" t="s">
        <v>8393</v>
      </c>
      <c r="R2436" t="s">
        <v>8394</v>
      </c>
      <c r="S2436" s="10">
        <f t="shared" si="282"/>
        <v>42180.186041666668</v>
      </c>
      <c r="T2436" s="10">
        <f t="shared" si="283"/>
        <v>42220.186041666668</v>
      </c>
      <c r="U2436" s="10">
        <v>42180</v>
      </c>
      <c r="V2436" s="10">
        <v>42220</v>
      </c>
      <c r="W2436" s="28">
        <f t="shared" si="280"/>
        <v>20000</v>
      </c>
      <c r="X2436" s="28">
        <f t="shared" si="281"/>
        <v>26</v>
      </c>
    </row>
    <row r="2437" spans="1:2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8320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8341</v>
      </c>
      <c r="O2437" s="5">
        <f t="shared" si="279"/>
        <v>0.48960000000000004</v>
      </c>
      <c r="P2437" s="5">
        <f>E2437/L2437</f>
        <v>306</v>
      </c>
      <c r="Q2437" s="6" t="s">
        <v>8393</v>
      </c>
      <c r="R2437" t="s">
        <v>8394</v>
      </c>
      <c r="S2437" s="10">
        <f t="shared" si="282"/>
        <v>42252.277615740742</v>
      </c>
      <c r="T2437" s="10">
        <f t="shared" si="283"/>
        <v>42282.277615740742</v>
      </c>
      <c r="U2437" s="10">
        <v>42252</v>
      </c>
      <c r="V2437" s="10">
        <v>42282</v>
      </c>
      <c r="W2437" s="28">
        <f t="shared" si="280"/>
        <v>29575</v>
      </c>
      <c r="X2437" s="28">
        <f t="shared" si="281"/>
        <v>147.12479999999999</v>
      </c>
    </row>
    <row r="2438" spans="1:2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8320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8341</v>
      </c>
      <c r="O2438" s="5">
        <f t="shared" si="279"/>
        <v>3.8461538461538464E-2</v>
      </c>
      <c r="P2438" s="5">
        <f>E2438/L2438</f>
        <v>22.5</v>
      </c>
      <c r="Q2438" s="6" t="s">
        <v>8393</v>
      </c>
      <c r="R2438" t="s">
        <v>8394</v>
      </c>
      <c r="S2438" s="10">
        <f t="shared" si="282"/>
        <v>42338.615393518514</v>
      </c>
      <c r="T2438" s="10">
        <f t="shared" si="283"/>
        <v>42398.615393518514</v>
      </c>
      <c r="U2438" s="10">
        <v>42338</v>
      </c>
      <c r="V2438" s="10">
        <v>42398</v>
      </c>
      <c r="W2438" s="28">
        <f t="shared" si="280"/>
        <v>87516</v>
      </c>
      <c r="X2438" s="28">
        <f t="shared" si="281"/>
        <v>31.986000000000001</v>
      </c>
    </row>
    <row r="2439" spans="1:2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8320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8341</v>
      </c>
      <c r="O2439" s="5">
        <f t="shared" si="279"/>
        <v>0</v>
      </c>
      <c r="P2439" s="5">
        <v>0</v>
      </c>
      <c r="Q2439" s="6" t="s">
        <v>8393</v>
      </c>
      <c r="R2439" t="s">
        <v>8394</v>
      </c>
      <c r="S2439" s="10">
        <f t="shared" si="282"/>
        <v>42031.965138888889</v>
      </c>
      <c r="T2439" s="10">
        <f t="shared" si="283"/>
        <v>42080.75</v>
      </c>
      <c r="U2439" s="10">
        <v>42031</v>
      </c>
      <c r="V2439" s="10">
        <v>42080</v>
      </c>
      <c r="W2439" s="28">
        <f t="shared" si="280"/>
        <v>8000</v>
      </c>
      <c r="X2439" s="28">
        <f t="shared" si="281"/>
        <v>0</v>
      </c>
    </row>
    <row r="2440" spans="1:2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8320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8341</v>
      </c>
      <c r="O2440" s="5">
        <f t="shared" si="279"/>
        <v>0.33333333333333337</v>
      </c>
      <c r="P2440" s="5">
        <f>E2440/L2440</f>
        <v>50</v>
      </c>
      <c r="Q2440" s="6" t="s">
        <v>8393</v>
      </c>
      <c r="R2440" t="s">
        <v>8394</v>
      </c>
      <c r="S2440" s="10">
        <f t="shared" si="282"/>
        <v>42285.91506944444</v>
      </c>
      <c r="T2440" s="10">
        <f t="shared" si="283"/>
        <v>42345.956736111111</v>
      </c>
      <c r="U2440" s="10">
        <v>42285</v>
      </c>
      <c r="V2440" s="10">
        <v>42345</v>
      </c>
      <c r="W2440" s="28">
        <f t="shared" si="280"/>
        <v>15000</v>
      </c>
      <c r="X2440" s="28">
        <f t="shared" si="281"/>
        <v>50</v>
      </c>
    </row>
    <row r="2441" spans="1:2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8320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8341</v>
      </c>
      <c r="O2441" s="5">
        <f t="shared" si="279"/>
        <v>0</v>
      </c>
      <c r="P2441" s="5">
        <v>0</v>
      </c>
      <c r="Q2441" s="6" t="s">
        <v>8393</v>
      </c>
      <c r="R2441" t="s">
        <v>8394</v>
      </c>
      <c r="S2441" s="10">
        <f t="shared" si="282"/>
        <v>42265.818622685183</v>
      </c>
      <c r="T2441" s="10">
        <f t="shared" si="283"/>
        <v>42295.818622685183</v>
      </c>
      <c r="U2441" s="10">
        <v>42265</v>
      </c>
      <c r="V2441" s="10">
        <v>42295</v>
      </c>
      <c r="W2441" s="28">
        <f t="shared" si="280"/>
        <v>10000</v>
      </c>
      <c r="X2441" s="28">
        <f t="shared" si="281"/>
        <v>0</v>
      </c>
    </row>
    <row r="2442" spans="1:2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8320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8341</v>
      </c>
      <c r="O2442" s="5">
        <f t="shared" si="279"/>
        <v>0.2</v>
      </c>
      <c r="P2442" s="5">
        <f t="shared" ref="P2442:P2473" si="284">E2442/L2442</f>
        <v>5</v>
      </c>
      <c r="Q2442" s="6" t="s">
        <v>8393</v>
      </c>
      <c r="R2442" t="s">
        <v>8394</v>
      </c>
      <c r="S2442" s="10">
        <f t="shared" si="282"/>
        <v>42383.899456018524</v>
      </c>
      <c r="T2442" s="10">
        <f t="shared" si="283"/>
        <v>42413.899456018524</v>
      </c>
      <c r="U2442" s="10">
        <v>42383</v>
      </c>
      <c r="V2442" s="10">
        <v>42413</v>
      </c>
      <c r="W2442" s="28">
        <f t="shared" si="280"/>
        <v>5446.5</v>
      </c>
      <c r="X2442" s="28">
        <f t="shared" si="281"/>
        <v>11.274999999999999</v>
      </c>
    </row>
    <row r="2443" spans="1:2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8318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8355</v>
      </c>
      <c r="O2443" s="5">
        <f t="shared" si="279"/>
        <v>107.88</v>
      </c>
      <c r="P2443" s="5">
        <f t="shared" si="284"/>
        <v>74.22935779816514</v>
      </c>
      <c r="Q2443" s="6" t="s">
        <v>8393</v>
      </c>
      <c r="R2443" t="s">
        <v>8409</v>
      </c>
      <c r="S2443" s="10">
        <f t="shared" si="282"/>
        <v>42187.125625000001</v>
      </c>
      <c r="T2443" s="10">
        <f t="shared" si="283"/>
        <v>42208.207638888889</v>
      </c>
      <c r="U2443" s="10">
        <v>42187</v>
      </c>
      <c r="V2443" s="10">
        <v>42208</v>
      </c>
      <c r="W2443" s="28">
        <f t="shared" si="280"/>
        <v>7500</v>
      </c>
      <c r="X2443" s="28">
        <f t="shared" si="281"/>
        <v>8091</v>
      </c>
    </row>
    <row r="2444" spans="1:2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8318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8355</v>
      </c>
      <c r="O2444" s="5">
        <f t="shared" si="279"/>
        <v>125.94166666666666</v>
      </c>
      <c r="P2444" s="5">
        <f t="shared" si="284"/>
        <v>81.252688172043008</v>
      </c>
      <c r="Q2444" s="6" t="s">
        <v>8393</v>
      </c>
      <c r="R2444" t="s">
        <v>8409</v>
      </c>
      <c r="S2444" s="10">
        <f t="shared" si="282"/>
        <v>42052.666990740741</v>
      </c>
      <c r="T2444" s="10">
        <f t="shared" si="283"/>
        <v>42082.625324074077</v>
      </c>
      <c r="U2444" s="10">
        <v>42052</v>
      </c>
      <c r="V2444" s="10">
        <v>42082</v>
      </c>
      <c r="W2444" s="28">
        <f t="shared" si="280"/>
        <v>24000</v>
      </c>
      <c r="X2444" s="28">
        <f t="shared" si="281"/>
        <v>30226</v>
      </c>
    </row>
    <row r="2445" spans="1:2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8318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8355</v>
      </c>
      <c r="O2445" s="5">
        <f t="shared" si="279"/>
        <v>202.51495</v>
      </c>
      <c r="P2445" s="5">
        <f t="shared" si="284"/>
        <v>130.23469453376205</v>
      </c>
      <c r="Q2445" s="6" t="s">
        <v>8393</v>
      </c>
      <c r="R2445" t="s">
        <v>8409</v>
      </c>
      <c r="S2445" s="10">
        <f t="shared" si="282"/>
        <v>41836.625254629631</v>
      </c>
      <c r="T2445" s="10">
        <f t="shared" si="283"/>
        <v>41866.625254629631</v>
      </c>
      <c r="U2445" s="10">
        <v>41836</v>
      </c>
      <c r="V2445" s="10">
        <v>41866</v>
      </c>
      <c r="W2445" s="28">
        <f t="shared" si="280"/>
        <v>20000</v>
      </c>
      <c r="X2445" s="28">
        <f t="shared" si="281"/>
        <v>40502.99</v>
      </c>
    </row>
    <row r="2446" spans="1:2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8318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8355</v>
      </c>
      <c r="O2446" s="5">
        <f t="shared" si="279"/>
        <v>108.60000000000001</v>
      </c>
      <c r="P2446" s="5">
        <f t="shared" si="284"/>
        <v>53.409836065573771</v>
      </c>
      <c r="Q2446" s="6" t="s">
        <v>8393</v>
      </c>
      <c r="R2446" t="s">
        <v>8409</v>
      </c>
      <c r="S2446" s="10">
        <f t="shared" si="282"/>
        <v>42485.754525462966</v>
      </c>
      <c r="T2446" s="10">
        <f t="shared" si="283"/>
        <v>42515.754525462966</v>
      </c>
      <c r="U2446" s="10">
        <v>42485</v>
      </c>
      <c r="V2446" s="10">
        <v>42515</v>
      </c>
      <c r="W2446" s="28">
        <f t="shared" si="280"/>
        <v>3000</v>
      </c>
      <c r="X2446" s="28">
        <f t="shared" si="281"/>
        <v>3258</v>
      </c>
    </row>
    <row r="2447" spans="1:2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8318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8355</v>
      </c>
      <c r="O2447" s="5">
        <f t="shared" si="279"/>
        <v>172.8</v>
      </c>
      <c r="P2447" s="5">
        <f t="shared" si="284"/>
        <v>75.130434782608702</v>
      </c>
      <c r="Q2447" s="6" t="s">
        <v>8393</v>
      </c>
      <c r="R2447" t="s">
        <v>8409</v>
      </c>
      <c r="S2447" s="10">
        <f t="shared" si="282"/>
        <v>42243.190057870372</v>
      </c>
      <c r="T2447" s="10">
        <f t="shared" si="283"/>
        <v>42273.190057870372</v>
      </c>
      <c r="U2447" s="10">
        <v>42243</v>
      </c>
      <c r="V2447" s="10">
        <v>42273</v>
      </c>
      <c r="W2447" s="28">
        <f t="shared" si="280"/>
        <v>5000</v>
      </c>
      <c r="X2447" s="28">
        <f t="shared" si="281"/>
        <v>8640</v>
      </c>
    </row>
    <row r="2448" spans="1:2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8318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8355</v>
      </c>
      <c r="O2448" s="5">
        <f t="shared" si="279"/>
        <v>167.98</v>
      </c>
      <c r="P2448" s="5">
        <f t="shared" si="284"/>
        <v>75.666666666666671</v>
      </c>
      <c r="Q2448" s="6" t="s">
        <v>8393</v>
      </c>
      <c r="R2448" t="s">
        <v>8409</v>
      </c>
      <c r="S2448" s="10">
        <f t="shared" si="282"/>
        <v>42670.602673611109</v>
      </c>
      <c r="T2448" s="10">
        <f t="shared" si="283"/>
        <v>42700.64434027778</v>
      </c>
      <c r="U2448" s="10">
        <v>42670</v>
      </c>
      <c r="V2448" s="10">
        <v>42700</v>
      </c>
      <c r="W2448" s="28">
        <f t="shared" si="280"/>
        <v>5000</v>
      </c>
      <c r="X2448" s="28">
        <f t="shared" si="281"/>
        <v>8399</v>
      </c>
    </row>
    <row r="2449" spans="1:2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8318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8355</v>
      </c>
      <c r="O2449" s="5">
        <f t="shared" si="279"/>
        <v>427.20000000000005</v>
      </c>
      <c r="P2449" s="5">
        <f t="shared" si="284"/>
        <v>31.691394658753708</v>
      </c>
      <c r="Q2449" s="6" t="s">
        <v>8393</v>
      </c>
      <c r="R2449" t="s">
        <v>8409</v>
      </c>
      <c r="S2449" s="10">
        <f t="shared" si="282"/>
        <v>42654.469826388886</v>
      </c>
      <c r="T2449" s="10">
        <f t="shared" si="283"/>
        <v>42686.166666666672</v>
      </c>
      <c r="U2449" s="10">
        <v>42654</v>
      </c>
      <c r="V2449" s="10">
        <v>42686</v>
      </c>
      <c r="W2449" s="28">
        <f t="shared" si="280"/>
        <v>2500</v>
      </c>
      <c r="X2449" s="28">
        <f t="shared" si="281"/>
        <v>10680</v>
      </c>
    </row>
    <row r="2450" spans="1:2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8318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8355</v>
      </c>
      <c r="O2450" s="5">
        <f t="shared" si="279"/>
        <v>107.5</v>
      </c>
      <c r="P2450" s="5">
        <f t="shared" si="284"/>
        <v>47.777777777777779</v>
      </c>
      <c r="Q2450" s="6" t="s">
        <v>8393</v>
      </c>
      <c r="R2450" t="s">
        <v>8409</v>
      </c>
      <c r="S2450" s="10">
        <f t="shared" si="282"/>
        <v>42607.316122685181</v>
      </c>
      <c r="T2450" s="10">
        <f t="shared" si="283"/>
        <v>42613.233333333337</v>
      </c>
      <c r="U2450" s="10">
        <v>42607</v>
      </c>
      <c r="V2450" s="10">
        <v>42613</v>
      </c>
      <c r="W2450" s="28">
        <f t="shared" si="280"/>
        <v>400</v>
      </c>
      <c r="X2450" s="28">
        <f t="shared" si="281"/>
        <v>430</v>
      </c>
    </row>
    <row r="2451" spans="1:2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8318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8355</v>
      </c>
      <c r="O2451" s="5">
        <f t="shared" si="279"/>
        <v>108</v>
      </c>
      <c r="P2451" s="5">
        <f t="shared" si="284"/>
        <v>90</v>
      </c>
      <c r="Q2451" s="6" t="s">
        <v>8393</v>
      </c>
      <c r="R2451" t="s">
        <v>8409</v>
      </c>
      <c r="S2451" s="10">
        <f t="shared" si="282"/>
        <v>41943.142534722225</v>
      </c>
      <c r="T2451" s="10">
        <f t="shared" si="283"/>
        <v>41973.184201388889</v>
      </c>
      <c r="U2451" s="10">
        <v>41943</v>
      </c>
      <c r="V2451" s="10">
        <v>41973</v>
      </c>
      <c r="W2451" s="28">
        <f t="shared" si="280"/>
        <v>10000</v>
      </c>
      <c r="X2451" s="28">
        <f t="shared" si="281"/>
        <v>10800</v>
      </c>
    </row>
    <row r="2452" spans="1:2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8318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8355</v>
      </c>
      <c r="O2452" s="5">
        <f t="shared" si="279"/>
        <v>101.53353333333335</v>
      </c>
      <c r="P2452" s="5">
        <f t="shared" si="284"/>
        <v>149.31401960784314</v>
      </c>
      <c r="Q2452" s="6" t="s">
        <v>8393</v>
      </c>
      <c r="R2452" t="s">
        <v>8409</v>
      </c>
      <c r="S2452" s="10">
        <f t="shared" si="282"/>
        <v>41902.07240740741</v>
      </c>
      <c r="T2452" s="10">
        <f t="shared" si="283"/>
        <v>41940.132638888885</v>
      </c>
      <c r="U2452" s="10">
        <v>41902</v>
      </c>
      <c r="V2452" s="10">
        <v>41940</v>
      </c>
      <c r="W2452" s="28">
        <f t="shared" si="280"/>
        <v>15000</v>
      </c>
      <c r="X2452" s="28">
        <f t="shared" si="281"/>
        <v>15230.03</v>
      </c>
    </row>
    <row r="2453" spans="1:2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8318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8355</v>
      </c>
      <c r="O2453" s="5">
        <f t="shared" si="279"/>
        <v>115.45</v>
      </c>
      <c r="P2453" s="5">
        <f t="shared" si="284"/>
        <v>62.06989247311828</v>
      </c>
      <c r="Q2453" s="6" t="s">
        <v>8393</v>
      </c>
      <c r="R2453" t="s">
        <v>8409</v>
      </c>
      <c r="S2453" s="10">
        <f t="shared" si="282"/>
        <v>42779.908449074079</v>
      </c>
      <c r="T2453" s="10">
        <f t="shared" si="283"/>
        <v>42799.908449074079</v>
      </c>
      <c r="U2453" s="10">
        <v>42779</v>
      </c>
      <c r="V2453" s="10">
        <v>42799</v>
      </c>
      <c r="W2453" s="28">
        <f t="shared" si="280"/>
        <v>10000</v>
      </c>
      <c r="X2453" s="28">
        <f t="shared" si="281"/>
        <v>11545</v>
      </c>
    </row>
    <row r="2454" spans="1:2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8318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8355</v>
      </c>
      <c r="O2454" s="5">
        <f t="shared" si="279"/>
        <v>133.5</v>
      </c>
      <c r="P2454" s="5">
        <f t="shared" si="284"/>
        <v>53.4</v>
      </c>
      <c r="Q2454" s="6" t="s">
        <v>8393</v>
      </c>
      <c r="R2454" t="s">
        <v>8409</v>
      </c>
      <c r="S2454" s="10">
        <f t="shared" si="282"/>
        <v>42338.84375</v>
      </c>
      <c r="T2454" s="10">
        <f t="shared" si="283"/>
        <v>42367.958333333328</v>
      </c>
      <c r="U2454" s="10">
        <v>42338</v>
      </c>
      <c r="V2454" s="10">
        <v>42367</v>
      </c>
      <c r="W2454" s="28">
        <f t="shared" si="280"/>
        <v>600</v>
      </c>
      <c r="X2454" s="28">
        <f t="shared" si="281"/>
        <v>801</v>
      </c>
    </row>
    <row r="2455" spans="1:2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8318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8355</v>
      </c>
      <c r="O2455" s="5">
        <f t="shared" si="279"/>
        <v>154.69999999999999</v>
      </c>
      <c r="P2455" s="5">
        <f t="shared" si="284"/>
        <v>69.268656716417908</v>
      </c>
      <c r="Q2455" s="6" t="s">
        <v>8393</v>
      </c>
      <c r="R2455" t="s">
        <v>8409</v>
      </c>
      <c r="S2455" s="10">
        <f t="shared" si="282"/>
        <v>42738.692233796297</v>
      </c>
      <c r="T2455" s="10">
        <f t="shared" si="283"/>
        <v>42768.692233796297</v>
      </c>
      <c r="U2455" s="10">
        <v>42738</v>
      </c>
      <c r="V2455" s="10">
        <v>42768</v>
      </c>
      <c r="W2455" s="28">
        <f t="shared" si="280"/>
        <v>3000</v>
      </c>
      <c r="X2455" s="28">
        <f t="shared" si="281"/>
        <v>4641</v>
      </c>
    </row>
    <row r="2456" spans="1:2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8318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8355</v>
      </c>
      <c r="O2456" s="5">
        <f t="shared" si="279"/>
        <v>100.84571428571429</v>
      </c>
      <c r="P2456" s="5">
        <f t="shared" si="284"/>
        <v>271.50769230769231</v>
      </c>
      <c r="Q2456" s="6" t="s">
        <v>8393</v>
      </c>
      <c r="R2456" t="s">
        <v>8409</v>
      </c>
      <c r="S2456" s="10">
        <f t="shared" si="282"/>
        <v>42770.201481481483</v>
      </c>
      <c r="T2456" s="10">
        <f t="shared" si="283"/>
        <v>42805.201481481483</v>
      </c>
      <c r="U2456" s="10">
        <v>42770</v>
      </c>
      <c r="V2456" s="10">
        <v>42805</v>
      </c>
      <c r="W2456" s="28">
        <f t="shared" si="280"/>
        <v>35000</v>
      </c>
      <c r="X2456" s="28">
        <f t="shared" si="281"/>
        <v>35296</v>
      </c>
    </row>
    <row r="2457" spans="1:2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8318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8355</v>
      </c>
      <c r="O2457" s="5">
        <f t="shared" si="279"/>
        <v>182</v>
      </c>
      <c r="P2457" s="5">
        <f t="shared" si="284"/>
        <v>34.125</v>
      </c>
      <c r="Q2457" s="6" t="s">
        <v>8393</v>
      </c>
      <c r="R2457" t="s">
        <v>8409</v>
      </c>
      <c r="S2457" s="10">
        <f t="shared" si="282"/>
        <v>42452.781828703708</v>
      </c>
      <c r="T2457" s="10">
        <f t="shared" si="283"/>
        <v>42480.781828703708</v>
      </c>
      <c r="U2457" s="10">
        <v>42452</v>
      </c>
      <c r="V2457" s="10">
        <v>42480</v>
      </c>
      <c r="W2457" s="28">
        <f t="shared" si="280"/>
        <v>300</v>
      </c>
      <c r="X2457" s="28">
        <f t="shared" si="281"/>
        <v>546</v>
      </c>
    </row>
    <row r="2458" spans="1:2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8318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8355</v>
      </c>
      <c r="O2458" s="5">
        <f t="shared" si="279"/>
        <v>180.86666666666667</v>
      </c>
      <c r="P2458" s="5">
        <f t="shared" si="284"/>
        <v>40.492537313432834</v>
      </c>
      <c r="Q2458" s="6" t="s">
        <v>8393</v>
      </c>
      <c r="R2458" t="s">
        <v>8409</v>
      </c>
      <c r="S2458" s="10">
        <f t="shared" si="282"/>
        <v>42761.961099537039</v>
      </c>
      <c r="T2458" s="10">
        <f t="shared" si="283"/>
        <v>42791.961099537039</v>
      </c>
      <c r="U2458" s="10">
        <v>42761</v>
      </c>
      <c r="V2458" s="10">
        <v>42791</v>
      </c>
      <c r="W2458" s="28">
        <f t="shared" si="280"/>
        <v>1500</v>
      </c>
      <c r="X2458" s="28">
        <f t="shared" si="281"/>
        <v>2713</v>
      </c>
    </row>
    <row r="2459" spans="1:2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8318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8355</v>
      </c>
      <c r="O2459" s="5">
        <f t="shared" si="279"/>
        <v>102.30434782608695</v>
      </c>
      <c r="P2459" s="5">
        <f t="shared" si="284"/>
        <v>189.75806451612902</v>
      </c>
      <c r="Q2459" s="6" t="s">
        <v>8393</v>
      </c>
      <c r="R2459" t="s">
        <v>8409</v>
      </c>
      <c r="S2459" s="10">
        <f t="shared" si="282"/>
        <v>42423.602500000001</v>
      </c>
      <c r="T2459" s="10">
        <f t="shared" si="283"/>
        <v>42453.560833333337</v>
      </c>
      <c r="U2459" s="10">
        <v>42423</v>
      </c>
      <c r="V2459" s="10">
        <v>42453</v>
      </c>
      <c r="W2459" s="28">
        <f t="shared" si="280"/>
        <v>23000</v>
      </c>
      <c r="X2459" s="28">
        <f t="shared" si="281"/>
        <v>23530</v>
      </c>
    </row>
    <row r="2460" spans="1:2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8318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8355</v>
      </c>
      <c r="O2460" s="5">
        <f t="shared" si="279"/>
        <v>110.17999999999999</v>
      </c>
      <c r="P2460" s="5">
        <f t="shared" si="284"/>
        <v>68.862499999999997</v>
      </c>
      <c r="Q2460" s="6" t="s">
        <v>8393</v>
      </c>
      <c r="R2460" t="s">
        <v>8409</v>
      </c>
      <c r="S2460" s="10">
        <f t="shared" si="282"/>
        <v>42495.871736111112</v>
      </c>
      <c r="T2460" s="10">
        <f t="shared" si="283"/>
        <v>42530.791666666672</v>
      </c>
      <c r="U2460" s="10">
        <v>42495</v>
      </c>
      <c r="V2460" s="10">
        <v>42530</v>
      </c>
      <c r="W2460" s="28">
        <f t="shared" si="280"/>
        <v>5000</v>
      </c>
      <c r="X2460" s="28">
        <f t="shared" si="281"/>
        <v>5509</v>
      </c>
    </row>
    <row r="2461" spans="1:2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8318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8355</v>
      </c>
      <c r="O2461" s="5">
        <f t="shared" si="279"/>
        <v>102.25</v>
      </c>
      <c r="P2461" s="5">
        <f t="shared" si="284"/>
        <v>108.77659574468085</v>
      </c>
      <c r="Q2461" s="6" t="s">
        <v>8393</v>
      </c>
      <c r="R2461" t="s">
        <v>8409</v>
      </c>
      <c r="S2461" s="10">
        <f t="shared" si="282"/>
        <v>42407.637557870374</v>
      </c>
      <c r="T2461" s="10">
        <f t="shared" si="283"/>
        <v>42452.595891203702</v>
      </c>
      <c r="U2461" s="10">
        <v>42407</v>
      </c>
      <c r="V2461" s="10">
        <v>42452</v>
      </c>
      <c r="W2461" s="28">
        <f t="shared" si="280"/>
        <v>30000</v>
      </c>
      <c r="X2461" s="28">
        <f t="shared" si="281"/>
        <v>30675</v>
      </c>
    </row>
    <row r="2462" spans="1:2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8318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8355</v>
      </c>
      <c r="O2462" s="5">
        <f t="shared" si="279"/>
        <v>100.78823529411764</v>
      </c>
      <c r="P2462" s="5">
        <f t="shared" si="284"/>
        <v>125.98529411764706</v>
      </c>
      <c r="Q2462" s="6" t="s">
        <v>8393</v>
      </c>
      <c r="R2462" t="s">
        <v>8409</v>
      </c>
      <c r="S2462" s="10">
        <f t="shared" si="282"/>
        <v>42704.187118055561</v>
      </c>
      <c r="T2462" s="10">
        <f t="shared" si="283"/>
        <v>42738.178472222222</v>
      </c>
      <c r="U2462" s="10">
        <v>42704</v>
      </c>
      <c r="V2462" s="10">
        <v>42738</v>
      </c>
      <c r="W2462" s="28">
        <f t="shared" si="280"/>
        <v>8500</v>
      </c>
      <c r="X2462" s="28">
        <f t="shared" si="281"/>
        <v>8567</v>
      </c>
    </row>
    <row r="2463" spans="1:2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8318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8336</v>
      </c>
      <c r="O2463" s="5">
        <f t="shared" si="279"/>
        <v>103.8</v>
      </c>
      <c r="P2463" s="5">
        <f t="shared" si="284"/>
        <v>90.523255813953483</v>
      </c>
      <c r="Q2463" s="6" t="s">
        <v>8382</v>
      </c>
      <c r="R2463" t="s">
        <v>8386</v>
      </c>
      <c r="S2463" s="10">
        <f t="shared" si="282"/>
        <v>40784.012696759259</v>
      </c>
      <c r="T2463" s="10">
        <f t="shared" si="283"/>
        <v>40817.125</v>
      </c>
      <c r="U2463" s="10">
        <v>40784</v>
      </c>
      <c r="V2463" s="10">
        <v>40817</v>
      </c>
      <c r="W2463" s="28">
        <f t="shared" si="280"/>
        <v>7500</v>
      </c>
      <c r="X2463" s="28">
        <f t="shared" si="281"/>
        <v>7785</v>
      </c>
    </row>
    <row r="2464" spans="1:2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8318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8336</v>
      </c>
      <c r="O2464" s="5">
        <f t="shared" si="279"/>
        <v>110.70833333333334</v>
      </c>
      <c r="P2464" s="5">
        <f t="shared" si="284"/>
        <v>28.880434782608695</v>
      </c>
      <c r="Q2464" s="6" t="s">
        <v>8382</v>
      </c>
      <c r="R2464" t="s">
        <v>8386</v>
      </c>
      <c r="S2464" s="10">
        <f t="shared" si="282"/>
        <v>41089.186296296299</v>
      </c>
      <c r="T2464" s="10">
        <f t="shared" si="283"/>
        <v>41109.186296296299</v>
      </c>
      <c r="U2464" s="10">
        <v>41089</v>
      </c>
      <c r="V2464" s="10">
        <v>41109</v>
      </c>
      <c r="W2464" s="28">
        <f t="shared" si="280"/>
        <v>3000</v>
      </c>
      <c r="X2464" s="28">
        <f t="shared" si="281"/>
        <v>3321.25</v>
      </c>
    </row>
    <row r="2465" spans="1:2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8318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8336</v>
      </c>
      <c r="O2465" s="5">
        <f t="shared" si="279"/>
        <v>116.25000000000001</v>
      </c>
      <c r="P2465" s="5">
        <f t="shared" si="284"/>
        <v>31</v>
      </c>
      <c r="Q2465" s="6" t="s">
        <v>8382</v>
      </c>
      <c r="R2465" t="s">
        <v>8386</v>
      </c>
      <c r="S2465" s="10">
        <f t="shared" si="282"/>
        <v>41341.111400462964</v>
      </c>
      <c r="T2465" s="10">
        <f t="shared" si="283"/>
        <v>41380.791666666664</v>
      </c>
      <c r="U2465" s="10">
        <v>41341</v>
      </c>
      <c r="V2465" s="10">
        <v>41380</v>
      </c>
      <c r="W2465" s="28">
        <f t="shared" si="280"/>
        <v>2000</v>
      </c>
      <c r="X2465" s="28">
        <f t="shared" si="281"/>
        <v>2325</v>
      </c>
    </row>
    <row r="2466" spans="1:2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8318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8336</v>
      </c>
      <c r="O2466" s="5">
        <f t="shared" si="279"/>
        <v>111.1</v>
      </c>
      <c r="P2466" s="5">
        <f t="shared" si="284"/>
        <v>51.674418604651166</v>
      </c>
      <c r="Q2466" s="6" t="s">
        <v>8382</v>
      </c>
      <c r="R2466" t="s">
        <v>8386</v>
      </c>
      <c r="S2466" s="10">
        <f t="shared" si="282"/>
        <v>42248.90042824074</v>
      </c>
      <c r="T2466" s="10">
        <f t="shared" si="283"/>
        <v>42277.811805555553</v>
      </c>
      <c r="U2466" s="10">
        <v>42248</v>
      </c>
      <c r="V2466" s="10">
        <v>42277</v>
      </c>
      <c r="W2466" s="28">
        <f t="shared" si="280"/>
        <v>1512.6</v>
      </c>
      <c r="X2466" s="28">
        <f t="shared" si="281"/>
        <v>1655.8344</v>
      </c>
    </row>
    <row r="2467" spans="1:2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8318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8336</v>
      </c>
      <c r="O2467" s="5">
        <f t="shared" si="279"/>
        <v>180.14285714285714</v>
      </c>
      <c r="P2467" s="5">
        <f t="shared" si="284"/>
        <v>26.270833333333332</v>
      </c>
      <c r="Q2467" s="6" t="s">
        <v>8382</v>
      </c>
      <c r="R2467" t="s">
        <v>8386</v>
      </c>
      <c r="S2467" s="10">
        <f t="shared" si="282"/>
        <v>41145.719305555554</v>
      </c>
      <c r="T2467" s="10">
        <f t="shared" si="283"/>
        <v>41175.719305555554</v>
      </c>
      <c r="U2467" s="10">
        <v>41145</v>
      </c>
      <c r="V2467" s="10">
        <v>41175</v>
      </c>
      <c r="W2467" s="28">
        <f t="shared" si="280"/>
        <v>700</v>
      </c>
      <c r="X2467" s="28">
        <f t="shared" si="281"/>
        <v>1261</v>
      </c>
    </row>
    <row r="2468" spans="1:2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8318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8336</v>
      </c>
      <c r="O2468" s="5">
        <f t="shared" si="279"/>
        <v>100</v>
      </c>
      <c r="P2468" s="5">
        <f t="shared" si="284"/>
        <v>48.07692307692308</v>
      </c>
      <c r="Q2468" s="6" t="s">
        <v>8382</v>
      </c>
      <c r="R2468" t="s">
        <v>8386</v>
      </c>
      <c r="S2468" s="10">
        <f t="shared" si="282"/>
        <v>41373.102465277778</v>
      </c>
      <c r="T2468" s="10">
        <f t="shared" si="283"/>
        <v>41403.102465277778</v>
      </c>
      <c r="U2468" s="10">
        <v>41373</v>
      </c>
      <c r="V2468" s="10">
        <v>41403</v>
      </c>
      <c r="W2468" s="28">
        <f t="shared" si="280"/>
        <v>2500</v>
      </c>
      <c r="X2468" s="28">
        <f t="shared" si="281"/>
        <v>2500</v>
      </c>
    </row>
    <row r="2469" spans="1:2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8318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8336</v>
      </c>
      <c r="O2469" s="5">
        <f t="shared" si="279"/>
        <v>118.5</v>
      </c>
      <c r="P2469" s="5">
        <f t="shared" si="284"/>
        <v>27.558139534883722</v>
      </c>
      <c r="Q2469" s="6" t="s">
        <v>8382</v>
      </c>
      <c r="R2469" t="s">
        <v>8386</v>
      </c>
      <c r="S2469" s="10">
        <f t="shared" si="282"/>
        <v>41025.874201388891</v>
      </c>
      <c r="T2469" s="10">
        <f t="shared" si="283"/>
        <v>41039.708333333336</v>
      </c>
      <c r="U2469" s="10">
        <v>41025</v>
      </c>
      <c r="V2469" s="10">
        <v>41039</v>
      </c>
      <c r="W2469" s="28">
        <f t="shared" si="280"/>
        <v>1000</v>
      </c>
      <c r="X2469" s="28">
        <f t="shared" si="281"/>
        <v>1185</v>
      </c>
    </row>
    <row r="2470" spans="1:2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8318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8336</v>
      </c>
      <c r="O2470" s="5">
        <f t="shared" si="279"/>
        <v>107.21700000000001</v>
      </c>
      <c r="P2470" s="5">
        <f t="shared" si="284"/>
        <v>36.97137931034483</v>
      </c>
      <c r="Q2470" s="6" t="s">
        <v>8382</v>
      </c>
      <c r="R2470" t="s">
        <v>8386</v>
      </c>
      <c r="S2470" s="10">
        <f t="shared" si="282"/>
        <v>41174.154178240744</v>
      </c>
      <c r="T2470" s="10">
        <f t="shared" si="283"/>
        <v>41210.208333333336</v>
      </c>
      <c r="U2470" s="10">
        <v>41174</v>
      </c>
      <c r="V2470" s="10">
        <v>41210</v>
      </c>
      <c r="W2470" s="28">
        <f t="shared" si="280"/>
        <v>2000</v>
      </c>
      <c r="X2470" s="28">
        <f t="shared" si="281"/>
        <v>2144.34</v>
      </c>
    </row>
    <row r="2471" spans="1:2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8318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8336</v>
      </c>
      <c r="O2471" s="5">
        <f t="shared" si="279"/>
        <v>113.66666666666667</v>
      </c>
      <c r="P2471" s="5">
        <f t="shared" si="284"/>
        <v>29.021276595744681</v>
      </c>
      <c r="Q2471" s="6" t="s">
        <v>8382</v>
      </c>
      <c r="R2471" t="s">
        <v>8386</v>
      </c>
      <c r="S2471" s="10">
        <f t="shared" si="282"/>
        <v>40557.429733796293</v>
      </c>
      <c r="T2471" s="10">
        <f t="shared" si="283"/>
        <v>40582.429733796293</v>
      </c>
      <c r="U2471" s="10">
        <v>40557</v>
      </c>
      <c r="V2471" s="10">
        <v>40582</v>
      </c>
      <c r="W2471" s="28">
        <f t="shared" si="280"/>
        <v>1200</v>
      </c>
      <c r="X2471" s="28">
        <f t="shared" si="281"/>
        <v>1364</v>
      </c>
    </row>
    <row r="2472" spans="1:2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8318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8336</v>
      </c>
      <c r="O2472" s="5">
        <f t="shared" si="279"/>
        <v>103.16400000000002</v>
      </c>
      <c r="P2472" s="5">
        <f t="shared" si="284"/>
        <v>28.65666666666667</v>
      </c>
      <c r="Q2472" s="6" t="s">
        <v>8382</v>
      </c>
      <c r="R2472" t="s">
        <v>8386</v>
      </c>
      <c r="S2472" s="10">
        <f t="shared" si="282"/>
        <v>41023.07471064815</v>
      </c>
      <c r="T2472" s="10">
        <f t="shared" si="283"/>
        <v>41053.07471064815</v>
      </c>
      <c r="U2472" s="10">
        <v>41023</v>
      </c>
      <c r="V2472" s="10">
        <v>41053</v>
      </c>
      <c r="W2472" s="28">
        <f t="shared" si="280"/>
        <v>1000</v>
      </c>
      <c r="X2472" s="28">
        <f t="shared" si="281"/>
        <v>1031.6400000000001</v>
      </c>
    </row>
    <row r="2473" spans="1:2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8318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8336</v>
      </c>
      <c r="O2473" s="5">
        <f t="shared" si="279"/>
        <v>128</v>
      </c>
      <c r="P2473" s="5">
        <f t="shared" si="284"/>
        <v>37.647058823529413</v>
      </c>
      <c r="Q2473" s="6" t="s">
        <v>8382</v>
      </c>
      <c r="R2473" t="s">
        <v>8386</v>
      </c>
      <c r="S2473" s="10">
        <f t="shared" si="282"/>
        <v>40893.992962962962</v>
      </c>
      <c r="T2473" s="10">
        <f t="shared" si="283"/>
        <v>40933.992962962962</v>
      </c>
      <c r="U2473" s="10">
        <v>40893</v>
      </c>
      <c r="V2473" s="10">
        <v>40933</v>
      </c>
      <c r="W2473" s="28">
        <f t="shared" si="280"/>
        <v>500</v>
      </c>
      <c r="X2473" s="28">
        <f t="shared" si="281"/>
        <v>640</v>
      </c>
    </row>
    <row r="2474" spans="1:2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8318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8336</v>
      </c>
      <c r="O2474" s="5">
        <f t="shared" si="279"/>
        <v>135.76026666666667</v>
      </c>
      <c r="P2474" s="5">
        <f t="shared" ref="P2474:P2504" si="285">E2474/L2474</f>
        <v>97.904038461538462</v>
      </c>
      <c r="Q2474" s="6" t="s">
        <v>8382</v>
      </c>
      <c r="R2474" t="s">
        <v>8386</v>
      </c>
      <c r="S2474" s="10">
        <f t="shared" si="282"/>
        <v>40354.11550925926</v>
      </c>
      <c r="T2474" s="10">
        <f t="shared" si="283"/>
        <v>40425.043749999997</v>
      </c>
      <c r="U2474" s="10">
        <v>40354</v>
      </c>
      <c r="V2474" s="10">
        <v>40425</v>
      </c>
      <c r="W2474" s="28">
        <f t="shared" si="280"/>
        <v>7500</v>
      </c>
      <c r="X2474" s="28">
        <f t="shared" si="281"/>
        <v>10182.02</v>
      </c>
    </row>
    <row r="2475" spans="1:2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8318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8336</v>
      </c>
      <c r="O2475" s="5">
        <f t="shared" si="279"/>
        <v>100</v>
      </c>
      <c r="P2475" s="5">
        <f t="shared" si="285"/>
        <v>42.553191489361701</v>
      </c>
      <c r="Q2475" s="6" t="s">
        <v>8382</v>
      </c>
      <c r="R2475" t="s">
        <v>8386</v>
      </c>
      <c r="S2475" s="10">
        <f t="shared" si="282"/>
        <v>41193.748483796298</v>
      </c>
      <c r="T2475" s="10">
        <f t="shared" si="283"/>
        <v>41223.790150462963</v>
      </c>
      <c r="U2475" s="10">
        <v>41193</v>
      </c>
      <c r="V2475" s="10">
        <v>41223</v>
      </c>
      <c r="W2475" s="28">
        <f t="shared" si="280"/>
        <v>2000</v>
      </c>
      <c r="X2475" s="28">
        <f t="shared" si="281"/>
        <v>2000</v>
      </c>
    </row>
    <row r="2476" spans="1:2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8318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8336</v>
      </c>
      <c r="O2476" s="5">
        <f t="shared" si="279"/>
        <v>100.00360000000002</v>
      </c>
      <c r="P2476" s="5">
        <f t="shared" si="285"/>
        <v>131.58368421052631</v>
      </c>
      <c r="Q2476" s="6" t="s">
        <v>8382</v>
      </c>
      <c r="R2476" t="s">
        <v>8386</v>
      </c>
      <c r="S2476" s="10">
        <f t="shared" si="282"/>
        <v>40417.011296296296</v>
      </c>
      <c r="T2476" s="10">
        <f t="shared" si="283"/>
        <v>40462.011296296296</v>
      </c>
      <c r="U2476" s="10">
        <v>40417</v>
      </c>
      <c r="V2476" s="10">
        <v>40462</v>
      </c>
      <c r="W2476" s="28">
        <f t="shared" si="280"/>
        <v>5000</v>
      </c>
      <c r="X2476" s="28">
        <f t="shared" si="281"/>
        <v>5000.18</v>
      </c>
    </row>
    <row r="2477" spans="1:2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8318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8336</v>
      </c>
      <c r="O2477" s="5">
        <f t="shared" si="279"/>
        <v>104.71999999999998</v>
      </c>
      <c r="P2477" s="5">
        <f t="shared" si="285"/>
        <v>32.320987654320987</v>
      </c>
      <c r="Q2477" s="6" t="s">
        <v>8382</v>
      </c>
      <c r="R2477" t="s">
        <v>8386</v>
      </c>
      <c r="S2477" s="10">
        <f t="shared" si="282"/>
        <v>40310.287673611107</v>
      </c>
      <c r="T2477" s="10">
        <f t="shared" si="283"/>
        <v>40369.916666666664</v>
      </c>
      <c r="U2477" s="10">
        <v>40310</v>
      </c>
      <c r="V2477" s="10">
        <v>40369</v>
      </c>
      <c r="W2477" s="28">
        <f t="shared" si="280"/>
        <v>2500</v>
      </c>
      <c r="X2477" s="28">
        <f t="shared" si="281"/>
        <v>2618</v>
      </c>
    </row>
    <row r="2478" spans="1:2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8318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8336</v>
      </c>
      <c r="O2478" s="5">
        <f t="shared" si="279"/>
        <v>105.02249999999999</v>
      </c>
      <c r="P2478" s="5">
        <f t="shared" si="285"/>
        <v>61.103999999999999</v>
      </c>
      <c r="Q2478" s="6" t="s">
        <v>8382</v>
      </c>
      <c r="R2478" t="s">
        <v>8386</v>
      </c>
      <c r="S2478" s="10">
        <f t="shared" si="282"/>
        <v>41913.328356481477</v>
      </c>
      <c r="T2478" s="10">
        <f t="shared" si="283"/>
        <v>41946.370023148149</v>
      </c>
      <c r="U2478" s="10">
        <v>41913</v>
      </c>
      <c r="V2478" s="10">
        <v>41946</v>
      </c>
      <c r="W2478" s="28">
        <f t="shared" si="280"/>
        <v>3200</v>
      </c>
      <c r="X2478" s="28">
        <f t="shared" si="281"/>
        <v>3360.72</v>
      </c>
    </row>
    <row r="2479" spans="1:2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8318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8336</v>
      </c>
      <c r="O2479" s="5">
        <f t="shared" si="279"/>
        <v>171.33333333333334</v>
      </c>
      <c r="P2479" s="5">
        <f t="shared" si="285"/>
        <v>31.341463414634145</v>
      </c>
      <c r="Q2479" s="6" t="s">
        <v>8382</v>
      </c>
      <c r="R2479" t="s">
        <v>8386</v>
      </c>
      <c r="S2479" s="10">
        <f t="shared" si="282"/>
        <v>41088.691493055558</v>
      </c>
      <c r="T2479" s="10">
        <f t="shared" si="283"/>
        <v>41133.691493055558</v>
      </c>
      <c r="U2479" s="10">
        <v>41088</v>
      </c>
      <c r="V2479" s="10">
        <v>41133</v>
      </c>
      <c r="W2479" s="28">
        <f t="shared" si="280"/>
        <v>750</v>
      </c>
      <c r="X2479" s="28">
        <f t="shared" si="281"/>
        <v>1285</v>
      </c>
    </row>
    <row r="2480" spans="1:2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8318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8336</v>
      </c>
      <c r="O2480" s="5">
        <f t="shared" si="279"/>
        <v>127.49999999999999</v>
      </c>
      <c r="P2480" s="5">
        <f t="shared" si="285"/>
        <v>129.1139240506329</v>
      </c>
      <c r="Q2480" s="6" t="s">
        <v>8382</v>
      </c>
      <c r="R2480" t="s">
        <v>8386</v>
      </c>
      <c r="S2480" s="10">
        <f t="shared" si="282"/>
        <v>41257.950381944444</v>
      </c>
      <c r="T2480" s="10">
        <f t="shared" si="283"/>
        <v>41287.950381944444</v>
      </c>
      <c r="U2480" s="10">
        <v>41257</v>
      </c>
      <c r="V2480" s="10">
        <v>41287</v>
      </c>
      <c r="W2480" s="28">
        <f t="shared" si="280"/>
        <v>8000</v>
      </c>
      <c r="X2480" s="28">
        <f t="shared" si="281"/>
        <v>10200</v>
      </c>
    </row>
    <row r="2481" spans="1:2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8318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8336</v>
      </c>
      <c r="O2481" s="5">
        <f t="shared" si="279"/>
        <v>133.44333333333333</v>
      </c>
      <c r="P2481" s="5">
        <f t="shared" si="285"/>
        <v>25.020624999999999</v>
      </c>
      <c r="Q2481" s="6" t="s">
        <v>8382</v>
      </c>
      <c r="R2481" t="s">
        <v>8386</v>
      </c>
      <c r="S2481" s="10">
        <f t="shared" si="282"/>
        <v>41107.726782407408</v>
      </c>
      <c r="T2481" s="10">
        <f t="shared" si="283"/>
        <v>41118.083333333336</v>
      </c>
      <c r="U2481" s="10">
        <v>41107</v>
      </c>
      <c r="V2481" s="10">
        <v>41118</v>
      </c>
      <c r="W2481" s="28">
        <f t="shared" si="280"/>
        <v>300</v>
      </c>
      <c r="X2481" s="28">
        <f t="shared" si="281"/>
        <v>400.33</v>
      </c>
    </row>
    <row r="2482" spans="1:2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8318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8336</v>
      </c>
      <c r="O2482" s="5">
        <f t="shared" si="279"/>
        <v>100</v>
      </c>
      <c r="P2482" s="5">
        <f t="shared" si="285"/>
        <v>250</v>
      </c>
      <c r="Q2482" s="6" t="s">
        <v>8382</v>
      </c>
      <c r="R2482" t="s">
        <v>8386</v>
      </c>
      <c r="S2482" s="10">
        <f t="shared" si="282"/>
        <v>42227.936157407406</v>
      </c>
      <c r="T2482" s="10">
        <f t="shared" si="283"/>
        <v>42287.936157407406</v>
      </c>
      <c r="U2482" s="10">
        <v>42227</v>
      </c>
      <c r="V2482" s="10">
        <v>42287</v>
      </c>
      <c r="W2482" s="28">
        <f t="shared" si="280"/>
        <v>2000</v>
      </c>
      <c r="X2482" s="28">
        <f t="shared" si="281"/>
        <v>2000</v>
      </c>
    </row>
    <row r="2483" spans="1:2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8318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8336</v>
      </c>
      <c r="O2483" s="5">
        <f t="shared" si="279"/>
        <v>112.91099999999999</v>
      </c>
      <c r="P2483" s="5">
        <f t="shared" si="285"/>
        <v>47.541473684210523</v>
      </c>
      <c r="Q2483" s="6" t="s">
        <v>8382</v>
      </c>
      <c r="R2483" t="s">
        <v>8386</v>
      </c>
      <c r="S2483" s="10">
        <f t="shared" si="282"/>
        <v>40999.645925925928</v>
      </c>
      <c r="T2483" s="10">
        <f t="shared" si="283"/>
        <v>41029.645925925928</v>
      </c>
      <c r="U2483" s="10">
        <v>40999</v>
      </c>
      <c r="V2483" s="10">
        <v>41029</v>
      </c>
      <c r="W2483" s="28">
        <f t="shared" si="280"/>
        <v>4000</v>
      </c>
      <c r="X2483" s="28">
        <f t="shared" si="281"/>
        <v>4516.4399999999996</v>
      </c>
    </row>
    <row r="2484" spans="1:2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8318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8336</v>
      </c>
      <c r="O2484" s="5">
        <f t="shared" si="279"/>
        <v>100.1</v>
      </c>
      <c r="P2484" s="5">
        <f t="shared" si="285"/>
        <v>40.04</v>
      </c>
      <c r="Q2484" s="6" t="s">
        <v>8382</v>
      </c>
      <c r="R2484" t="s">
        <v>8386</v>
      </c>
      <c r="S2484" s="10">
        <f t="shared" si="282"/>
        <v>40711.782210648147</v>
      </c>
      <c r="T2484" s="10">
        <f t="shared" si="283"/>
        <v>40756.782210648147</v>
      </c>
      <c r="U2484" s="10">
        <v>40711</v>
      </c>
      <c r="V2484" s="10">
        <v>40756</v>
      </c>
      <c r="W2484" s="28">
        <f t="shared" si="280"/>
        <v>1000</v>
      </c>
      <c r="X2484" s="28">
        <f t="shared" si="281"/>
        <v>1001</v>
      </c>
    </row>
    <row r="2485" spans="1:2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8318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8336</v>
      </c>
      <c r="O2485" s="5">
        <f t="shared" si="279"/>
        <v>113.72727272727272</v>
      </c>
      <c r="P2485" s="5">
        <f t="shared" si="285"/>
        <v>65.84210526315789</v>
      </c>
      <c r="Q2485" s="6" t="s">
        <v>8382</v>
      </c>
      <c r="R2485" t="s">
        <v>8386</v>
      </c>
      <c r="S2485" s="10">
        <f t="shared" si="282"/>
        <v>40970.750034722223</v>
      </c>
      <c r="T2485" s="10">
        <f t="shared" si="283"/>
        <v>41030.708368055552</v>
      </c>
      <c r="U2485" s="10">
        <v>40970</v>
      </c>
      <c r="V2485" s="10">
        <v>41030</v>
      </c>
      <c r="W2485" s="28">
        <f t="shared" si="280"/>
        <v>1100</v>
      </c>
      <c r="X2485" s="28">
        <f t="shared" si="281"/>
        <v>1251</v>
      </c>
    </row>
    <row r="2486" spans="1:2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8318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8336</v>
      </c>
      <c r="O2486" s="5">
        <f t="shared" si="279"/>
        <v>119.31742857142855</v>
      </c>
      <c r="P2486" s="5">
        <f t="shared" si="285"/>
        <v>46.401222222222216</v>
      </c>
      <c r="Q2486" s="6" t="s">
        <v>8382</v>
      </c>
      <c r="R2486" t="s">
        <v>8386</v>
      </c>
      <c r="S2486" s="10">
        <f t="shared" si="282"/>
        <v>40771.916701388887</v>
      </c>
      <c r="T2486" s="10">
        <f t="shared" si="283"/>
        <v>40801.916701388887</v>
      </c>
      <c r="U2486" s="10">
        <v>40771</v>
      </c>
      <c r="V2486" s="10">
        <v>40801</v>
      </c>
      <c r="W2486" s="28">
        <f t="shared" si="280"/>
        <v>3500</v>
      </c>
      <c r="X2486" s="28">
        <f t="shared" si="281"/>
        <v>4176.1099999999997</v>
      </c>
    </row>
    <row r="2487" spans="1:2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8318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8336</v>
      </c>
      <c r="O2487" s="5">
        <f t="shared" si="279"/>
        <v>103.25</v>
      </c>
      <c r="P2487" s="5">
        <f t="shared" si="285"/>
        <v>50.365853658536587</v>
      </c>
      <c r="Q2487" s="6" t="s">
        <v>8382</v>
      </c>
      <c r="R2487" t="s">
        <v>8386</v>
      </c>
      <c r="S2487" s="10">
        <f t="shared" si="282"/>
        <v>40793.998599537037</v>
      </c>
      <c r="T2487" s="10">
        <f t="shared" si="283"/>
        <v>40828.998599537037</v>
      </c>
      <c r="U2487" s="10">
        <v>40793</v>
      </c>
      <c r="V2487" s="10">
        <v>40828</v>
      </c>
      <c r="W2487" s="28">
        <f t="shared" si="280"/>
        <v>2000</v>
      </c>
      <c r="X2487" s="28">
        <f t="shared" si="281"/>
        <v>2065</v>
      </c>
    </row>
    <row r="2488" spans="1:2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8318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8336</v>
      </c>
      <c r="O2488" s="5">
        <f t="shared" si="279"/>
        <v>265.66666666666669</v>
      </c>
      <c r="P2488" s="5">
        <f t="shared" si="285"/>
        <v>26.566666666666666</v>
      </c>
      <c r="Q2488" s="6" t="s">
        <v>8382</v>
      </c>
      <c r="R2488" t="s">
        <v>8386</v>
      </c>
      <c r="S2488" s="10">
        <f t="shared" si="282"/>
        <v>40991.708055555559</v>
      </c>
      <c r="T2488" s="10">
        <f t="shared" si="283"/>
        <v>41021.708055555559</v>
      </c>
      <c r="U2488" s="10">
        <v>40991</v>
      </c>
      <c r="V2488" s="10">
        <v>41021</v>
      </c>
      <c r="W2488" s="28">
        <f t="shared" si="280"/>
        <v>300</v>
      </c>
      <c r="X2488" s="28">
        <f t="shared" si="281"/>
        <v>797</v>
      </c>
    </row>
    <row r="2489" spans="1:2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8318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8336</v>
      </c>
      <c r="O2489" s="5">
        <f t="shared" si="279"/>
        <v>100.05066666666667</v>
      </c>
      <c r="P2489" s="5">
        <f t="shared" si="285"/>
        <v>39.493684210526318</v>
      </c>
      <c r="Q2489" s="6" t="s">
        <v>8382</v>
      </c>
      <c r="R2489" t="s">
        <v>8386</v>
      </c>
      <c r="S2489" s="10">
        <f t="shared" si="282"/>
        <v>41026.083298611113</v>
      </c>
      <c r="T2489" s="10">
        <f t="shared" si="283"/>
        <v>41056.083298611113</v>
      </c>
      <c r="U2489" s="10">
        <v>41026</v>
      </c>
      <c r="V2489" s="10">
        <v>41056</v>
      </c>
      <c r="W2489" s="28">
        <f t="shared" si="280"/>
        <v>1500</v>
      </c>
      <c r="X2489" s="28">
        <f t="shared" si="281"/>
        <v>1500.76</v>
      </c>
    </row>
    <row r="2490" spans="1:2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8318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8336</v>
      </c>
      <c r="O2490" s="5">
        <f t="shared" si="279"/>
        <v>106.69999999999999</v>
      </c>
      <c r="P2490" s="5">
        <f t="shared" si="285"/>
        <v>49.246153846153845</v>
      </c>
      <c r="Q2490" s="6" t="s">
        <v>8382</v>
      </c>
      <c r="R2490" t="s">
        <v>8386</v>
      </c>
      <c r="S2490" s="10">
        <f t="shared" si="282"/>
        <v>40833.633194444446</v>
      </c>
      <c r="T2490" s="10">
        <f t="shared" si="283"/>
        <v>40863.674861111111</v>
      </c>
      <c r="U2490" s="10">
        <v>40833</v>
      </c>
      <c r="V2490" s="10">
        <v>40863</v>
      </c>
      <c r="W2490" s="28">
        <f t="shared" si="280"/>
        <v>3000</v>
      </c>
      <c r="X2490" s="28">
        <f t="shared" si="281"/>
        <v>3201</v>
      </c>
    </row>
    <row r="2491" spans="1:2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8318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8336</v>
      </c>
      <c r="O2491" s="5">
        <f t="shared" si="279"/>
        <v>133.67142857142858</v>
      </c>
      <c r="P2491" s="5">
        <f t="shared" si="285"/>
        <v>62.38</v>
      </c>
      <c r="Q2491" s="6" t="s">
        <v>8382</v>
      </c>
      <c r="R2491" t="s">
        <v>8386</v>
      </c>
      <c r="S2491" s="10">
        <f t="shared" si="282"/>
        <v>41373.690266203703</v>
      </c>
      <c r="T2491" s="10">
        <f t="shared" si="283"/>
        <v>41403.690266203703</v>
      </c>
      <c r="U2491" s="10">
        <v>41373</v>
      </c>
      <c r="V2491" s="10">
        <v>41403</v>
      </c>
      <c r="W2491" s="28">
        <f t="shared" si="280"/>
        <v>3500</v>
      </c>
      <c r="X2491" s="28">
        <f t="shared" si="281"/>
        <v>4678.5</v>
      </c>
    </row>
    <row r="2492" spans="1:2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8318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8336</v>
      </c>
      <c r="O2492" s="5">
        <f t="shared" si="279"/>
        <v>121.39999999999999</v>
      </c>
      <c r="P2492" s="5">
        <f t="shared" si="285"/>
        <v>37.9375</v>
      </c>
      <c r="Q2492" s="6" t="s">
        <v>8382</v>
      </c>
      <c r="R2492" t="s">
        <v>8386</v>
      </c>
      <c r="S2492" s="10">
        <f t="shared" si="282"/>
        <v>41023.227731481486</v>
      </c>
      <c r="T2492" s="10">
        <f t="shared" si="283"/>
        <v>41083.227731481486</v>
      </c>
      <c r="U2492" s="10">
        <v>41023</v>
      </c>
      <c r="V2492" s="10">
        <v>41083</v>
      </c>
      <c r="W2492" s="28">
        <f t="shared" si="280"/>
        <v>500</v>
      </c>
      <c r="X2492" s="28">
        <f t="shared" si="281"/>
        <v>607</v>
      </c>
    </row>
    <row r="2493" spans="1:2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8318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8336</v>
      </c>
      <c r="O2493" s="5">
        <f t="shared" si="279"/>
        <v>103.2</v>
      </c>
      <c r="P2493" s="5">
        <f t="shared" si="285"/>
        <v>51.6</v>
      </c>
      <c r="Q2493" s="6" t="s">
        <v>8382</v>
      </c>
      <c r="R2493" t="s">
        <v>8386</v>
      </c>
      <c r="S2493" s="10">
        <f t="shared" si="282"/>
        <v>40542.839282407411</v>
      </c>
      <c r="T2493" s="10">
        <f t="shared" si="283"/>
        <v>40559.077083333337</v>
      </c>
      <c r="U2493" s="10">
        <v>40542</v>
      </c>
      <c r="V2493" s="10">
        <v>40559</v>
      </c>
      <c r="W2493" s="28">
        <f t="shared" si="280"/>
        <v>500</v>
      </c>
      <c r="X2493" s="28">
        <f t="shared" si="281"/>
        <v>516</v>
      </c>
    </row>
    <row r="2494" spans="1:2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8318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8336</v>
      </c>
      <c r="O2494" s="5">
        <f t="shared" si="279"/>
        <v>125</v>
      </c>
      <c r="P2494" s="5">
        <f t="shared" si="285"/>
        <v>27.777777777777779</v>
      </c>
      <c r="Q2494" s="6" t="s">
        <v>8382</v>
      </c>
      <c r="R2494" t="s">
        <v>8386</v>
      </c>
      <c r="S2494" s="10">
        <f t="shared" si="282"/>
        <v>41024.985972222225</v>
      </c>
      <c r="T2494" s="10">
        <f t="shared" si="283"/>
        <v>41076.415972222225</v>
      </c>
      <c r="U2494" s="10">
        <v>41024</v>
      </c>
      <c r="V2494" s="10">
        <v>41076</v>
      </c>
      <c r="W2494" s="28">
        <f t="shared" si="280"/>
        <v>600</v>
      </c>
      <c r="X2494" s="28">
        <f t="shared" si="281"/>
        <v>750</v>
      </c>
    </row>
    <row r="2495" spans="1:2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8318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8336</v>
      </c>
      <c r="O2495" s="5">
        <f t="shared" si="279"/>
        <v>128.69999999999999</v>
      </c>
      <c r="P2495" s="5">
        <f t="shared" si="285"/>
        <v>99.382239382239376</v>
      </c>
      <c r="Q2495" s="6" t="s">
        <v>8382</v>
      </c>
      <c r="R2495" t="s">
        <v>8386</v>
      </c>
      <c r="S2495" s="10">
        <f t="shared" si="282"/>
        <v>41348.168287037035</v>
      </c>
      <c r="T2495" s="10">
        <f t="shared" si="283"/>
        <v>41393.168287037035</v>
      </c>
      <c r="U2495" s="10">
        <v>41348</v>
      </c>
      <c r="V2495" s="10">
        <v>41393</v>
      </c>
      <c r="W2495" s="28">
        <f t="shared" si="280"/>
        <v>20000</v>
      </c>
      <c r="X2495" s="28">
        <f t="shared" si="281"/>
        <v>25740</v>
      </c>
    </row>
    <row r="2496" spans="1:2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8318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8336</v>
      </c>
      <c r="O2496" s="5">
        <f t="shared" si="279"/>
        <v>101.00533333333333</v>
      </c>
      <c r="P2496" s="5">
        <f t="shared" si="285"/>
        <v>38.848205128205123</v>
      </c>
      <c r="Q2496" s="6" t="s">
        <v>8382</v>
      </c>
      <c r="R2496" t="s">
        <v>8386</v>
      </c>
      <c r="S2496" s="10">
        <f t="shared" si="282"/>
        <v>41022.645185185189</v>
      </c>
      <c r="T2496" s="10">
        <f t="shared" si="283"/>
        <v>41052.645185185189</v>
      </c>
      <c r="U2496" s="10">
        <v>41022</v>
      </c>
      <c r="V2496" s="10">
        <v>41052</v>
      </c>
      <c r="W2496" s="28">
        <f t="shared" si="280"/>
        <v>1500</v>
      </c>
      <c r="X2496" s="28">
        <f t="shared" si="281"/>
        <v>1515.08</v>
      </c>
    </row>
    <row r="2497" spans="1:2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8318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8336</v>
      </c>
      <c r="O2497" s="5">
        <f t="shared" si="279"/>
        <v>127.53666666666665</v>
      </c>
      <c r="P2497" s="5">
        <f t="shared" si="285"/>
        <v>45.548809523809524</v>
      </c>
      <c r="Q2497" s="6" t="s">
        <v>8382</v>
      </c>
      <c r="R2497" t="s">
        <v>8386</v>
      </c>
      <c r="S2497" s="10">
        <f t="shared" si="282"/>
        <v>41036.946469907409</v>
      </c>
      <c r="T2497" s="10">
        <f t="shared" si="283"/>
        <v>41066.946469907409</v>
      </c>
      <c r="U2497" s="10">
        <v>41036</v>
      </c>
      <c r="V2497" s="10">
        <v>41066</v>
      </c>
      <c r="W2497" s="28">
        <f t="shared" si="280"/>
        <v>1500</v>
      </c>
      <c r="X2497" s="28">
        <f t="shared" si="281"/>
        <v>1913.05</v>
      </c>
    </row>
    <row r="2498" spans="1:2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8318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8336</v>
      </c>
      <c r="O2498" s="5">
        <f t="shared" ref="O2498:O2561" si="286">(E2498/D2498)*100</f>
        <v>100</v>
      </c>
      <c r="P2498" s="5">
        <f t="shared" si="285"/>
        <v>600</v>
      </c>
      <c r="Q2498" s="6" t="s">
        <v>8382</v>
      </c>
      <c r="R2498" t="s">
        <v>8386</v>
      </c>
      <c r="S2498" s="10">
        <f t="shared" si="282"/>
        <v>41327.996435185181</v>
      </c>
      <c r="T2498" s="10">
        <f t="shared" si="283"/>
        <v>41362.954768518517</v>
      </c>
      <c r="U2498" s="10">
        <v>41327</v>
      </c>
      <c r="V2498" s="10">
        <v>41362</v>
      </c>
      <c r="W2498" s="28">
        <f t="shared" ref="W2498:W2561" si="287">(HLOOKUP(U2498,Exchange_Data,MATCH(H2498,Currency,0),FALSE))*D2498</f>
        <v>6000</v>
      </c>
      <c r="X2498" s="28">
        <f t="shared" ref="X2498:X2561" si="288">(HLOOKUP(V2498,Exchange_Data,MATCH(H2498,Currency,0),FALSE))*E2498</f>
        <v>6000</v>
      </c>
    </row>
    <row r="2499" spans="1:2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8318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8336</v>
      </c>
      <c r="O2499" s="5">
        <f t="shared" si="286"/>
        <v>112.7715</v>
      </c>
      <c r="P2499" s="5">
        <f t="shared" si="285"/>
        <v>80.551071428571419</v>
      </c>
      <c r="Q2499" s="6" t="s">
        <v>8382</v>
      </c>
      <c r="R2499" t="s">
        <v>8386</v>
      </c>
      <c r="S2499" s="10">
        <f t="shared" ref="S2499:S2562" si="289">(J2499/86400)+25569</f>
        <v>40730.878912037035</v>
      </c>
      <c r="T2499" s="10">
        <f t="shared" ref="T2499:T2562" si="290">(I2499/86400)+25569</f>
        <v>40760.878912037035</v>
      </c>
      <c r="U2499" s="10">
        <v>40730</v>
      </c>
      <c r="V2499" s="10">
        <v>40760</v>
      </c>
      <c r="W2499" s="28">
        <f t="shared" si="287"/>
        <v>4000</v>
      </c>
      <c r="X2499" s="28">
        <f t="shared" si="288"/>
        <v>4510.8599999999997</v>
      </c>
    </row>
    <row r="2500" spans="1:2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8318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8336</v>
      </c>
      <c r="O2500" s="5">
        <f t="shared" si="286"/>
        <v>105.60000000000001</v>
      </c>
      <c r="P2500" s="5">
        <f t="shared" si="285"/>
        <v>52.8</v>
      </c>
      <c r="Q2500" s="6" t="s">
        <v>8382</v>
      </c>
      <c r="R2500" t="s">
        <v>8386</v>
      </c>
      <c r="S2500" s="10">
        <f t="shared" si="289"/>
        <v>42017.967442129629</v>
      </c>
      <c r="T2500" s="10">
        <f t="shared" si="290"/>
        <v>42031.967442129629</v>
      </c>
      <c r="U2500" s="10">
        <v>42017</v>
      </c>
      <c r="V2500" s="10">
        <v>42031</v>
      </c>
      <c r="W2500" s="28">
        <f t="shared" si="287"/>
        <v>1000</v>
      </c>
      <c r="X2500" s="28">
        <f t="shared" si="288"/>
        <v>1056</v>
      </c>
    </row>
    <row r="2501" spans="1:2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8318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8336</v>
      </c>
      <c r="O2501" s="5">
        <f t="shared" si="286"/>
        <v>202.625</v>
      </c>
      <c r="P2501" s="5">
        <f t="shared" si="285"/>
        <v>47.676470588235297</v>
      </c>
      <c r="Q2501" s="6" t="s">
        <v>8382</v>
      </c>
      <c r="R2501" t="s">
        <v>8386</v>
      </c>
      <c r="S2501" s="10">
        <f t="shared" si="289"/>
        <v>41226.648576388892</v>
      </c>
      <c r="T2501" s="10">
        <f t="shared" si="290"/>
        <v>41274.75</v>
      </c>
      <c r="U2501" s="10">
        <v>41226</v>
      </c>
      <c r="V2501" s="10">
        <v>41274</v>
      </c>
      <c r="W2501" s="28">
        <f t="shared" si="287"/>
        <v>4000</v>
      </c>
      <c r="X2501" s="28">
        <f t="shared" si="288"/>
        <v>8105</v>
      </c>
    </row>
    <row r="2502" spans="1:2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8318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8336</v>
      </c>
      <c r="O2502" s="5">
        <f t="shared" si="286"/>
        <v>113.33333333333333</v>
      </c>
      <c r="P2502" s="5">
        <f t="shared" si="285"/>
        <v>23.448275862068964</v>
      </c>
      <c r="Q2502" s="6" t="s">
        <v>8382</v>
      </c>
      <c r="R2502" t="s">
        <v>8386</v>
      </c>
      <c r="S2502" s="10">
        <f t="shared" si="289"/>
        <v>41053.772858796292</v>
      </c>
      <c r="T2502" s="10">
        <f t="shared" si="290"/>
        <v>41083.772858796292</v>
      </c>
      <c r="U2502" s="10">
        <v>41053</v>
      </c>
      <c r="V2502" s="10">
        <v>41083</v>
      </c>
      <c r="W2502" s="28">
        <f t="shared" si="287"/>
        <v>600</v>
      </c>
      <c r="X2502" s="28">
        <f t="shared" si="288"/>
        <v>680</v>
      </c>
    </row>
    <row r="2503" spans="1:2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8320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8356</v>
      </c>
      <c r="O2503" s="5">
        <f t="shared" si="286"/>
        <v>2.5545454545454547</v>
      </c>
      <c r="P2503" s="5">
        <f t="shared" si="285"/>
        <v>40.142857142857146</v>
      </c>
      <c r="Q2503" s="6" t="s">
        <v>8393</v>
      </c>
      <c r="R2503" t="s">
        <v>8410</v>
      </c>
      <c r="S2503" s="10">
        <f t="shared" si="289"/>
        <v>42244.776666666672</v>
      </c>
      <c r="T2503" s="10">
        <f t="shared" si="290"/>
        <v>42274.776666666672</v>
      </c>
      <c r="U2503" s="10">
        <v>42244</v>
      </c>
      <c r="V2503" s="10">
        <v>42274</v>
      </c>
      <c r="W2503" s="28">
        <f t="shared" si="287"/>
        <v>8288.5</v>
      </c>
      <c r="X2503" s="28">
        <f t="shared" si="288"/>
        <v>211.0872</v>
      </c>
    </row>
    <row r="2504" spans="1:2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8320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8356</v>
      </c>
      <c r="O2504" s="5">
        <f t="shared" si="286"/>
        <v>7.8181818181818186E-2</v>
      </c>
      <c r="P2504" s="5">
        <f t="shared" si="285"/>
        <v>17.2</v>
      </c>
      <c r="Q2504" s="6" t="s">
        <v>8393</v>
      </c>
      <c r="R2504" t="s">
        <v>8410</v>
      </c>
      <c r="S2504" s="10">
        <f t="shared" si="289"/>
        <v>41858.825439814813</v>
      </c>
      <c r="T2504" s="10">
        <f t="shared" si="290"/>
        <v>41903.825439814813</v>
      </c>
      <c r="U2504" s="10">
        <v>41858</v>
      </c>
      <c r="V2504" s="10">
        <v>41903</v>
      </c>
      <c r="W2504" s="28">
        <f t="shared" si="287"/>
        <v>110000</v>
      </c>
      <c r="X2504" s="28">
        <f t="shared" si="288"/>
        <v>86</v>
      </c>
    </row>
    <row r="2505" spans="1:2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8320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8356</v>
      </c>
      <c r="O2505" s="5">
        <f t="shared" si="286"/>
        <v>0</v>
      </c>
      <c r="P2505" s="5">
        <v>0</v>
      </c>
      <c r="Q2505" s="6" t="s">
        <v>8393</v>
      </c>
      <c r="R2505" t="s">
        <v>8410</v>
      </c>
      <c r="S2505" s="10">
        <f t="shared" si="289"/>
        <v>42498.899398148147</v>
      </c>
      <c r="T2505" s="10">
        <f t="shared" si="290"/>
        <v>42528.879166666666</v>
      </c>
      <c r="U2505" s="10">
        <v>42498</v>
      </c>
      <c r="V2505" s="10">
        <v>42528</v>
      </c>
      <c r="W2505" s="28">
        <f t="shared" si="287"/>
        <v>10000</v>
      </c>
      <c r="X2505" s="28">
        <f t="shared" si="288"/>
        <v>0</v>
      </c>
    </row>
    <row r="2506" spans="1:2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8320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8356</v>
      </c>
      <c r="O2506" s="5">
        <f t="shared" si="286"/>
        <v>0</v>
      </c>
      <c r="P2506" s="5">
        <v>0</v>
      </c>
      <c r="Q2506" s="6" t="s">
        <v>8393</v>
      </c>
      <c r="R2506" t="s">
        <v>8410</v>
      </c>
      <c r="S2506" s="10">
        <f t="shared" si="289"/>
        <v>41928.015439814815</v>
      </c>
      <c r="T2506" s="10">
        <f t="shared" si="290"/>
        <v>41958.057106481487</v>
      </c>
      <c r="U2506" s="10">
        <v>41928</v>
      </c>
      <c r="V2506" s="10">
        <v>41958</v>
      </c>
      <c r="W2506" s="28">
        <f t="shared" si="287"/>
        <v>35000</v>
      </c>
      <c r="X2506" s="28">
        <f t="shared" si="288"/>
        <v>0</v>
      </c>
    </row>
    <row r="2507" spans="1:2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8320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8356</v>
      </c>
      <c r="O2507" s="5">
        <f t="shared" si="286"/>
        <v>0</v>
      </c>
      <c r="P2507" s="5">
        <v>0</v>
      </c>
      <c r="Q2507" s="6" t="s">
        <v>8393</v>
      </c>
      <c r="R2507" t="s">
        <v>8410</v>
      </c>
      <c r="S2507" s="10">
        <f t="shared" si="289"/>
        <v>42047.05574074074</v>
      </c>
      <c r="T2507" s="10">
        <f t="shared" si="290"/>
        <v>42077.014074074075</v>
      </c>
      <c r="U2507" s="10">
        <v>42047</v>
      </c>
      <c r="V2507" s="10">
        <v>42077</v>
      </c>
      <c r="W2507" s="28">
        <f t="shared" si="287"/>
        <v>7000</v>
      </c>
      <c r="X2507" s="28">
        <f t="shared" si="288"/>
        <v>0</v>
      </c>
    </row>
    <row r="2508" spans="1:2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8320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8356</v>
      </c>
      <c r="O2508" s="5">
        <f t="shared" si="286"/>
        <v>0.6</v>
      </c>
      <c r="P2508" s="5">
        <f>E2508/L2508</f>
        <v>15</v>
      </c>
      <c r="Q2508" s="6" t="s">
        <v>8393</v>
      </c>
      <c r="R2508" t="s">
        <v>8410</v>
      </c>
      <c r="S2508" s="10">
        <f t="shared" si="289"/>
        <v>42258.297094907408</v>
      </c>
      <c r="T2508" s="10">
        <f t="shared" si="290"/>
        <v>42280.875</v>
      </c>
      <c r="U2508" s="10">
        <v>42258</v>
      </c>
      <c r="V2508" s="10">
        <v>42280</v>
      </c>
      <c r="W2508" s="28">
        <f t="shared" si="287"/>
        <v>7711.5</v>
      </c>
      <c r="X2508" s="28">
        <f t="shared" si="288"/>
        <v>45.500999999999998</v>
      </c>
    </row>
    <row r="2509" spans="1:2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8320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8356</v>
      </c>
      <c r="O2509" s="5">
        <f t="shared" si="286"/>
        <v>0</v>
      </c>
      <c r="P2509" s="5">
        <v>0</v>
      </c>
      <c r="Q2509" s="6" t="s">
        <v>8393</v>
      </c>
      <c r="R2509" t="s">
        <v>8410</v>
      </c>
      <c r="S2509" s="10">
        <f t="shared" si="289"/>
        <v>42105.072962962964</v>
      </c>
      <c r="T2509" s="10">
        <f t="shared" si="290"/>
        <v>42135.072962962964</v>
      </c>
      <c r="U2509" s="10">
        <v>42105</v>
      </c>
      <c r="V2509" s="10">
        <v>42135</v>
      </c>
      <c r="W2509" s="28">
        <f t="shared" si="287"/>
        <v>42850</v>
      </c>
      <c r="X2509" s="28">
        <f t="shared" si="288"/>
        <v>0</v>
      </c>
    </row>
    <row r="2510" spans="1:2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8320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8356</v>
      </c>
      <c r="O2510" s="5">
        <f t="shared" si="286"/>
        <v>0</v>
      </c>
      <c r="P2510" s="5">
        <v>0</v>
      </c>
      <c r="Q2510" s="6" t="s">
        <v>8393</v>
      </c>
      <c r="R2510" t="s">
        <v>8410</v>
      </c>
      <c r="S2510" s="10">
        <f t="shared" si="289"/>
        <v>41835.951782407406</v>
      </c>
      <c r="T2510" s="10">
        <f t="shared" si="290"/>
        <v>41865.951782407406</v>
      </c>
      <c r="U2510" s="10">
        <v>41835</v>
      </c>
      <c r="V2510" s="10">
        <v>41865</v>
      </c>
      <c r="W2510" s="28">
        <f t="shared" si="287"/>
        <v>20000</v>
      </c>
      <c r="X2510" s="28">
        <f t="shared" si="288"/>
        <v>0</v>
      </c>
    </row>
    <row r="2511" spans="1:2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8320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8356</v>
      </c>
      <c r="O2511" s="5">
        <f t="shared" si="286"/>
        <v>1.0526315789473684</v>
      </c>
      <c r="P2511" s="5">
        <f>E2511/L2511</f>
        <v>35.714285714285715</v>
      </c>
      <c r="Q2511" s="6" t="s">
        <v>8393</v>
      </c>
      <c r="R2511" t="s">
        <v>8410</v>
      </c>
      <c r="S2511" s="10">
        <f t="shared" si="289"/>
        <v>42058.809594907405</v>
      </c>
      <c r="T2511" s="10">
        <f t="shared" si="290"/>
        <v>42114.767928240741</v>
      </c>
      <c r="U2511" s="10">
        <v>42058</v>
      </c>
      <c r="V2511" s="10">
        <v>42114</v>
      </c>
      <c r="W2511" s="28">
        <f t="shared" si="287"/>
        <v>145986.5</v>
      </c>
      <c r="X2511" s="28">
        <f t="shared" si="288"/>
        <v>1490.2</v>
      </c>
    </row>
    <row r="2512" spans="1:2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8320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8356</v>
      </c>
      <c r="O2512" s="5">
        <f t="shared" si="286"/>
        <v>0.15</v>
      </c>
      <c r="P2512" s="5">
        <f>E2512/L2512</f>
        <v>37.5</v>
      </c>
      <c r="Q2512" s="6" t="s">
        <v>8393</v>
      </c>
      <c r="R2512" t="s">
        <v>8410</v>
      </c>
      <c r="S2512" s="10">
        <f t="shared" si="289"/>
        <v>42078.997361111113</v>
      </c>
      <c r="T2512" s="10">
        <f t="shared" si="290"/>
        <v>42138.997361111113</v>
      </c>
      <c r="U2512" s="10">
        <v>42078</v>
      </c>
      <c r="V2512" s="10">
        <v>42138</v>
      </c>
      <c r="W2512" s="28">
        <f t="shared" si="287"/>
        <v>50000</v>
      </c>
      <c r="X2512" s="28">
        <f t="shared" si="288"/>
        <v>75</v>
      </c>
    </row>
    <row r="2513" spans="1:2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8320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8356</v>
      </c>
      <c r="O2513" s="5">
        <f t="shared" si="286"/>
        <v>0</v>
      </c>
      <c r="P2513" s="5">
        <v>0</v>
      </c>
      <c r="Q2513" s="6" t="s">
        <v>8393</v>
      </c>
      <c r="R2513" t="s">
        <v>8410</v>
      </c>
      <c r="S2513" s="10">
        <f t="shared" si="289"/>
        <v>42371.446909722217</v>
      </c>
      <c r="T2513" s="10">
        <f t="shared" si="290"/>
        <v>42401.446909722217</v>
      </c>
      <c r="U2513" s="10">
        <v>42371</v>
      </c>
      <c r="V2513" s="10">
        <v>42401</v>
      </c>
      <c r="W2513" s="28">
        <f t="shared" si="287"/>
        <v>148330</v>
      </c>
      <c r="X2513" s="28">
        <f t="shared" si="288"/>
        <v>0</v>
      </c>
    </row>
    <row r="2514" spans="1:2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8320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8356</v>
      </c>
      <c r="O2514" s="5">
        <f t="shared" si="286"/>
        <v>0</v>
      </c>
      <c r="P2514" s="5">
        <v>0</v>
      </c>
      <c r="Q2514" s="6" t="s">
        <v>8393</v>
      </c>
      <c r="R2514" t="s">
        <v>8410</v>
      </c>
      <c r="S2514" s="10">
        <f t="shared" si="289"/>
        <v>41971.876863425925</v>
      </c>
      <c r="T2514" s="10">
        <f t="shared" si="290"/>
        <v>41986.876863425925</v>
      </c>
      <c r="U2514" s="10">
        <v>41971</v>
      </c>
      <c r="V2514" s="10">
        <v>41986</v>
      </c>
      <c r="W2514" s="28">
        <f t="shared" si="287"/>
        <v>1150</v>
      </c>
      <c r="X2514" s="28">
        <f t="shared" si="288"/>
        <v>0</v>
      </c>
    </row>
    <row r="2515" spans="1:2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8320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8356</v>
      </c>
      <c r="O2515" s="5">
        <f t="shared" si="286"/>
        <v>0</v>
      </c>
      <c r="P2515" s="5">
        <v>0</v>
      </c>
      <c r="Q2515" s="6" t="s">
        <v>8393</v>
      </c>
      <c r="R2515" t="s">
        <v>8410</v>
      </c>
      <c r="S2515" s="10">
        <f t="shared" si="289"/>
        <v>42732.00681712963</v>
      </c>
      <c r="T2515" s="10">
        <f t="shared" si="290"/>
        <v>42792.00681712963</v>
      </c>
      <c r="U2515" s="10">
        <v>42732</v>
      </c>
      <c r="V2515" s="10">
        <v>42792</v>
      </c>
      <c r="W2515" s="28">
        <f t="shared" si="287"/>
        <v>187218</v>
      </c>
      <c r="X2515" s="28">
        <f t="shared" si="288"/>
        <v>0</v>
      </c>
    </row>
    <row r="2516" spans="1:2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8320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8356</v>
      </c>
      <c r="O2516" s="5">
        <f t="shared" si="286"/>
        <v>1.7500000000000002</v>
      </c>
      <c r="P2516" s="5">
        <f>E2516/L2516</f>
        <v>52.5</v>
      </c>
      <c r="Q2516" s="6" t="s">
        <v>8393</v>
      </c>
      <c r="R2516" t="s">
        <v>8410</v>
      </c>
      <c r="S2516" s="10">
        <f t="shared" si="289"/>
        <v>41854.389780092592</v>
      </c>
      <c r="T2516" s="10">
        <f t="shared" si="290"/>
        <v>41871.389780092592</v>
      </c>
      <c r="U2516" s="10">
        <v>41854</v>
      </c>
      <c r="V2516" s="10">
        <v>41871</v>
      </c>
      <c r="W2516" s="28">
        <f t="shared" si="287"/>
        <v>12000</v>
      </c>
      <c r="X2516" s="28">
        <f t="shared" si="288"/>
        <v>210</v>
      </c>
    </row>
    <row r="2517" spans="1:2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8320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8356</v>
      </c>
      <c r="O2517" s="5">
        <f t="shared" si="286"/>
        <v>18.600000000000001</v>
      </c>
      <c r="P2517" s="5">
        <f>E2517/L2517</f>
        <v>77.5</v>
      </c>
      <c r="Q2517" s="6" t="s">
        <v>8393</v>
      </c>
      <c r="R2517" t="s">
        <v>8410</v>
      </c>
      <c r="S2517" s="10">
        <f t="shared" si="289"/>
        <v>42027.839733796296</v>
      </c>
      <c r="T2517" s="10">
        <f t="shared" si="290"/>
        <v>42057.839733796296</v>
      </c>
      <c r="U2517" s="10">
        <v>42027</v>
      </c>
      <c r="V2517" s="10">
        <v>42057</v>
      </c>
      <c r="W2517" s="28">
        <f t="shared" si="287"/>
        <v>5000</v>
      </c>
      <c r="X2517" s="28">
        <f t="shared" si="288"/>
        <v>930</v>
      </c>
    </row>
    <row r="2518" spans="1:2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8320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8356</v>
      </c>
      <c r="O2518" s="5">
        <f t="shared" si="286"/>
        <v>0</v>
      </c>
      <c r="P2518" s="5">
        <v>0</v>
      </c>
      <c r="Q2518" s="6" t="s">
        <v>8393</v>
      </c>
      <c r="R2518" t="s">
        <v>8410</v>
      </c>
      <c r="S2518" s="10">
        <f t="shared" si="289"/>
        <v>41942.653379629628</v>
      </c>
      <c r="T2518" s="10">
        <f t="shared" si="290"/>
        <v>41972.6950462963</v>
      </c>
      <c r="U2518" s="10">
        <v>41942</v>
      </c>
      <c r="V2518" s="10">
        <v>41972</v>
      </c>
      <c r="W2518" s="28">
        <f t="shared" si="287"/>
        <v>22000</v>
      </c>
      <c r="X2518" s="28">
        <f t="shared" si="288"/>
        <v>0</v>
      </c>
    </row>
    <row r="2519" spans="1:2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8320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8356</v>
      </c>
      <c r="O2519" s="5">
        <f t="shared" si="286"/>
        <v>9.8166666666666664</v>
      </c>
      <c r="P2519" s="5">
        <f>E2519/L2519</f>
        <v>53.545454545454547</v>
      </c>
      <c r="Q2519" s="6" t="s">
        <v>8393</v>
      </c>
      <c r="R2519" t="s">
        <v>8410</v>
      </c>
      <c r="S2519" s="10">
        <f t="shared" si="289"/>
        <v>42052.802430555559</v>
      </c>
      <c r="T2519" s="10">
        <f t="shared" si="290"/>
        <v>42082.760763888888</v>
      </c>
      <c r="U2519" s="10">
        <v>42052</v>
      </c>
      <c r="V2519" s="10">
        <v>42082</v>
      </c>
      <c r="W2519" s="28">
        <f t="shared" si="287"/>
        <v>14545.800000000001</v>
      </c>
      <c r="X2519" s="28">
        <f t="shared" si="288"/>
        <v>1389.3921</v>
      </c>
    </row>
    <row r="2520" spans="1:2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8320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8356</v>
      </c>
      <c r="O2520" s="5">
        <f t="shared" si="286"/>
        <v>0</v>
      </c>
      <c r="P2520" s="5">
        <v>0</v>
      </c>
      <c r="Q2520" s="6" t="s">
        <v>8393</v>
      </c>
      <c r="R2520" t="s">
        <v>8410</v>
      </c>
      <c r="S2520" s="10">
        <f t="shared" si="289"/>
        <v>41926.680879629632</v>
      </c>
      <c r="T2520" s="10">
        <f t="shared" si="290"/>
        <v>41956.722546296296</v>
      </c>
      <c r="U2520" s="10">
        <v>41926</v>
      </c>
      <c r="V2520" s="10">
        <v>41956</v>
      </c>
      <c r="W2520" s="28">
        <f t="shared" si="287"/>
        <v>5000</v>
      </c>
      <c r="X2520" s="28">
        <f t="shared" si="288"/>
        <v>0</v>
      </c>
    </row>
    <row r="2521" spans="1:2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8320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8356</v>
      </c>
      <c r="O2521" s="5">
        <f t="shared" si="286"/>
        <v>4.3333333333333335E-2</v>
      </c>
      <c r="P2521" s="5">
        <f>E2521/L2521</f>
        <v>16.25</v>
      </c>
      <c r="Q2521" s="6" t="s">
        <v>8393</v>
      </c>
      <c r="R2521" t="s">
        <v>8410</v>
      </c>
      <c r="S2521" s="10">
        <f t="shared" si="289"/>
        <v>41809.155138888891</v>
      </c>
      <c r="T2521" s="10">
        <f t="shared" si="290"/>
        <v>41839.155138888891</v>
      </c>
      <c r="U2521" s="10">
        <v>41809</v>
      </c>
      <c r="V2521" s="10">
        <v>41839</v>
      </c>
      <c r="W2521" s="28">
        <f t="shared" si="287"/>
        <v>150000</v>
      </c>
      <c r="X2521" s="28">
        <f t="shared" si="288"/>
        <v>65</v>
      </c>
    </row>
    <row r="2522" spans="1:2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8320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8356</v>
      </c>
      <c r="O2522" s="5">
        <f t="shared" si="286"/>
        <v>0</v>
      </c>
      <c r="P2522" s="5">
        <v>0</v>
      </c>
      <c r="Q2522" s="6" t="s">
        <v>8393</v>
      </c>
      <c r="R2522" t="s">
        <v>8410</v>
      </c>
      <c r="S2522" s="10">
        <f t="shared" si="289"/>
        <v>42612.600520833337</v>
      </c>
      <c r="T2522" s="10">
        <f t="shared" si="290"/>
        <v>42658.806250000001</v>
      </c>
      <c r="U2522" s="10">
        <v>42612</v>
      </c>
      <c r="V2522" s="10">
        <v>42658</v>
      </c>
      <c r="W2522" s="28">
        <f t="shared" si="287"/>
        <v>100000</v>
      </c>
      <c r="X2522" s="28">
        <f t="shared" si="288"/>
        <v>0</v>
      </c>
    </row>
    <row r="2523" spans="1:2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8318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8357</v>
      </c>
      <c r="O2523" s="5">
        <f t="shared" si="286"/>
        <v>109.48792</v>
      </c>
      <c r="P2523" s="5">
        <f t="shared" ref="P2523:P2562" si="291">E2523/L2523</f>
        <v>103.68174242424243</v>
      </c>
      <c r="Q2523" s="6" t="s">
        <v>8382</v>
      </c>
      <c r="R2523" t="s">
        <v>8411</v>
      </c>
      <c r="S2523" s="10">
        <f t="shared" si="289"/>
        <v>42269.967835648145</v>
      </c>
      <c r="T2523" s="10">
        <f t="shared" si="290"/>
        <v>42290.967835648145</v>
      </c>
      <c r="U2523" s="10">
        <v>42269</v>
      </c>
      <c r="V2523" s="10">
        <v>42290</v>
      </c>
      <c r="W2523" s="28">
        <f t="shared" si="287"/>
        <v>12500</v>
      </c>
      <c r="X2523" s="28">
        <f t="shared" si="288"/>
        <v>13685.99</v>
      </c>
    </row>
    <row r="2524" spans="1:2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8318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8357</v>
      </c>
      <c r="O2524" s="5">
        <f t="shared" si="286"/>
        <v>100</v>
      </c>
      <c r="P2524" s="5">
        <f t="shared" si="291"/>
        <v>185.18518518518519</v>
      </c>
      <c r="Q2524" s="6" t="s">
        <v>8382</v>
      </c>
      <c r="R2524" t="s">
        <v>8411</v>
      </c>
      <c r="S2524" s="10">
        <f t="shared" si="289"/>
        <v>42460.573611111111</v>
      </c>
      <c r="T2524" s="10">
        <f t="shared" si="290"/>
        <v>42482.619444444441</v>
      </c>
      <c r="U2524" s="10">
        <v>42460</v>
      </c>
      <c r="V2524" s="10">
        <v>42482</v>
      </c>
      <c r="W2524" s="28">
        <f t="shared" si="287"/>
        <v>5000</v>
      </c>
      <c r="X2524" s="28">
        <f t="shared" si="288"/>
        <v>5000</v>
      </c>
    </row>
    <row r="2525" spans="1:2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8318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8357</v>
      </c>
      <c r="O2525" s="5">
        <f t="shared" si="286"/>
        <v>156.44444444444446</v>
      </c>
      <c r="P2525" s="5">
        <f t="shared" si="291"/>
        <v>54.153846153846153</v>
      </c>
      <c r="Q2525" s="6" t="s">
        <v>8382</v>
      </c>
      <c r="R2525" t="s">
        <v>8411</v>
      </c>
      <c r="S2525" s="10">
        <f t="shared" si="289"/>
        <v>41930.975601851853</v>
      </c>
      <c r="T2525" s="10">
        <f t="shared" si="290"/>
        <v>41961.017268518517</v>
      </c>
      <c r="U2525" s="10">
        <v>41930</v>
      </c>
      <c r="V2525" s="10">
        <v>41961</v>
      </c>
      <c r="W2525" s="28">
        <f t="shared" si="287"/>
        <v>900</v>
      </c>
      <c r="X2525" s="28">
        <f t="shared" si="288"/>
        <v>1408</v>
      </c>
    </row>
    <row r="2526" spans="1:2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8318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8357</v>
      </c>
      <c r="O2526" s="5">
        <f t="shared" si="286"/>
        <v>101.6</v>
      </c>
      <c r="P2526" s="5">
        <f t="shared" si="291"/>
        <v>177.2093023255814</v>
      </c>
      <c r="Q2526" s="6" t="s">
        <v>8382</v>
      </c>
      <c r="R2526" t="s">
        <v>8411</v>
      </c>
      <c r="S2526" s="10">
        <f t="shared" si="289"/>
        <v>41961.807372685187</v>
      </c>
      <c r="T2526" s="10">
        <f t="shared" si="290"/>
        <v>41994.1875</v>
      </c>
      <c r="U2526" s="10">
        <v>41961</v>
      </c>
      <c r="V2526" s="10">
        <v>41994</v>
      </c>
      <c r="W2526" s="28">
        <f t="shared" si="287"/>
        <v>7500</v>
      </c>
      <c r="X2526" s="28">
        <f t="shared" si="288"/>
        <v>7620</v>
      </c>
    </row>
    <row r="2527" spans="1:2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8318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8357</v>
      </c>
      <c r="O2527" s="5">
        <f t="shared" si="286"/>
        <v>100.325</v>
      </c>
      <c r="P2527" s="5">
        <f t="shared" si="291"/>
        <v>100.325</v>
      </c>
      <c r="Q2527" s="6" t="s">
        <v>8382</v>
      </c>
      <c r="R2527" t="s">
        <v>8411</v>
      </c>
      <c r="S2527" s="10">
        <f t="shared" si="289"/>
        <v>41058.844571759255</v>
      </c>
      <c r="T2527" s="10">
        <f t="shared" si="290"/>
        <v>41088.844571759255</v>
      </c>
      <c r="U2527" s="10">
        <v>41058</v>
      </c>
      <c r="V2527" s="10">
        <v>41088</v>
      </c>
      <c r="W2527" s="28">
        <f t="shared" si="287"/>
        <v>8000</v>
      </c>
      <c r="X2527" s="28">
        <f t="shared" si="288"/>
        <v>8026</v>
      </c>
    </row>
    <row r="2528" spans="1:2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8318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8357</v>
      </c>
      <c r="O2528" s="5">
        <f t="shared" si="286"/>
        <v>112.94999999999999</v>
      </c>
      <c r="P2528" s="5">
        <f t="shared" si="291"/>
        <v>136.90909090909091</v>
      </c>
      <c r="Q2528" s="6" t="s">
        <v>8382</v>
      </c>
      <c r="R2528" t="s">
        <v>8411</v>
      </c>
      <c r="S2528" s="10">
        <f t="shared" si="289"/>
        <v>41953.091134259259</v>
      </c>
      <c r="T2528" s="10">
        <f t="shared" si="290"/>
        <v>41981.207638888889</v>
      </c>
      <c r="U2528" s="10">
        <v>41953</v>
      </c>
      <c r="V2528" s="10">
        <v>41981</v>
      </c>
      <c r="W2528" s="28">
        <f t="shared" si="287"/>
        <v>4000</v>
      </c>
      <c r="X2528" s="28">
        <f t="shared" si="288"/>
        <v>4518</v>
      </c>
    </row>
    <row r="2529" spans="1:2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8318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8357</v>
      </c>
      <c r="O2529" s="5">
        <f t="shared" si="286"/>
        <v>102.125</v>
      </c>
      <c r="P2529" s="5">
        <f t="shared" si="291"/>
        <v>57.535211267605632</v>
      </c>
      <c r="Q2529" s="6" t="s">
        <v>8382</v>
      </c>
      <c r="R2529" t="s">
        <v>8411</v>
      </c>
      <c r="S2529" s="10">
        <f t="shared" si="289"/>
        <v>41546.75105324074</v>
      </c>
      <c r="T2529" s="10">
        <f t="shared" si="290"/>
        <v>41565.165972222225</v>
      </c>
      <c r="U2529" s="10">
        <v>41546</v>
      </c>
      <c r="V2529" s="10">
        <v>41565</v>
      </c>
      <c r="W2529" s="28">
        <f t="shared" si="287"/>
        <v>4000</v>
      </c>
      <c r="X2529" s="28">
        <f t="shared" si="288"/>
        <v>4085</v>
      </c>
    </row>
    <row r="2530" spans="1:2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8318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8357</v>
      </c>
      <c r="O2530" s="5">
        <f t="shared" si="286"/>
        <v>107.24974999999999</v>
      </c>
      <c r="P2530" s="5">
        <f t="shared" si="291"/>
        <v>52.962839506172834</v>
      </c>
      <c r="Q2530" s="6" t="s">
        <v>8382</v>
      </c>
      <c r="R2530" t="s">
        <v>8411</v>
      </c>
      <c r="S2530" s="10">
        <f t="shared" si="289"/>
        <v>42217.834525462968</v>
      </c>
      <c r="T2530" s="10">
        <f t="shared" si="290"/>
        <v>42236.458333333328</v>
      </c>
      <c r="U2530" s="10">
        <v>42217</v>
      </c>
      <c r="V2530" s="10">
        <v>42236</v>
      </c>
      <c r="W2530" s="28">
        <f t="shared" si="287"/>
        <v>6230.4000000000005</v>
      </c>
      <c r="X2530" s="28">
        <f t="shared" si="288"/>
        <v>6721.1273329999995</v>
      </c>
    </row>
    <row r="2531" spans="1:2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8318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8357</v>
      </c>
      <c r="O2531" s="5">
        <f t="shared" si="286"/>
        <v>104.28333333333333</v>
      </c>
      <c r="P2531" s="5">
        <f t="shared" si="291"/>
        <v>82.328947368421055</v>
      </c>
      <c r="Q2531" s="6" t="s">
        <v>8382</v>
      </c>
      <c r="R2531" t="s">
        <v>8411</v>
      </c>
      <c r="S2531" s="10">
        <f t="shared" si="289"/>
        <v>40948.080729166664</v>
      </c>
      <c r="T2531" s="10">
        <f t="shared" si="290"/>
        <v>40993.0390625</v>
      </c>
      <c r="U2531" s="10">
        <v>40948</v>
      </c>
      <c r="V2531" s="10">
        <v>40993</v>
      </c>
      <c r="W2531" s="28">
        <f t="shared" si="287"/>
        <v>6000</v>
      </c>
      <c r="X2531" s="28">
        <f t="shared" si="288"/>
        <v>6257</v>
      </c>
    </row>
    <row r="2532" spans="1:2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8318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8357</v>
      </c>
      <c r="O2532" s="5">
        <f t="shared" si="286"/>
        <v>100</v>
      </c>
      <c r="P2532" s="5">
        <f t="shared" si="291"/>
        <v>135.41666666666666</v>
      </c>
      <c r="Q2532" s="6" t="s">
        <v>8382</v>
      </c>
      <c r="R2532" t="s">
        <v>8411</v>
      </c>
      <c r="S2532" s="10">
        <f t="shared" si="289"/>
        <v>42081.864641203705</v>
      </c>
      <c r="T2532" s="10">
        <f t="shared" si="290"/>
        <v>42114.201388888891</v>
      </c>
      <c r="U2532" s="10">
        <v>42081</v>
      </c>
      <c r="V2532" s="10">
        <v>42114</v>
      </c>
      <c r="W2532" s="28">
        <f t="shared" si="287"/>
        <v>6500</v>
      </c>
      <c r="X2532" s="28">
        <f t="shared" si="288"/>
        <v>6500</v>
      </c>
    </row>
    <row r="2533" spans="1:2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8318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8357</v>
      </c>
      <c r="O2533" s="5">
        <f t="shared" si="286"/>
        <v>100.4</v>
      </c>
      <c r="P2533" s="5">
        <f t="shared" si="291"/>
        <v>74.06557377049181</v>
      </c>
      <c r="Q2533" s="6" t="s">
        <v>8382</v>
      </c>
      <c r="R2533" t="s">
        <v>8411</v>
      </c>
      <c r="S2533" s="10">
        <f t="shared" si="289"/>
        <v>42208.680023148147</v>
      </c>
      <c r="T2533" s="10">
        <f t="shared" si="290"/>
        <v>42231.165972222225</v>
      </c>
      <c r="U2533" s="10">
        <v>42208</v>
      </c>
      <c r="V2533" s="10">
        <v>42231</v>
      </c>
      <c r="W2533" s="28">
        <f t="shared" si="287"/>
        <v>4500</v>
      </c>
      <c r="X2533" s="28">
        <f t="shared" si="288"/>
        <v>4518</v>
      </c>
    </row>
    <row r="2534" spans="1:2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8318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8357</v>
      </c>
      <c r="O2534" s="5">
        <f t="shared" si="286"/>
        <v>126.125</v>
      </c>
      <c r="P2534" s="5">
        <f t="shared" si="291"/>
        <v>84.083333333333329</v>
      </c>
      <c r="Q2534" s="6" t="s">
        <v>8382</v>
      </c>
      <c r="R2534" t="s">
        <v>8411</v>
      </c>
      <c r="S2534" s="10">
        <f t="shared" si="289"/>
        <v>41107.849143518521</v>
      </c>
      <c r="T2534" s="10">
        <f t="shared" si="290"/>
        <v>41137.849143518521</v>
      </c>
      <c r="U2534" s="10">
        <v>41107</v>
      </c>
      <c r="V2534" s="10">
        <v>41137</v>
      </c>
      <c r="W2534" s="28">
        <f t="shared" si="287"/>
        <v>4000</v>
      </c>
      <c r="X2534" s="28">
        <f t="shared" si="288"/>
        <v>5045</v>
      </c>
    </row>
    <row r="2535" spans="1:2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8318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8357</v>
      </c>
      <c r="O2535" s="5">
        <f t="shared" si="286"/>
        <v>110.66666666666667</v>
      </c>
      <c r="P2535" s="5">
        <f t="shared" si="291"/>
        <v>61.029411764705884</v>
      </c>
      <c r="Q2535" s="6" t="s">
        <v>8382</v>
      </c>
      <c r="R2535" t="s">
        <v>8411</v>
      </c>
      <c r="S2535" s="10">
        <f t="shared" si="289"/>
        <v>41304.751284722224</v>
      </c>
      <c r="T2535" s="10">
        <f t="shared" si="290"/>
        <v>41334.750787037039</v>
      </c>
      <c r="U2535" s="10">
        <v>41304</v>
      </c>
      <c r="V2535" s="10">
        <v>41334</v>
      </c>
      <c r="W2535" s="28">
        <f t="shared" si="287"/>
        <v>7500</v>
      </c>
      <c r="X2535" s="28">
        <f t="shared" si="288"/>
        <v>8300</v>
      </c>
    </row>
    <row r="2536" spans="1:2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8318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8357</v>
      </c>
      <c r="O2536" s="5">
        <f t="shared" si="286"/>
        <v>105</v>
      </c>
      <c r="P2536" s="5">
        <f t="shared" si="291"/>
        <v>150</v>
      </c>
      <c r="Q2536" s="6" t="s">
        <v>8382</v>
      </c>
      <c r="R2536" t="s">
        <v>8411</v>
      </c>
      <c r="S2536" s="10">
        <f t="shared" si="289"/>
        <v>40127.700370370367</v>
      </c>
      <c r="T2536" s="10">
        <f t="shared" si="290"/>
        <v>40179.25</v>
      </c>
      <c r="U2536" s="10">
        <v>40127</v>
      </c>
      <c r="V2536" s="10">
        <v>40179</v>
      </c>
      <c r="W2536" s="28">
        <f t="shared" si="287"/>
        <v>2000</v>
      </c>
      <c r="X2536" s="28">
        <f t="shared" si="288"/>
        <v>2100</v>
      </c>
    </row>
    <row r="2537" spans="1:2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8318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8357</v>
      </c>
      <c r="O2537" s="5">
        <f t="shared" si="286"/>
        <v>103.77499999999999</v>
      </c>
      <c r="P2537" s="5">
        <f t="shared" si="291"/>
        <v>266.08974358974359</v>
      </c>
      <c r="Q2537" s="6" t="s">
        <v>8382</v>
      </c>
      <c r="R2537" t="s">
        <v>8411</v>
      </c>
      <c r="S2537" s="10">
        <f t="shared" si="289"/>
        <v>41943.791030092594</v>
      </c>
      <c r="T2537" s="10">
        <f t="shared" si="290"/>
        <v>41974.832696759258</v>
      </c>
      <c r="U2537" s="10">
        <v>41943</v>
      </c>
      <c r="V2537" s="10">
        <v>41974</v>
      </c>
      <c r="W2537" s="28">
        <f t="shared" si="287"/>
        <v>20000</v>
      </c>
      <c r="X2537" s="28">
        <f t="shared" si="288"/>
        <v>20755</v>
      </c>
    </row>
    <row r="2538" spans="1:2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8318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8357</v>
      </c>
      <c r="O2538" s="5">
        <f t="shared" si="286"/>
        <v>115.99999999999999</v>
      </c>
      <c r="P2538" s="5">
        <f t="shared" si="291"/>
        <v>7.25</v>
      </c>
      <c r="Q2538" s="6" t="s">
        <v>8382</v>
      </c>
      <c r="R2538" t="s">
        <v>8411</v>
      </c>
      <c r="S2538" s="10">
        <f t="shared" si="289"/>
        <v>41464.106087962966</v>
      </c>
      <c r="T2538" s="10">
        <f t="shared" si="290"/>
        <v>41485.106087962966</v>
      </c>
      <c r="U2538" s="10">
        <v>41464</v>
      </c>
      <c r="V2538" s="10">
        <v>41485</v>
      </c>
      <c r="W2538" s="28">
        <f t="shared" si="287"/>
        <v>25</v>
      </c>
      <c r="X2538" s="28">
        <f t="shared" si="288"/>
        <v>29</v>
      </c>
    </row>
    <row r="2539" spans="1:2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8318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8357</v>
      </c>
      <c r="O2539" s="5">
        <f t="shared" si="286"/>
        <v>110.00000000000001</v>
      </c>
      <c r="P2539" s="5">
        <f t="shared" si="291"/>
        <v>100</v>
      </c>
      <c r="Q2539" s="6" t="s">
        <v>8382</v>
      </c>
      <c r="R2539" t="s">
        <v>8411</v>
      </c>
      <c r="S2539" s="10">
        <f t="shared" si="289"/>
        <v>40696.648784722223</v>
      </c>
      <c r="T2539" s="10">
        <f t="shared" si="290"/>
        <v>40756.648784722223</v>
      </c>
      <c r="U2539" s="10">
        <v>40696</v>
      </c>
      <c r="V2539" s="10">
        <v>40756</v>
      </c>
      <c r="W2539" s="28">
        <f t="shared" si="287"/>
        <v>1000</v>
      </c>
      <c r="X2539" s="28">
        <f t="shared" si="288"/>
        <v>1100</v>
      </c>
    </row>
    <row r="2540" spans="1:2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8318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8357</v>
      </c>
      <c r="O2540" s="5">
        <f t="shared" si="286"/>
        <v>113.01761111111111</v>
      </c>
      <c r="P2540" s="5">
        <f t="shared" si="291"/>
        <v>109.96308108108107</v>
      </c>
      <c r="Q2540" s="6" t="s">
        <v>8382</v>
      </c>
      <c r="R2540" t="s">
        <v>8411</v>
      </c>
      <c r="S2540" s="10">
        <f t="shared" si="289"/>
        <v>41298.509965277779</v>
      </c>
      <c r="T2540" s="10">
        <f t="shared" si="290"/>
        <v>41329.207638888889</v>
      </c>
      <c r="U2540" s="10">
        <v>41298</v>
      </c>
      <c r="V2540" s="10">
        <v>41329</v>
      </c>
      <c r="W2540" s="28">
        <f t="shared" si="287"/>
        <v>18000</v>
      </c>
      <c r="X2540" s="28">
        <f t="shared" si="288"/>
        <v>20343.169999999998</v>
      </c>
    </row>
    <row r="2541" spans="1:2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8318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8357</v>
      </c>
      <c r="O2541" s="5">
        <f t="shared" si="286"/>
        <v>100.25</v>
      </c>
      <c r="P2541" s="5">
        <f t="shared" si="291"/>
        <v>169.91525423728814</v>
      </c>
      <c r="Q2541" s="6" t="s">
        <v>8382</v>
      </c>
      <c r="R2541" t="s">
        <v>8411</v>
      </c>
      <c r="S2541" s="10">
        <f t="shared" si="289"/>
        <v>41977.902222222227</v>
      </c>
      <c r="T2541" s="10">
        <f t="shared" si="290"/>
        <v>42037.902222222227</v>
      </c>
      <c r="U2541" s="10">
        <v>41977</v>
      </c>
      <c r="V2541" s="10">
        <v>42037</v>
      </c>
      <c r="W2541" s="28">
        <f t="shared" si="287"/>
        <v>10000</v>
      </c>
      <c r="X2541" s="28">
        <f t="shared" si="288"/>
        <v>10025</v>
      </c>
    </row>
    <row r="2542" spans="1:2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8318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8357</v>
      </c>
      <c r="O2542" s="5">
        <f t="shared" si="286"/>
        <v>103.4</v>
      </c>
      <c r="P2542" s="5">
        <f t="shared" si="291"/>
        <v>95.740740740740748</v>
      </c>
      <c r="Q2542" s="6" t="s">
        <v>8382</v>
      </c>
      <c r="R2542" t="s">
        <v>8411</v>
      </c>
      <c r="S2542" s="10">
        <f t="shared" si="289"/>
        <v>40785.675011574072</v>
      </c>
      <c r="T2542" s="10">
        <f t="shared" si="290"/>
        <v>40845.675011574072</v>
      </c>
      <c r="U2542" s="10">
        <v>40785</v>
      </c>
      <c r="V2542" s="10">
        <v>40845</v>
      </c>
      <c r="W2542" s="28">
        <f t="shared" si="287"/>
        <v>2500</v>
      </c>
      <c r="X2542" s="28">
        <f t="shared" si="288"/>
        <v>2585</v>
      </c>
    </row>
    <row r="2543" spans="1:2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8318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8357</v>
      </c>
      <c r="O2543" s="5">
        <f t="shared" si="286"/>
        <v>107.02857142857142</v>
      </c>
      <c r="P2543" s="5">
        <f t="shared" si="291"/>
        <v>59.460317460317462</v>
      </c>
      <c r="Q2543" s="6" t="s">
        <v>8382</v>
      </c>
      <c r="R2543" t="s">
        <v>8411</v>
      </c>
      <c r="S2543" s="10">
        <f t="shared" si="289"/>
        <v>41483.449282407411</v>
      </c>
      <c r="T2543" s="10">
        <f t="shared" si="290"/>
        <v>41543.449282407411</v>
      </c>
      <c r="U2543" s="10">
        <v>41483</v>
      </c>
      <c r="V2543" s="10">
        <v>41543</v>
      </c>
      <c r="W2543" s="28">
        <f t="shared" si="287"/>
        <v>5390</v>
      </c>
      <c r="X2543" s="28">
        <f t="shared" si="288"/>
        <v>6007.0855999999994</v>
      </c>
    </row>
    <row r="2544" spans="1:2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8318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8357</v>
      </c>
      <c r="O2544" s="5">
        <f t="shared" si="286"/>
        <v>103.57142857142858</v>
      </c>
      <c r="P2544" s="5">
        <f t="shared" si="291"/>
        <v>55.769230769230766</v>
      </c>
      <c r="Q2544" s="6" t="s">
        <v>8382</v>
      </c>
      <c r="R2544" t="s">
        <v>8411</v>
      </c>
      <c r="S2544" s="10">
        <f t="shared" si="289"/>
        <v>41509.426585648151</v>
      </c>
      <c r="T2544" s="10">
        <f t="shared" si="290"/>
        <v>41548.165972222225</v>
      </c>
      <c r="U2544" s="10">
        <v>41509</v>
      </c>
      <c r="V2544" s="10">
        <v>41548</v>
      </c>
      <c r="W2544" s="28">
        <f t="shared" si="287"/>
        <v>700</v>
      </c>
      <c r="X2544" s="28">
        <f t="shared" si="288"/>
        <v>725</v>
      </c>
    </row>
    <row r="2545" spans="1:2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8318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8357</v>
      </c>
      <c r="O2545" s="5">
        <f t="shared" si="286"/>
        <v>156.4</v>
      </c>
      <c r="P2545" s="5">
        <f t="shared" si="291"/>
        <v>30.076923076923077</v>
      </c>
      <c r="Q2545" s="6" t="s">
        <v>8382</v>
      </c>
      <c r="R2545" t="s">
        <v>8411</v>
      </c>
      <c r="S2545" s="10">
        <f t="shared" si="289"/>
        <v>40514.107615740737</v>
      </c>
      <c r="T2545" s="10">
        <f t="shared" si="290"/>
        <v>40545.125</v>
      </c>
      <c r="U2545" s="10">
        <v>40514</v>
      </c>
      <c r="V2545" s="10">
        <v>40545</v>
      </c>
      <c r="W2545" s="28">
        <f t="shared" si="287"/>
        <v>250</v>
      </c>
      <c r="X2545" s="28">
        <f t="shared" si="288"/>
        <v>391</v>
      </c>
    </row>
    <row r="2546" spans="1:2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8318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8357</v>
      </c>
      <c r="O2546" s="5">
        <f t="shared" si="286"/>
        <v>100.82</v>
      </c>
      <c r="P2546" s="5">
        <f t="shared" si="291"/>
        <v>88.438596491228068</v>
      </c>
      <c r="Q2546" s="6" t="s">
        <v>8382</v>
      </c>
      <c r="R2546" t="s">
        <v>8411</v>
      </c>
      <c r="S2546" s="10">
        <f t="shared" si="289"/>
        <v>41068.520474537036</v>
      </c>
      <c r="T2546" s="10">
        <f t="shared" si="290"/>
        <v>41098.520474537036</v>
      </c>
      <c r="U2546" s="10">
        <v>41068</v>
      </c>
      <c r="V2546" s="10">
        <v>41098</v>
      </c>
      <c r="W2546" s="28">
        <f t="shared" si="287"/>
        <v>5000</v>
      </c>
      <c r="X2546" s="28">
        <f t="shared" si="288"/>
        <v>5041</v>
      </c>
    </row>
    <row r="2547" spans="1:2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8318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8357</v>
      </c>
      <c r="O2547" s="5">
        <f t="shared" si="286"/>
        <v>195.3</v>
      </c>
      <c r="P2547" s="5">
        <f t="shared" si="291"/>
        <v>64.032786885245898</v>
      </c>
      <c r="Q2547" s="6" t="s">
        <v>8382</v>
      </c>
      <c r="R2547" t="s">
        <v>8411</v>
      </c>
      <c r="S2547" s="10">
        <f t="shared" si="289"/>
        <v>42027.138171296298</v>
      </c>
      <c r="T2547" s="10">
        <f t="shared" si="290"/>
        <v>42062.020833333328</v>
      </c>
      <c r="U2547" s="10">
        <v>42027</v>
      </c>
      <c r="V2547" s="10">
        <v>42062</v>
      </c>
      <c r="W2547" s="28">
        <f t="shared" si="287"/>
        <v>2000</v>
      </c>
      <c r="X2547" s="28">
        <f t="shared" si="288"/>
        <v>3906</v>
      </c>
    </row>
    <row r="2548" spans="1:2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8318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8357</v>
      </c>
      <c r="O2548" s="5">
        <f t="shared" si="286"/>
        <v>111.71428571428572</v>
      </c>
      <c r="P2548" s="5">
        <f t="shared" si="291"/>
        <v>60.153846153846153</v>
      </c>
      <c r="Q2548" s="6" t="s">
        <v>8382</v>
      </c>
      <c r="R2548" t="s">
        <v>8411</v>
      </c>
      <c r="S2548" s="10">
        <f t="shared" si="289"/>
        <v>41524.858553240745</v>
      </c>
      <c r="T2548" s="10">
        <f t="shared" si="290"/>
        <v>41552.208333333336</v>
      </c>
      <c r="U2548" s="10">
        <v>41524</v>
      </c>
      <c r="V2548" s="10">
        <v>41552</v>
      </c>
      <c r="W2548" s="28">
        <f t="shared" si="287"/>
        <v>3500</v>
      </c>
      <c r="X2548" s="28">
        <f t="shared" si="288"/>
        <v>3910</v>
      </c>
    </row>
    <row r="2549" spans="1:2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8318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8357</v>
      </c>
      <c r="O2549" s="5">
        <f t="shared" si="286"/>
        <v>119.85454545454546</v>
      </c>
      <c r="P2549" s="5">
        <f t="shared" si="291"/>
        <v>49.194029850746269</v>
      </c>
      <c r="Q2549" s="6" t="s">
        <v>8382</v>
      </c>
      <c r="R2549" t="s">
        <v>8411</v>
      </c>
      <c r="S2549" s="10">
        <f t="shared" si="289"/>
        <v>40973.773182870369</v>
      </c>
      <c r="T2549" s="10">
        <f t="shared" si="290"/>
        <v>41003.731516203705</v>
      </c>
      <c r="U2549" s="10">
        <v>40973</v>
      </c>
      <c r="V2549" s="10">
        <v>41003</v>
      </c>
      <c r="W2549" s="28">
        <f t="shared" si="287"/>
        <v>5500</v>
      </c>
      <c r="X2549" s="28">
        <f t="shared" si="288"/>
        <v>6592</v>
      </c>
    </row>
    <row r="2550" spans="1:2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8318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8357</v>
      </c>
      <c r="O2550" s="5">
        <f t="shared" si="286"/>
        <v>101.85</v>
      </c>
      <c r="P2550" s="5">
        <f t="shared" si="291"/>
        <v>165.16216216216216</v>
      </c>
      <c r="Q2550" s="6" t="s">
        <v>8382</v>
      </c>
      <c r="R2550" t="s">
        <v>8411</v>
      </c>
      <c r="S2550" s="10">
        <f t="shared" si="289"/>
        <v>42618.625428240739</v>
      </c>
      <c r="T2550" s="10">
        <f t="shared" si="290"/>
        <v>42643.185416666667</v>
      </c>
      <c r="U2550" s="10">
        <v>42618</v>
      </c>
      <c r="V2550" s="10">
        <v>42643</v>
      </c>
      <c r="W2550" s="28">
        <f t="shared" si="287"/>
        <v>6693.5999999999995</v>
      </c>
      <c r="X2550" s="28">
        <f t="shared" si="288"/>
        <v>6820.4871000000003</v>
      </c>
    </row>
    <row r="2551" spans="1:2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8318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8357</v>
      </c>
      <c r="O2551" s="5">
        <f t="shared" si="286"/>
        <v>102.80254777070064</v>
      </c>
      <c r="P2551" s="5">
        <f t="shared" si="291"/>
        <v>43.621621621621621</v>
      </c>
      <c r="Q2551" s="6" t="s">
        <v>8382</v>
      </c>
      <c r="R2551" t="s">
        <v>8411</v>
      </c>
      <c r="S2551" s="10">
        <f t="shared" si="289"/>
        <v>41390.757754629631</v>
      </c>
      <c r="T2551" s="10">
        <f t="shared" si="290"/>
        <v>41425.708333333336</v>
      </c>
      <c r="U2551" s="10">
        <v>41390</v>
      </c>
      <c r="V2551" s="10">
        <v>41425</v>
      </c>
      <c r="W2551" s="28">
        <f t="shared" si="287"/>
        <v>2429.5750000000003</v>
      </c>
      <c r="X2551" s="28">
        <f t="shared" si="288"/>
        <v>2459.0904</v>
      </c>
    </row>
    <row r="2552" spans="1:2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8318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8357</v>
      </c>
      <c r="O2552" s="5">
        <f t="shared" si="286"/>
        <v>100.84615384615385</v>
      </c>
      <c r="P2552" s="5">
        <f t="shared" si="291"/>
        <v>43.7</v>
      </c>
      <c r="Q2552" s="6" t="s">
        <v>8382</v>
      </c>
      <c r="R2552" t="s">
        <v>8411</v>
      </c>
      <c r="S2552" s="10">
        <f t="shared" si="289"/>
        <v>42228.634328703702</v>
      </c>
      <c r="T2552" s="10">
        <f t="shared" si="290"/>
        <v>42285.165972222225</v>
      </c>
      <c r="U2552" s="10">
        <v>42228</v>
      </c>
      <c r="V2552" s="10">
        <v>42285</v>
      </c>
      <c r="W2552" s="28">
        <f t="shared" si="287"/>
        <v>6500</v>
      </c>
      <c r="X2552" s="28">
        <f t="shared" si="288"/>
        <v>6555</v>
      </c>
    </row>
    <row r="2553" spans="1:2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8318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8357</v>
      </c>
      <c r="O2553" s="5">
        <f t="shared" si="286"/>
        <v>102.73469387755102</v>
      </c>
      <c r="P2553" s="5">
        <f t="shared" si="291"/>
        <v>67.419642857142861</v>
      </c>
      <c r="Q2553" s="6" t="s">
        <v>8382</v>
      </c>
      <c r="R2553" t="s">
        <v>8411</v>
      </c>
      <c r="S2553" s="10">
        <f t="shared" si="289"/>
        <v>40961.252141203702</v>
      </c>
      <c r="T2553" s="10">
        <f t="shared" si="290"/>
        <v>40989.866666666669</v>
      </c>
      <c r="U2553" s="10">
        <v>40961</v>
      </c>
      <c r="V2553" s="10">
        <v>40989</v>
      </c>
      <c r="W2553" s="28">
        <f t="shared" si="287"/>
        <v>3675</v>
      </c>
      <c r="X2553" s="28">
        <f t="shared" si="288"/>
        <v>3775.5</v>
      </c>
    </row>
    <row r="2554" spans="1:2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8318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8357</v>
      </c>
      <c r="O2554" s="5">
        <f t="shared" si="286"/>
        <v>106.5</v>
      </c>
      <c r="P2554" s="5">
        <f t="shared" si="291"/>
        <v>177.5</v>
      </c>
      <c r="Q2554" s="6" t="s">
        <v>8382</v>
      </c>
      <c r="R2554" t="s">
        <v>8411</v>
      </c>
      <c r="S2554" s="10">
        <f t="shared" si="289"/>
        <v>42769.809965277775</v>
      </c>
      <c r="T2554" s="10">
        <f t="shared" si="290"/>
        <v>42799.809965277775</v>
      </c>
      <c r="U2554" s="10">
        <v>42769</v>
      </c>
      <c r="V2554" s="10">
        <v>42799</v>
      </c>
      <c r="W2554" s="28">
        <f t="shared" si="287"/>
        <v>3000</v>
      </c>
      <c r="X2554" s="28">
        <f t="shared" si="288"/>
        <v>3195</v>
      </c>
    </row>
    <row r="2555" spans="1:2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8318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8357</v>
      </c>
      <c r="O2555" s="5">
        <f t="shared" si="286"/>
        <v>155.53333333333333</v>
      </c>
      <c r="P2555" s="5">
        <f t="shared" si="291"/>
        <v>38.883333333333333</v>
      </c>
      <c r="Q2555" s="6" t="s">
        <v>8382</v>
      </c>
      <c r="R2555" t="s">
        <v>8411</v>
      </c>
      <c r="S2555" s="10">
        <f t="shared" si="289"/>
        <v>41113.199155092589</v>
      </c>
      <c r="T2555" s="10">
        <f t="shared" si="290"/>
        <v>41173.199155092589</v>
      </c>
      <c r="U2555" s="10">
        <v>41113</v>
      </c>
      <c r="V2555" s="10">
        <v>41173</v>
      </c>
      <c r="W2555" s="28">
        <f t="shared" si="287"/>
        <v>1500</v>
      </c>
      <c r="X2555" s="28">
        <f t="shared" si="288"/>
        <v>2333</v>
      </c>
    </row>
    <row r="2556" spans="1:2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8318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8357</v>
      </c>
      <c r="O2556" s="5">
        <f t="shared" si="286"/>
        <v>122.8</v>
      </c>
      <c r="P2556" s="5">
        <f t="shared" si="291"/>
        <v>54.985074626865675</v>
      </c>
      <c r="Q2556" s="6" t="s">
        <v>8382</v>
      </c>
      <c r="R2556" t="s">
        <v>8411</v>
      </c>
      <c r="S2556" s="10">
        <f t="shared" si="289"/>
        <v>42125.078275462962</v>
      </c>
      <c r="T2556" s="10">
        <f t="shared" si="290"/>
        <v>42156.165972222225</v>
      </c>
      <c r="U2556" s="10">
        <v>42125</v>
      </c>
      <c r="V2556" s="10">
        <v>42156</v>
      </c>
      <c r="W2556" s="28">
        <f t="shared" si="287"/>
        <v>3000</v>
      </c>
      <c r="X2556" s="28">
        <f t="shared" si="288"/>
        <v>3684</v>
      </c>
    </row>
    <row r="2557" spans="1:2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8318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8357</v>
      </c>
      <c r="O2557" s="5">
        <f t="shared" si="286"/>
        <v>107.35</v>
      </c>
      <c r="P2557" s="5">
        <f t="shared" si="291"/>
        <v>61.342857142857142</v>
      </c>
      <c r="Q2557" s="6" t="s">
        <v>8382</v>
      </c>
      <c r="R2557" t="s">
        <v>8411</v>
      </c>
      <c r="S2557" s="10">
        <f t="shared" si="289"/>
        <v>41026.655011574076</v>
      </c>
      <c r="T2557" s="10">
        <f t="shared" si="290"/>
        <v>41057.655011574076</v>
      </c>
      <c r="U2557" s="10">
        <v>41026</v>
      </c>
      <c r="V2557" s="10">
        <v>41057</v>
      </c>
      <c r="W2557" s="28">
        <f t="shared" si="287"/>
        <v>2000</v>
      </c>
      <c r="X2557" s="28">
        <f t="shared" si="288"/>
        <v>2147</v>
      </c>
    </row>
    <row r="2558" spans="1:2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8318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8357</v>
      </c>
      <c r="O2558" s="5">
        <f t="shared" si="286"/>
        <v>105.50335570469798</v>
      </c>
      <c r="P2558" s="5">
        <f t="shared" si="291"/>
        <v>23.117647058823529</v>
      </c>
      <c r="Q2558" s="6" t="s">
        <v>8382</v>
      </c>
      <c r="R2558" t="s">
        <v>8411</v>
      </c>
      <c r="S2558" s="10">
        <f t="shared" si="289"/>
        <v>41222.991400462961</v>
      </c>
      <c r="T2558" s="10">
        <f t="shared" si="290"/>
        <v>41267.991400462961</v>
      </c>
      <c r="U2558" s="10">
        <v>41222</v>
      </c>
      <c r="V2558" s="10">
        <v>41267</v>
      </c>
      <c r="W2558" s="28">
        <f t="shared" si="287"/>
        <v>745</v>
      </c>
      <c r="X2558" s="28">
        <f t="shared" si="288"/>
        <v>786</v>
      </c>
    </row>
    <row r="2559" spans="1:2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8318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8357</v>
      </c>
      <c r="O2559" s="5">
        <f t="shared" si="286"/>
        <v>118.44444444444444</v>
      </c>
      <c r="P2559" s="5">
        <f t="shared" si="291"/>
        <v>29.611111111111111</v>
      </c>
      <c r="Q2559" s="6" t="s">
        <v>8382</v>
      </c>
      <c r="R2559" t="s">
        <v>8411</v>
      </c>
      <c r="S2559" s="10">
        <f t="shared" si="289"/>
        <v>41744.745208333334</v>
      </c>
      <c r="T2559" s="10">
        <f t="shared" si="290"/>
        <v>41774.745208333334</v>
      </c>
      <c r="U2559" s="10">
        <v>41744</v>
      </c>
      <c r="V2559" s="10">
        <v>41774</v>
      </c>
      <c r="W2559" s="28">
        <f t="shared" si="287"/>
        <v>1505.6100000000001</v>
      </c>
      <c r="X2559" s="28">
        <f t="shared" si="288"/>
        <v>1786.0830000000001</v>
      </c>
    </row>
    <row r="2560" spans="1:2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8318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8357</v>
      </c>
      <c r="O2560" s="5">
        <f t="shared" si="286"/>
        <v>108.88</v>
      </c>
      <c r="P2560" s="5">
        <f t="shared" si="291"/>
        <v>75.611111111111114</v>
      </c>
      <c r="Q2560" s="6" t="s">
        <v>8382</v>
      </c>
      <c r="R2560" t="s">
        <v>8411</v>
      </c>
      <c r="S2560" s="10">
        <f t="shared" si="289"/>
        <v>42093.860023148147</v>
      </c>
      <c r="T2560" s="10">
        <f t="shared" si="290"/>
        <v>42125.582638888889</v>
      </c>
      <c r="U2560" s="10">
        <v>42093</v>
      </c>
      <c r="V2560" s="10">
        <v>42125</v>
      </c>
      <c r="W2560" s="28">
        <f t="shared" si="287"/>
        <v>957.5</v>
      </c>
      <c r="X2560" s="28">
        <f t="shared" si="288"/>
        <v>1077.912</v>
      </c>
    </row>
    <row r="2561" spans="1:2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8318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8357</v>
      </c>
      <c r="O2561" s="5">
        <f t="shared" si="286"/>
        <v>111.25</v>
      </c>
      <c r="P2561" s="5">
        <f t="shared" si="291"/>
        <v>35.6</v>
      </c>
      <c r="Q2561" s="6" t="s">
        <v>8382</v>
      </c>
      <c r="R2561" t="s">
        <v>8411</v>
      </c>
      <c r="S2561" s="10">
        <f t="shared" si="289"/>
        <v>40829.873657407406</v>
      </c>
      <c r="T2561" s="10">
        <f t="shared" si="290"/>
        <v>40862.817361111112</v>
      </c>
      <c r="U2561" s="10">
        <v>40829</v>
      </c>
      <c r="V2561" s="10">
        <v>40862</v>
      </c>
      <c r="W2561" s="28">
        <f t="shared" si="287"/>
        <v>800</v>
      </c>
      <c r="X2561" s="28">
        <f t="shared" si="288"/>
        <v>890</v>
      </c>
    </row>
    <row r="2562" spans="1:2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8318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8357</v>
      </c>
      <c r="O2562" s="5">
        <f t="shared" ref="O2562:O2625" si="292">(E2562/D2562)*100</f>
        <v>100.1</v>
      </c>
      <c r="P2562" s="5">
        <f t="shared" si="291"/>
        <v>143</v>
      </c>
      <c r="Q2562" s="6" t="s">
        <v>8382</v>
      </c>
      <c r="R2562" t="s">
        <v>8411</v>
      </c>
      <c r="S2562" s="10">
        <f t="shared" si="289"/>
        <v>42039.951087962967</v>
      </c>
      <c r="T2562" s="10">
        <f t="shared" si="290"/>
        <v>42069.951087962967</v>
      </c>
      <c r="U2562" s="10">
        <v>42039</v>
      </c>
      <c r="V2562" s="10">
        <v>42069</v>
      </c>
      <c r="W2562" s="28">
        <f t="shared" ref="W2562:W2625" si="293">(HLOOKUP(U2562,Exchange_Data,MATCH(H2562,Currency,0),FALSE))*D2562</f>
        <v>4568.7</v>
      </c>
      <c r="X2562" s="28">
        <f t="shared" ref="X2562:X2625" si="294">(HLOOKUP(V2562,Exchange_Data,MATCH(H2562,Currency,0),FALSE))*E2562</f>
        <v>4559.7551999999996</v>
      </c>
    </row>
    <row r="2563" spans="1:2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8341</v>
      </c>
      <c r="O2563" s="5">
        <f t="shared" si="292"/>
        <v>0</v>
      </c>
      <c r="P2563" s="5">
        <v>0</v>
      </c>
      <c r="Q2563" s="6" t="s">
        <v>8393</v>
      </c>
      <c r="R2563" t="s">
        <v>8394</v>
      </c>
      <c r="S2563" s="10">
        <f t="shared" ref="S2563:S2626" si="295">(J2563/86400)+25569</f>
        <v>42260.528807870374</v>
      </c>
      <c r="T2563" s="10">
        <f t="shared" ref="T2563:T2626" si="296">(I2563/86400)+25569</f>
        <v>42290.528807870374</v>
      </c>
      <c r="U2563" s="10">
        <v>42260</v>
      </c>
      <c r="V2563" s="10">
        <v>42290</v>
      </c>
      <c r="W2563" s="28">
        <f t="shared" si="293"/>
        <v>75400</v>
      </c>
      <c r="X2563" s="28">
        <f t="shared" si="294"/>
        <v>0</v>
      </c>
    </row>
    <row r="2564" spans="1:2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8341</v>
      </c>
      <c r="O2564" s="5">
        <f t="shared" si="292"/>
        <v>0.75</v>
      </c>
      <c r="P2564" s="5">
        <f>E2564/L2564</f>
        <v>25</v>
      </c>
      <c r="Q2564" s="6" t="s">
        <v>8393</v>
      </c>
      <c r="R2564" t="s">
        <v>8394</v>
      </c>
      <c r="S2564" s="10">
        <f t="shared" si="295"/>
        <v>42594.524756944447</v>
      </c>
      <c r="T2564" s="10">
        <f t="shared" si="296"/>
        <v>42654.524756944447</v>
      </c>
      <c r="U2564" s="10">
        <v>42594</v>
      </c>
      <c r="V2564" s="10">
        <v>42654</v>
      </c>
      <c r="W2564" s="28">
        <f t="shared" si="293"/>
        <v>11157.999999999998</v>
      </c>
      <c r="X2564" s="28">
        <f t="shared" si="294"/>
        <v>83.092500000000001</v>
      </c>
    </row>
    <row r="2565" spans="1:2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8341</v>
      </c>
      <c r="O2565" s="5">
        <f t="shared" si="292"/>
        <v>0</v>
      </c>
      <c r="P2565" s="5">
        <v>0</v>
      </c>
      <c r="Q2565" s="6" t="s">
        <v>8393</v>
      </c>
      <c r="R2565" t="s">
        <v>8394</v>
      </c>
      <c r="S2565" s="10">
        <f t="shared" si="295"/>
        <v>42155.139479166668</v>
      </c>
      <c r="T2565" s="10">
        <f t="shared" si="296"/>
        <v>42215.139479166668</v>
      </c>
      <c r="U2565" s="10">
        <v>42155</v>
      </c>
      <c r="V2565" s="10">
        <v>42215</v>
      </c>
      <c r="W2565" s="28">
        <f t="shared" si="293"/>
        <v>20000</v>
      </c>
      <c r="X2565" s="28">
        <f t="shared" si="294"/>
        <v>0</v>
      </c>
    </row>
    <row r="2566" spans="1:2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8341</v>
      </c>
      <c r="O2566" s="5">
        <f t="shared" si="292"/>
        <v>0</v>
      </c>
      <c r="P2566" s="5">
        <v>0</v>
      </c>
      <c r="Q2566" s="6" t="s">
        <v>8393</v>
      </c>
      <c r="R2566" t="s">
        <v>8394</v>
      </c>
      <c r="S2566" s="10">
        <f t="shared" si="295"/>
        <v>41822.040497685186</v>
      </c>
      <c r="T2566" s="10">
        <f t="shared" si="296"/>
        <v>41852.040497685186</v>
      </c>
      <c r="U2566" s="10">
        <v>41822</v>
      </c>
      <c r="V2566" s="10">
        <v>41852</v>
      </c>
      <c r="W2566" s="28">
        <f t="shared" si="293"/>
        <v>37580</v>
      </c>
      <c r="X2566" s="28">
        <f t="shared" si="294"/>
        <v>0</v>
      </c>
    </row>
    <row r="2567" spans="1:2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8341</v>
      </c>
      <c r="O2567" s="5">
        <f t="shared" si="292"/>
        <v>1</v>
      </c>
      <c r="P2567" s="5">
        <f>E2567/L2567</f>
        <v>100</v>
      </c>
      <c r="Q2567" s="6" t="s">
        <v>8393</v>
      </c>
      <c r="R2567" t="s">
        <v>8394</v>
      </c>
      <c r="S2567" s="10">
        <f t="shared" si="295"/>
        <v>42440.650335648148</v>
      </c>
      <c r="T2567" s="10">
        <f t="shared" si="296"/>
        <v>42499.868055555555</v>
      </c>
      <c r="U2567" s="10">
        <v>42440</v>
      </c>
      <c r="V2567" s="10">
        <v>42499</v>
      </c>
      <c r="W2567" s="28">
        <f t="shared" si="293"/>
        <v>10000</v>
      </c>
      <c r="X2567" s="28">
        <f t="shared" si="294"/>
        <v>100</v>
      </c>
    </row>
    <row r="2568" spans="1:2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8341</v>
      </c>
      <c r="O2568" s="5">
        <f t="shared" si="292"/>
        <v>0</v>
      </c>
      <c r="P2568" s="5">
        <v>0</v>
      </c>
      <c r="Q2568" s="6" t="s">
        <v>8393</v>
      </c>
      <c r="R2568" t="s">
        <v>8394</v>
      </c>
      <c r="S2568" s="10">
        <f t="shared" si="295"/>
        <v>41842.980879629627</v>
      </c>
      <c r="T2568" s="10">
        <f t="shared" si="296"/>
        <v>41872.980879629627</v>
      </c>
      <c r="U2568" s="10">
        <v>41842</v>
      </c>
      <c r="V2568" s="10">
        <v>41872</v>
      </c>
      <c r="W2568" s="28">
        <f t="shared" si="293"/>
        <v>35000</v>
      </c>
      <c r="X2568" s="28">
        <f t="shared" si="294"/>
        <v>0</v>
      </c>
    </row>
    <row r="2569" spans="1:2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8341</v>
      </c>
      <c r="O2569" s="5">
        <f t="shared" si="292"/>
        <v>0.26666666666666666</v>
      </c>
      <c r="P2569" s="5">
        <f>E2569/L2569</f>
        <v>60</v>
      </c>
      <c r="Q2569" s="6" t="s">
        <v>8393</v>
      </c>
      <c r="R2569" t="s">
        <v>8394</v>
      </c>
      <c r="S2569" s="10">
        <f t="shared" si="295"/>
        <v>42087.878912037035</v>
      </c>
      <c r="T2569" s="10">
        <f t="shared" si="296"/>
        <v>42117.878912037035</v>
      </c>
      <c r="U2569" s="10">
        <v>42087</v>
      </c>
      <c r="V2569" s="10">
        <v>42117</v>
      </c>
      <c r="W2569" s="28">
        <f t="shared" si="293"/>
        <v>45000</v>
      </c>
      <c r="X2569" s="28">
        <f t="shared" si="294"/>
        <v>120</v>
      </c>
    </row>
    <row r="2570" spans="1:2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8341</v>
      </c>
      <c r="O2570" s="5">
        <f t="shared" si="292"/>
        <v>0.5</v>
      </c>
      <c r="P2570" s="5">
        <f>E2570/L2570</f>
        <v>50</v>
      </c>
      <c r="Q2570" s="6" t="s">
        <v>8393</v>
      </c>
      <c r="R2570" t="s">
        <v>8394</v>
      </c>
      <c r="S2570" s="10">
        <f t="shared" si="295"/>
        <v>42584.666597222225</v>
      </c>
      <c r="T2570" s="10">
        <f t="shared" si="296"/>
        <v>42614.666597222225</v>
      </c>
      <c r="U2570" s="10">
        <v>42584</v>
      </c>
      <c r="V2570" s="10">
        <v>42614</v>
      </c>
      <c r="W2570" s="28">
        <f t="shared" si="293"/>
        <v>13275.999999999998</v>
      </c>
      <c r="X2570" s="28">
        <f t="shared" si="294"/>
        <v>66.305000000000007</v>
      </c>
    </row>
    <row r="2571" spans="1:2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8341</v>
      </c>
      <c r="O2571" s="5">
        <f t="shared" si="292"/>
        <v>2.2307692307692308</v>
      </c>
      <c r="P2571" s="5">
        <f>E2571/L2571</f>
        <v>72.5</v>
      </c>
      <c r="Q2571" s="6" t="s">
        <v>8393</v>
      </c>
      <c r="R2571" t="s">
        <v>8394</v>
      </c>
      <c r="S2571" s="10">
        <f t="shared" si="295"/>
        <v>42234.105462962965</v>
      </c>
      <c r="T2571" s="10">
        <f t="shared" si="296"/>
        <v>42264.105462962965</v>
      </c>
      <c r="U2571" s="10">
        <v>42234</v>
      </c>
      <c r="V2571" s="10">
        <v>42264</v>
      </c>
      <c r="W2571" s="28">
        <f t="shared" si="293"/>
        <v>6500</v>
      </c>
      <c r="X2571" s="28">
        <f t="shared" si="294"/>
        <v>145</v>
      </c>
    </row>
    <row r="2572" spans="1:2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8341</v>
      </c>
      <c r="O2572" s="5">
        <f t="shared" si="292"/>
        <v>0.84285714285714297</v>
      </c>
      <c r="P2572" s="5">
        <f>E2572/L2572</f>
        <v>29.5</v>
      </c>
      <c r="Q2572" s="6" t="s">
        <v>8393</v>
      </c>
      <c r="R2572" t="s">
        <v>8394</v>
      </c>
      <c r="S2572" s="10">
        <f t="shared" si="295"/>
        <v>42744.903182870374</v>
      </c>
      <c r="T2572" s="10">
        <f t="shared" si="296"/>
        <v>42774.903182870374</v>
      </c>
      <c r="U2572" s="10">
        <v>42744</v>
      </c>
      <c r="V2572" s="10">
        <v>42774</v>
      </c>
      <c r="W2572" s="28">
        <f t="shared" si="293"/>
        <v>7000</v>
      </c>
      <c r="X2572" s="28">
        <f t="shared" si="294"/>
        <v>59</v>
      </c>
    </row>
    <row r="2573" spans="1:2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8341</v>
      </c>
      <c r="O2573" s="5">
        <f t="shared" si="292"/>
        <v>0.25</v>
      </c>
      <c r="P2573" s="5">
        <f>E2573/L2573</f>
        <v>62.5</v>
      </c>
      <c r="Q2573" s="6" t="s">
        <v>8393</v>
      </c>
      <c r="R2573" t="s">
        <v>8394</v>
      </c>
      <c r="S2573" s="10">
        <f t="shared" si="295"/>
        <v>42449.341678240744</v>
      </c>
      <c r="T2573" s="10">
        <f t="shared" si="296"/>
        <v>42509.341678240744</v>
      </c>
      <c r="U2573" s="10">
        <v>42449</v>
      </c>
      <c r="V2573" s="10">
        <v>42509</v>
      </c>
      <c r="W2573" s="28">
        <f t="shared" si="293"/>
        <v>76190</v>
      </c>
      <c r="X2573" s="28">
        <f t="shared" si="294"/>
        <v>179.875</v>
      </c>
    </row>
    <row r="2574" spans="1:2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8341</v>
      </c>
      <c r="O2574" s="5">
        <f t="shared" si="292"/>
        <v>0</v>
      </c>
      <c r="P2574" s="5">
        <v>0</v>
      </c>
      <c r="Q2574" s="6" t="s">
        <v>8393</v>
      </c>
      <c r="R2574" t="s">
        <v>8394</v>
      </c>
      <c r="S2574" s="10">
        <f t="shared" si="295"/>
        <v>42077.119409722218</v>
      </c>
      <c r="T2574" s="10">
        <f t="shared" si="296"/>
        <v>42107.119409722218</v>
      </c>
      <c r="U2574" s="10">
        <v>42077</v>
      </c>
      <c r="V2574" s="10">
        <v>42107</v>
      </c>
      <c r="W2574" s="28">
        <f t="shared" si="293"/>
        <v>30000</v>
      </c>
      <c r="X2574" s="28">
        <f t="shared" si="294"/>
        <v>0</v>
      </c>
    </row>
    <row r="2575" spans="1:2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8341</v>
      </c>
      <c r="O2575" s="5">
        <f t="shared" si="292"/>
        <v>0</v>
      </c>
      <c r="P2575" s="5">
        <v>0</v>
      </c>
      <c r="Q2575" s="6" t="s">
        <v>8393</v>
      </c>
      <c r="R2575" t="s">
        <v>8394</v>
      </c>
      <c r="S2575" s="10">
        <f t="shared" si="295"/>
        <v>41829.592002314814</v>
      </c>
      <c r="T2575" s="10">
        <f t="shared" si="296"/>
        <v>41874.592002314814</v>
      </c>
      <c r="U2575" s="10">
        <v>41829</v>
      </c>
      <c r="V2575" s="10">
        <v>41874</v>
      </c>
      <c r="W2575" s="28">
        <f t="shared" si="293"/>
        <v>8000</v>
      </c>
      <c r="X2575" s="28">
        <f t="shared" si="294"/>
        <v>0</v>
      </c>
    </row>
    <row r="2576" spans="1:2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8341</v>
      </c>
      <c r="O2576" s="5">
        <f t="shared" si="292"/>
        <v>0</v>
      </c>
      <c r="P2576" s="5">
        <v>0</v>
      </c>
      <c r="Q2576" s="6" t="s">
        <v>8393</v>
      </c>
      <c r="R2576" t="s">
        <v>8394</v>
      </c>
      <c r="S2576" s="10">
        <f t="shared" si="295"/>
        <v>42487.825752314813</v>
      </c>
      <c r="T2576" s="10">
        <f t="shared" si="296"/>
        <v>42508.825752314813</v>
      </c>
      <c r="U2576" s="10">
        <v>42487</v>
      </c>
      <c r="V2576" s="10">
        <v>42508</v>
      </c>
      <c r="W2576" s="28">
        <f t="shared" si="293"/>
        <v>10000</v>
      </c>
      <c r="X2576" s="28">
        <f t="shared" si="294"/>
        <v>0</v>
      </c>
    </row>
    <row r="2577" spans="1:2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8341</v>
      </c>
      <c r="O2577" s="5">
        <f t="shared" si="292"/>
        <v>0</v>
      </c>
      <c r="P2577" s="5">
        <v>0</v>
      </c>
      <c r="Q2577" s="6" t="s">
        <v>8393</v>
      </c>
      <c r="R2577" t="s">
        <v>8394</v>
      </c>
      <c r="S2577" s="10">
        <f t="shared" si="295"/>
        <v>41986.108726851853</v>
      </c>
      <c r="T2577" s="10">
        <f t="shared" si="296"/>
        <v>42016.108726851853</v>
      </c>
      <c r="U2577" s="10">
        <v>41986</v>
      </c>
      <c r="V2577" s="10">
        <v>42016</v>
      </c>
      <c r="W2577" s="28">
        <f t="shared" si="293"/>
        <v>85000</v>
      </c>
      <c r="X2577" s="28">
        <f t="shared" si="294"/>
        <v>0</v>
      </c>
    </row>
    <row r="2578" spans="1:2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8341</v>
      </c>
      <c r="O2578" s="5">
        <f t="shared" si="292"/>
        <v>0</v>
      </c>
      <c r="P2578" s="5">
        <v>0</v>
      </c>
      <c r="Q2578" s="6" t="s">
        <v>8393</v>
      </c>
      <c r="R2578" t="s">
        <v>8394</v>
      </c>
      <c r="S2578" s="10">
        <f t="shared" si="295"/>
        <v>42060.00980324074</v>
      </c>
      <c r="T2578" s="10">
        <f t="shared" si="296"/>
        <v>42104.968136574069</v>
      </c>
      <c r="U2578" s="10">
        <v>42060</v>
      </c>
      <c r="V2578" s="10">
        <v>42104</v>
      </c>
      <c r="W2578" s="28">
        <f t="shared" si="293"/>
        <v>10000</v>
      </c>
      <c r="X2578" s="28">
        <f t="shared" si="294"/>
        <v>0</v>
      </c>
    </row>
    <row r="2579" spans="1:2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8341</v>
      </c>
      <c r="O2579" s="5">
        <f t="shared" si="292"/>
        <v>0</v>
      </c>
      <c r="P2579" s="5">
        <v>0</v>
      </c>
      <c r="Q2579" s="6" t="s">
        <v>8393</v>
      </c>
      <c r="R2579" t="s">
        <v>8394</v>
      </c>
      <c r="S2579" s="10">
        <f t="shared" si="295"/>
        <v>41830.820567129631</v>
      </c>
      <c r="T2579" s="10">
        <f t="shared" si="296"/>
        <v>41855.820567129631</v>
      </c>
      <c r="U2579" s="10">
        <v>41830</v>
      </c>
      <c r="V2579" s="10">
        <v>41855</v>
      </c>
      <c r="W2579" s="28">
        <f t="shared" si="293"/>
        <v>15000</v>
      </c>
      <c r="X2579" s="28">
        <f t="shared" si="294"/>
        <v>0</v>
      </c>
    </row>
    <row r="2580" spans="1:2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8341</v>
      </c>
      <c r="O2580" s="5">
        <f t="shared" si="292"/>
        <v>0</v>
      </c>
      <c r="P2580" s="5">
        <v>0</v>
      </c>
      <c r="Q2580" s="6" t="s">
        <v>8393</v>
      </c>
      <c r="R2580" t="s">
        <v>8394</v>
      </c>
      <c r="S2580" s="10">
        <f t="shared" si="295"/>
        <v>42238.022905092592</v>
      </c>
      <c r="T2580" s="10">
        <f t="shared" si="296"/>
        <v>42286.708333333328</v>
      </c>
      <c r="U2580" s="10">
        <v>42238</v>
      </c>
      <c r="V2580" s="10">
        <v>42286</v>
      </c>
      <c r="W2580" s="28">
        <f t="shared" si="293"/>
        <v>6000</v>
      </c>
      <c r="X2580" s="28">
        <f t="shared" si="294"/>
        <v>0</v>
      </c>
    </row>
    <row r="2581" spans="1:2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8341</v>
      </c>
      <c r="O2581" s="5">
        <f t="shared" si="292"/>
        <v>0.13849999999999998</v>
      </c>
      <c r="P2581" s="5">
        <f>E2581/L2581</f>
        <v>23.083333333333332</v>
      </c>
      <c r="Q2581" s="6" t="s">
        <v>8393</v>
      </c>
      <c r="R2581" t="s">
        <v>8394</v>
      </c>
      <c r="S2581" s="10">
        <f t="shared" si="295"/>
        <v>41837.829895833333</v>
      </c>
      <c r="T2581" s="10">
        <f t="shared" si="296"/>
        <v>41897.829895833333</v>
      </c>
      <c r="U2581" s="10">
        <v>41837</v>
      </c>
      <c r="V2581" s="10">
        <v>41897</v>
      </c>
      <c r="W2581" s="28">
        <f t="shared" si="293"/>
        <v>200000</v>
      </c>
      <c r="X2581" s="28">
        <f t="shared" si="294"/>
        <v>277</v>
      </c>
    </row>
    <row r="2582" spans="1:2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8341</v>
      </c>
      <c r="O2582" s="5">
        <f t="shared" si="292"/>
        <v>0.6</v>
      </c>
      <c r="P2582" s="5">
        <f>E2582/L2582</f>
        <v>25.5</v>
      </c>
      <c r="Q2582" s="6" t="s">
        <v>8393</v>
      </c>
      <c r="R2582" t="s">
        <v>8394</v>
      </c>
      <c r="S2582" s="10">
        <f t="shared" si="295"/>
        <v>42110.326423611114</v>
      </c>
      <c r="T2582" s="10">
        <f t="shared" si="296"/>
        <v>42140.125</v>
      </c>
      <c r="U2582" s="10">
        <v>42110</v>
      </c>
      <c r="V2582" s="10">
        <v>42140</v>
      </c>
      <c r="W2582" s="28">
        <f t="shared" si="293"/>
        <v>8500</v>
      </c>
      <c r="X2582" s="28">
        <f t="shared" si="294"/>
        <v>51</v>
      </c>
    </row>
    <row r="2583" spans="1:2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8320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8341</v>
      </c>
      <c r="O2583" s="5">
        <f t="shared" si="292"/>
        <v>10.6</v>
      </c>
      <c r="P2583" s="5">
        <f>E2583/L2583</f>
        <v>48.18181818181818</v>
      </c>
      <c r="Q2583" s="6" t="s">
        <v>8393</v>
      </c>
      <c r="R2583" t="s">
        <v>8394</v>
      </c>
      <c r="S2583" s="10">
        <f t="shared" si="295"/>
        <v>42294.628449074073</v>
      </c>
      <c r="T2583" s="10">
        <f t="shared" si="296"/>
        <v>42324.670115740737</v>
      </c>
      <c r="U2583" s="10">
        <v>42294</v>
      </c>
      <c r="V2583" s="10">
        <v>42324</v>
      </c>
      <c r="W2583" s="28">
        <f t="shared" si="293"/>
        <v>5000</v>
      </c>
      <c r="X2583" s="28">
        <f t="shared" si="294"/>
        <v>530</v>
      </c>
    </row>
    <row r="2584" spans="1:2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8320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8341</v>
      </c>
      <c r="O2584" s="5">
        <f t="shared" si="292"/>
        <v>1.1111111111111111E-3</v>
      </c>
      <c r="P2584" s="5">
        <f>E2584/L2584</f>
        <v>1</v>
      </c>
      <c r="Q2584" s="6" t="s">
        <v>8393</v>
      </c>
      <c r="R2584" t="s">
        <v>8394</v>
      </c>
      <c r="S2584" s="10">
        <f t="shared" si="295"/>
        <v>42642.988819444443</v>
      </c>
      <c r="T2584" s="10">
        <f t="shared" si="296"/>
        <v>42672.988819444443</v>
      </c>
      <c r="U2584" s="10">
        <v>42642</v>
      </c>
      <c r="V2584" s="10">
        <v>42672</v>
      </c>
      <c r="W2584" s="28">
        <f t="shared" si="293"/>
        <v>90000</v>
      </c>
      <c r="X2584" s="28">
        <f t="shared" si="294"/>
        <v>1</v>
      </c>
    </row>
    <row r="2585" spans="1:2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8320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8341</v>
      </c>
      <c r="O2585" s="5">
        <f t="shared" si="292"/>
        <v>0.5</v>
      </c>
      <c r="P2585" s="5">
        <f>E2585/L2585</f>
        <v>1</v>
      </c>
      <c r="Q2585" s="6" t="s">
        <v>8393</v>
      </c>
      <c r="R2585" t="s">
        <v>8394</v>
      </c>
      <c r="S2585" s="10">
        <f t="shared" si="295"/>
        <v>42019.76944444445</v>
      </c>
      <c r="T2585" s="10">
        <f t="shared" si="296"/>
        <v>42079.727777777778</v>
      </c>
      <c r="U2585" s="10">
        <v>42019</v>
      </c>
      <c r="V2585" s="10">
        <v>42079</v>
      </c>
      <c r="W2585" s="28">
        <f t="shared" si="293"/>
        <v>1000</v>
      </c>
      <c r="X2585" s="28">
        <f t="shared" si="294"/>
        <v>5</v>
      </c>
    </row>
    <row r="2586" spans="1:2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8320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8341</v>
      </c>
      <c r="O2586" s="5">
        <f t="shared" si="292"/>
        <v>0</v>
      </c>
      <c r="P2586" s="5">
        <v>0</v>
      </c>
      <c r="Q2586" s="6" t="s">
        <v>8393</v>
      </c>
      <c r="R2586" t="s">
        <v>8394</v>
      </c>
      <c r="S2586" s="10">
        <f t="shared" si="295"/>
        <v>42140.173252314809</v>
      </c>
      <c r="T2586" s="10">
        <f t="shared" si="296"/>
        <v>42170.173252314809</v>
      </c>
      <c r="U2586" s="10">
        <v>42140</v>
      </c>
      <c r="V2586" s="10">
        <v>42170</v>
      </c>
      <c r="W2586" s="28">
        <f t="shared" si="293"/>
        <v>10000</v>
      </c>
      <c r="X2586" s="28">
        <f t="shared" si="294"/>
        <v>0</v>
      </c>
    </row>
    <row r="2587" spans="1:2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8320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8341</v>
      </c>
      <c r="O2587" s="5">
        <f t="shared" si="292"/>
        <v>0.16666666666666669</v>
      </c>
      <c r="P2587" s="5">
        <f>E2587/L2587</f>
        <v>50</v>
      </c>
      <c r="Q2587" s="6" t="s">
        <v>8393</v>
      </c>
      <c r="R2587" t="s">
        <v>8394</v>
      </c>
      <c r="S2587" s="10">
        <f t="shared" si="295"/>
        <v>41795.963333333333</v>
      </c>
      <c r="T2587" s="10">
        <f t="shared" si="296"/>
        <v>41825.963333333333</v>
      </c>
      <c r="U2587" s="10">
        <v>41795</v>
      </c>
      <c r="V2587" s="10">
        <v>41825</v>
      </c>
      <c r="W2587" s="28">
        <f t="shared" si="293"/>
        <v>30000</v>
      </c>
      <c r="X2587" s="28">
        <f t="shared" si="294"/>
        <v>50</v>
      </c>
    </row>
    <row r="2588" spans="1:2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8320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8341</v>
      </c>
      <c r="O2588" s="5">
        <f t="shared" si="292"/>
        <v>0.16666666666666669</v>
      </c>
      <c r="P2588" s="5">
        <f>E2588/L2588</f>
        <v>5</v>
      </c>
      <c r="Q2588" s="6" t="s">
        <v>8393</v>
      </c>
      <c r="R2588" t="s">
        <v>8394</v>
      </c>
      <c r="S2588" s="10">
        <f t="shared" si="295"/>
        <v>42333.330277777779</v>
      </c>
      <c r="T2588" s="10">
        <f t="shared" si="296"/>
        <v>42363.330277777779</v>
      </c>
      <c r="U2588" s="10">
        <v>42333</v>
      </c>
      <c r="V2588" s="10">
        <v>42363</v>
      </c>
      <c r="W2588" s="28">
        <f t="shared" si="293"/>
        <v>4525.5</v>
      </c>
      <c r="X2588" s="28">
        <f t="shared" si="294"/>
        <v>7.4550000000000001</v>
      </c>
    </row>
    <row r="2589" spans="1:2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8320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8341</v>
      </c>
      <c r="O2589" s="5">
        <f t="shared" si="292"/>
        <v>2.4340000000000002</v>
      </c>
      <c r="P2589" s="5">
        <f>E2589/L2589</f>
        <v>202.83333333333334</v>
      </c>
      <c r="Q2589" s="6" t="s">
        <v>8393</v>
      </c>
      <c r="R2589" t="s">
        <v>8394</v>
      </c>
      <c r="S2589" s="10">
        <f t="shared" si="295"/>
        <v>42338.675381944442</v>
      </c>
      <c r="T2589" s="10">
        <f t="shared" si="296"/>
        <v>42368.675381944442</v>
      </c>
      <c r="U2589" s="10">
        <v>42338</v>
      </c>
      <c r="V2589" s="10">
        <v>42368</v>
      </c>
      <c r="W2589" s="28">
        <f t="shared" si="293"/>
        <v>50000</v>
      </c>
      <c r="X2589" s="28">
        <f t="shared" si="294"/>
        <v>1217</v>
      </c>
    </row>
    <row r="2590" spans="1:2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8320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8341</v>
      </c>
      <c r="O2590" s="5">
        <f t="shared" si="292"/>
        <v>3.8833333333333329</v>
      </c>
      <c r="P2590" s="5">
        <f>E2590/L2590</f>
        <v>29.125</v>
      </c>
      <c r="Q2590" s="6" t="s">
        <v>8393</v>
      </c>
      <c r="R2590" t="s">
        <v>8394</v>
      </c>
      <c r="S2590" s="10">
        <f t="shared" si="295"/>
        <v>42042.676226851851</v>
      </c>
      <c r="T2590" s="10">
        <f t="shared" si="296"/>
        <v>42094.551388888889</v>
      </c>
      <c r="U2590" s="10">
        <v>42042</v>
      </c>
      <c r="V2590" s="10">
        <v>42094</v>
      </c>
      <c r="W2590" s="28">
        <f t="shared" si="293"/>
        <v>6000</v>
      </c>
      <c r="X2590" s="28">
        <f t="shared" si="294"/>
        <v>233</v>
      </c>
    </row>
    <row r="2591" spans="1:2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8320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8341</v>
      </c>
      <c r="O2591" s="5">
        <f t="shared" si="292"/>
        <v>0.01</v>
      </c>
      <c r="P2591" s="5">
        <f>E2591/L2591</f>
        <v>5</v>
      </c>
      <c r="Q2591" s="6" t="s">
        <v>8393</v>
      </c>
      <c r="R2591" t="s">
        <v>8394</v>
      </c>
      <c r="S2591" s="10">
        <f t="shared" si="295"/>
        <v>42422.536192129628</v>
      </c>
      <c r="T2591" s="10">
        <f t="shared" si="296"/>
        <v>42452.494525462964</v>
      </c>
      <c r="U2591" s="10">
        <v>42422</v>
      </c>
      <c r="V2591" s="10">
        <v>42452</v>
      </c>
      <c r="W2591" s="28">
        <f t="shared" si="293"/>
        <v>7389.9999999999991</v>
      </c>
      <c r="X2591" s="28">
        <f t="shared" si="294"/>
        <v>0.74950000000000006</v>
      </c>
    </row>
    <row r="2592" spans="1:2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8320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8341</v>
      </c>
      <c r="O2592" s="5">
        <f t="shared" si="292"/>
        <v>0</v>
      </c>
      <c r="P2592" s="5">
        <v>0</v>
      </c>
      <c r="Q2592" s="6" t="s">
        <v>8393</v>
      </c>
      <c r="R2592" t="s">
        <v>8394</v>
      </c>
      <c r="S2592" s="10">
        <f t="shared" si="295"/>
        <v>42388.589085648149</v>
      </c>
      <c r="T2592" s="10">
        <f t="shared" si="296"/>
        <v>42395.589085648149</v>
      </c>
      <c r="U2592" s="10">
        <v>42388</v>
      </c>
      <c r="V2592" s="10">
        <v>42395</v>
      </c>
      <c r="W2592" s="28">
        <f t="shared" si="293"/>
        <v>2080.2000000000003</v>
      </c>
      <c r="X2592" s="28">
        <f t="shared" si="294"/>
        <v>0</v>
      </c>
    </row>
    <row r="2593" spans="1:2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8320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8341</v>
      </c>
      <c r="O2593" s="5">
        <f t="shared" si="292"/>
        <v>1.7333333333333332</v>
      </c>
      <c r="P2593" s="5">
        <f>E2593/L2593</f>
        <v>13</v>
      </c>
      <c r="Q2593" s="6" t="s">
        <v>8393</v>
      </c>
      <c r="R2593" t="s">
        <v>8394</v>
      </c>
      <c r="S2593" s="10">
        <f t="shared" si="295"/>
        <v>42382.906527777777</v>
      </c>
      <c r="T2593" s="10">
        <f t="shared" si="296"/>
        <v>42442.864861111113</v>
      </c>
      <c r="U2593" s="10">
        <v>42382</v>
      </c>
      <c r="V2593" s="10">
        <v>42442</v>
      </c>
      <c r="W2593" s="28">
        <f t="shared" si="293"/>
        <v>1500</v>
      </c>
      <c r="X2593" s="28">
        <f t="shared" si="294"/>
        <v>26</v>
      </c>
    </row>
    <row r="2594" spans="1:2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8320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8341</v>
      </c>
      <c r="O2594" s="5">
        <f t="shared" si="292"/>
        <v>0.16666666666666669</v>
      </c>
      <c r="P2594" s="5">
        <f>E2594/L2594</f>
        <v>50</v>
      </c>
      <c r="Q2594" s="6" t="s">
        <v>8393</v>
      </c>
      <c r="R2594" t="s">
        <v>8394</v>
      </c>
      <c r="S2594" s="10">
        <f t="shared" si="295"/>
        <v>41887.801168981481</v>
      </c>
      <c r="T2594" s="10">
        <f t="shared" si="296"/>
        <v>41917.801168981481</v>
      </c>
      <c r="U2594" s="10">
        <v>41887</v>
      </c>
      <c r="V2594" s="10">
        <v>41917</v>
      </c>
      <c r="W2594" s="28">
        <f t="shared" si="293"/>
        <v>30000</v>
      </c>
      <c r="X2594" s="28">
        <f t="shared" si="294"/>
        <v>50</v>
      </c>
    </row>
    <row r="2595" spans="1:2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8320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8341</v>
      </c>
      <c r="O2595" s="5">
        <f t="shared" si="292"/>
        <v>0</v>
      </c>
      <c r="P2595" s="5">
        <v>0</v>
      </c>
      <c r="Q2595" s="6" t="s">
        <v>8393</v>
      </c>
      <c r="R2595" t="s">
        <v>8394</v>
      </c>
      <c r="S2595" s="10">
        <f t="shared" si="295"/>
        <v>42089.845208333332</v>
      </c>
      <c r="T2595" s="10">
        <f t="shared" si="296"/>
        <v>42119.845208333332</v>
      </c>
      <c r="U2595" s="10">
        <v>42089</v>
      </c>
      <c r="V2595" s="10">
        <v>42119</v>
      </c>
      <c r="W2595" s="28">
        <f t="shared" si="293"/>
        <v>10000</v>
      </c>
      <c r="X2595" s="28">
        <f t="shared" si="294"/>
        <v>0</v>
      </c>
    </row>
    <row r="2596" spans="1:2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8320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8341</v>
      </c>
      <c r="O2596" s="5">
        <f t="shared" si="292"/>
        <v>1.25E-3</v>
      </c>
      <c r="P2596" s="5">
        <f t="shared" ref="P2596:P2643" si="297">E2596/L2596</f>
        <v>1</v>
      </c>
      <c r="Q2596" s="6" t="s">
        <v>8393</v>
      </c>
      <c r="R2596" t="s">
        <v>8394</v>
      </c>
      <c r="S2596" s="10">
        <f t="shared" si="295"/>
        <v>41828.967916666668</v>
      </c>
      <c r="T2596" s="10">
        <f t="shared" si="296"/>
        <v>41858.967916666668</v>
      </c>
      <c r="U2596" s="10">
        <v>41828</v>
      </c>
      <c r="V2596" s="10">
        <v>41858</v>
      </c>
      <c r="W2596" s="28">
        <f t="shared" si="293"/>
        <v>80000</v>
      </c>
      <c r="X2596" s="28">
        <f t="shared" si="294"/>
        <v>1</v>
      </c>
    </row>
    <row r="2597" spans="1:2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8320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8341</v>
      </c>
      <c r="O2597" s="5">
        <f t="shared" si="292"/>
        <v>12.166666666666668</v>
      </c>
      <c r="P2597" s="5">
        <f t="shared" si="297"/>
        <v>96.05263157894737</v>
      </c>
      <c r="Q2597" s="6" t="s">
        <v>8393</v>
      </c>
      <c r="R2597" t="s">
        <v>8394</v>
      </c>
      <c r="S2597" s="10">
        <f t="shared" si="295"/>
        <v>42760.244212962964</v>
      </c>
      <c r="T2597" s="10">
        <f t="shared" si="296"/>
        <v>42790.244212962964</v>
      </c>
      <c r="U2597" s="10">
        <v>42760</v>
      </c>
      <c r="V2597" s="10">
        <v>42790</v>
      </c>
      <c r="W2597" s="28">
        <f t="shared" si="293"/>
        <v>15000</v>
      </c>
      <c r="X2597" s="28">
        <f t="shared" si="294"/>
        <v>1825</v>
      </c>
    </row>
    <row r="2598" spans="1:2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8320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8341</v>
      </c>
      <c r="O2598" s="5">
        <f t="shared" si="292"/>
        <v>23.588571428571427</v>
      </c>
      <c r="P2598" s="5">
        <f t="shared" si="297"/>
        <v>305.77777777777777</v>
      </c>
      <c r="Q2598" s="6" t="s">
        <v>8393</v>
      </c>
      <c r="R2598" t="s">
        <v>8394</v>
      </c>
      <c r="S2598" s="10">
        <f t="shared" si="295"/>
        <v>41828.664456018516</v>
      </c>
      <c r="T2598" s="10">
        <f t="shared" si="296"/>
        <v>41858.664456018516</v>
      </c>
      <c r="U2598" s="10">
        <v>41828</v>
      </c>
      <c r="V2598" s="10">
        <v>41858</v>
      </c>
      <c r="W2598" s="28">
        <f t="shared" si="293"/>
        <v>32784.5</v>
      </c>
      <c r="X2598" s="28">
        <f t="shared" si="294"/>
        <v>7551.7631999999994</v>
      </c>
    </row>
    <row r="2599" spans="1:2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8320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8341</v>
      </c>
      <c r="O2599" s="5">
        <f t="shared" si="292"/>
        <v>5.6666666666666661</v>
      </c>
      <c r="P2599" s="5">
        <f t="shared" si="297"/>
        <v>12.142857142857142</v>
      </c>
      <c r="Q2599" s="6" t="s">
        <v>8393</v>
      </c>
      <c r="R2599" t="s">
        <v>8394</v>
      </c>
      <c r="S2599" s="10">
        <f t="shared" si="295"/>
        <v>42510.341631944444</v>
      </c>
      <c r="T2599" s="10">
        <f t="shared" si="296"/>
        <v>42540.341631944444</v>
      </c>
      <c r="U2599" s="10">
        <v>42510</v>
      </c>
      <c r="V2599" s="10">
        <v>42540</v>
      </c>
      <c r="W2599" s="28">
        <f t="shared" si="293"/>
        <v>2185.35</v>
      </c>
      <c r="X2599" s="28">
        <f t="shared" si="294"/>
        <v>121.43950000000001</v>
      </c>
    </row>
    <row r="2600" spans="1:2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8320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8341</v>
      </c>
      <c r="O2600" s="5">
        <f t="shared" si="292"/>
        <v>39</v>
      </c>
      <c r="P2600" s="5">
        <f t="shared" si="297"/>
        <v>83.571428571428569</v>
      </c>
      <c r="Q2600" s="6" t="s">
        <v>8393</v>
      </c>
      <c r="R2600" t="s">
        <v>8394</v>
      </c>
      <c r="S2600" s="10">
        <f t="shared" si="295"/>
        <v>42240.840289351851</v>
      </c>
      <c r="T2600" s="10">
        <f t="shared" si="296"/>
        <v>42270.840289351851</v>
      </c>
      <c r="U2600" s="10">
        <v>42240</v>
      </c>
      <c r="V2600" s="10">
        <v>42270</v>
      </c>
      <c r="W2600" s="28">
        <f t="shared" si="293"/>
        <v>3000</v>
      </c>
      <c r="X2600" s="28">
        <f t="shared" si="294"/>
        <v>1170</v>
      </c>
    </row>
    <row r="2601" spans="1:2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8320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8341</v>
      </c>
      <c r="O2601" s="5">
        <f t="shared" si="292"/>
        <v>0.99546510341776351</v>
      </c>
      <c r="P2601" s="5">
        <f t="shared" si="297"/>
        <v>18</v>
      </c>
      <c r="Q2601" s="6" t="s">
        <v>8393</v>
      </c>
      <c r="R2601" t="s">
        <v>8394</v>
      </c>
      <c r="S2601" s="10">
        <f t="shared" si="295"/>
        <v>41809.754016203704</v>
      </c>
      <c r="T2601" s="10">
        <f t="shared" si="296"/>
        <v>41854.754016203704</v>
      </c>
      <c r="U2601" s="10">
        <v>41809</v>
      </c>
      <c r="V2601" s="10">
        <v>41854</v>
      </c>
      <c r="W2601" s="28">
        <f t="shared" si="293"/>
        <v>9041</v>
      </c>
      <c r="X2601" s="28">
        <f t="shared" si="294"/>
        <v>90</v>
      </c>
    </row>
    <row r="2602" spans="1:2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8320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8341</v>
      </c>
      <c r="O2602" s="5">
        <f t="shared" si="292"/>
        <v>6.9320000000000004</v>
      </c>
      <c r="P2602" s="5">
        <f t="shared" si="297"/>
        <v>115.53333333333333</v>
      </c>
      <c r="Q2602" s="6" t="s">
        <v>8393</v>
      </c>
      <c r="R2602" t="s">
        <v>8394</v>
      </c>
      <c r="S2602" s="10">
        <f t="shared" si="295"/>
        <v>42394.900462962964</v>
      </c>
      <c r="T2602" s="10">
        <f t="shared" si="296"/>
        <v>42454.858796296292</v>
      </c>
      <c r="U2602" s="10">
        <v>42394</v>
      </c>
      <c r="V2602" s="10">
        <v>42454</v>
      </c>
      <c r="W2602" s="28">
        <f t="shared" si="293"/>
        <v>50000</v>
      </c>
      <c r="X2602" s="28">
        <f t="shared" si="294"/>
        <v>3466</v>
      </c>
    </row>
    <row r="2603" spans="1:2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8318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8358</v>
      </c>
      <c r="O2603" s="5">
        <f t="shared" si="292"/>
        <v>661.4</v>
      </c>
      <c r="P2603" s="5">
        <f t="shared" si="297"/>
        <v>21.900662251655628</v>
      </c>
      <c r="Q2603" s="6" t="s">
        <v>8376</v>
      </c>
      <c r="R2603" t="s">
        <v>8412</v>
      </c>
      <c r="S2603" s="10">
        <f t="shared" si="295"/>
        <v>41150.902187500003</v>
      </c>
      <c r="T2603" s="10">
        <f t="shared" si="296"/>
        <v>41165.165972222225</v>
      </c>
      <c r="U2603" s="10">
        <v>41150</v>
      </c>
      <c r="V2603" s="10">
        <v>41165</v>
      </c>
      <c r="W2603" s="28">
        <f t="shared" si="293"/>
        <v>500</v>
      </c>
      <c r="X2603" s="28">
        <f t="shared" si="294"/>
        <v>3307</v>
      </c>
    </row>
    <row r="2604" spans="1:2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8318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8358</v>
      </c>
      <c r="O2604" s="5">
        <f t="shared" si="292"/>
        <v>326.0916666666667</v>
      </c>
      <c r="P2604" s="5">
        <f t="shared" si="297"/>
        <v>80.022494887525568</v>
      </c>
      <c r="Q2604" s="6" t="s">
        <v>8376</v>
      </c>
      <c r="R2604" t="s">
        <v>8412</v>
      </c>
      <c r="S2604" s="10">
        <f t="shared" si="295"/>
        <v>41915.747314814813</v>
      </c>
      <c r="T2604" s="10">
        <f t="shared" si="296"/>
        <v>41955.888888888891</v>
      </c>
      <c r="U2604" s="10">
        <v>41915</v>
      </c>
      <c r="V2604" s="10">
        <v>41955</v>
      </c>
      <c r="W2604" s="28">
        <f t="shared" si="293"/>
        <v>12000</v>
      </c>
      <c r="X2604" s="28">
        <f t="shared" si="294"/>
        <v>39131</v>
      </c>
    </row>
    <row r="2605" spans="1:2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8318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8358</v>
      </c>
      <c r="O2605" s="5">
        <f t="shared" si="292"/>
        <v>101.48571428571429</v>
      </c>
      <c r="P2605" s="5">
        <f t="shared" si="297"/>
        <v>35.520000000000003</v>
      </c>
      <c r="Q2605" s="6" t="s">
        <v>8376</v>
      </c>
      <c r="R2605" t="s">
        <v>8412</v>
      </c>
      <c r="S2605" s="10">
        <f t="shared" si="295"/>
        <v>41617.912662037037</v>
      </c>
      <c r="T2605" s="10">
        <f t="shared" si="296"/>
        <v>41631.912662037037</v>
      </c>
      <c r="U2605" s="10">
        <v>41617</v>
      </c>
      <c r="V2605" s="10">
        <v>41631</v>
      </c>
      <c r="W2605" s="28">
        <f t="shared" si="293"/>
        <v>1750</v>
      </c>
      <c r="X2605" s="28">
        <f t="shared" si="294"/>
        <v>1776</v>
      </c>
    </row>
    <row r="2606" spans="1:2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8318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8358</v>
      </c>
      <c r="O2606" s="5">
        <f t="shared" si="292"/>
        <v>104.21799999999999</v>
      </c>
      <c r="P2606" s="5">
        <f t="shared" si="297"/>
        <v>64.933333333333323</v>
      </c>
      <c r="Q2606" s="6" t="s">
        <v>8376</v>
      </c>
      <c r="R2606" t="s">
        <v>8412</v>
      </c>
      <c r="S2606" s="10">
        <f t="shared" si="295"/>
        <v>40998.051192129627</v>
      </c>
      <c r="T2606" s="10">
        <f t="shared" si="296"/>
        <v>41028.051192129627</v>
      </c>
      <c r="U2606" s="10">
        <v>40998</v>
      </c>
      <c r="V2606" s="10">
        <v>41028</v>
      </c>
      <c r="W2606" s="28">
        <f t="shared" si="293"/>
        <v>20000</v>
      </c>
      <c r="X2606" s="28">
        <f t="shared" si="294"/>
        <v>20843.599999999999</v>
      </c>
    </row>
    <row r="2607" spans="1:2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8318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8358</v>
      </c>
      <c r="O2607" s="5">
        <f t="shared" si="292"/>
        <v>107.42157000000002</v>
      </c>
      <c r="P2607" s="5">
        <f t="shared" si="297"/>
        <v>60.965703745743475</v>
      </c>
      <c r="Q2607" s="6" t="s">
        <v>8376</v>
      </c>
      <c r="R2607" t="s">
        <v>8412</v>
      </c>
      <c r="S2607" s="10">
        <f t="shared" si="295"/>
        <v>42508.541550925926</v>
      </c>
      <c r="T2607" s="10">
        <f t="shared" si="296"/>
        <v>42538.541550925926</v>
      </c>
      <c r="U2607" s="10">
        <v>42508</v>
      </c>
      <c r="V2607" s="10">
        <v>42538</v>
      </c>
      <c r="W2607" s="28">
        <f t="shared" si="293"/>
        <v>100000</v>
      </c>
      <c r="X2607" s="28">
        <f t="shared" si="294"/>
        <v>107421.57</v>
      </c>
    </row>
    <row r="2608" spans="1:2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8318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8358</v>
      </c>
      <c r="O2608" s="5">
        <f t="shared" si="292"/>
        <v>110.05454545454545</v>
      </c>
      <c r="P2608" s="5">
        <f t="shared" si="297"/>
        <v>31.444155844155844</v>
      </c>
      <c r="Q2608" s="6" t="s">
        <v>8376</v>
      </c>
      <c r="R2608" t="s">
        <v>8412</v>
      </c>
      <c r="S2608" s="10">
        <f t="shared" si="295"/>
        <v>41726.712754629625</v>
      </c>
      <c r="T2608" s="10">
        <f t="shared" si="296"/>
        <v>41758.712754629625</v>
      </c>
      <c r="U2608" s="10">
        <v>41726</v>
      </c>
      <c r="V2608" s="10">
        <v>41758</v>
      </c>
      <c r="W2608" s="28">
        <f t="shared" si="293"/>
        <v>11000</v>
      </c>
      <c r="X2608" s="28">
        <f t="shared" si="294"/>
        <v>12106</v>
      </c>
    </row>
    <row r="2609" spans="1:2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8318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8358</v>
      </c>
      <c r="O2609" s="5">
        <f t="shared" si="292"/>
        <v>407.7</v>
      </c>
      <c r="P2609" s="5">
        <f t="shared" si="297"/>
        <v>81.949748743718587</v>
      </c>
      <c r="Q2609" s="6" t="s">
        <v>8376</v>
      </c>
      <c r="R2609" t="s">
        <v>8412</v>
      </c>
      <c r="S2609" s="10">
        <f t="shared" si="295"/>
        <v>42184.874675925923</v>
      </c>
      <c r="T2609" s="10">
        <f t="shared" si="296"/>
        <v>42228.083333333328</v>
      </c>
      <c r="U2609" s="10">
        <v>42184</v>
      </c>
      <c r="V2609" s="10">
        <v>42228</v>
      </c>
      <c r="W2609" s="28">
        <f t="shared" si="293"/>
        <v>8000</v>
      </c>
      <c r="X2609" s="28">
        <f t="shared" si="294"/>
        <v>32616</v>
      </c>
    </row>
    <row r="2610" spans="1:2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8318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8358</v>
      </c>
      <c r="O2610" s="5">
        <f t="shared" si="292"/>
        <v>223.92500000000001</v>
      </c>
      <c r="P2610" s="5">
        <f t="shared" si="297"/>
        <v>58.92763157894737</v>
      </c>
      <c r="Q2610" s="6" t="s">
        <v>8376</v>
      </c>
      <c r="R2610" t="s">
        <v>8412</v>
      </c>
      <c r="S2610" s="10">
        <f t="shared" si="295"/>
        <v>42767.801712962959</v>
      </c>
      <c r="T2610" s="10">
        <f t="shared" si="296"/>
        <v>42809</v>
      </c>
      <c r="U2610" s="10">
        <v>42767</v>
      </c>
      <c r="V2610" s="10">
        <v>42809</v>
      </c>
      <c r="W2610" s="28">
        <f t="shared" si="293"/>
        <v>8000</v>
      </c>
      <c r="X2610" s="28">
        <f t="shared" si="294"/>
        <v>17914</v>
      </c>
    </row>
    <row r="2611" spans="1:2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8318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8358</v>
      </c>
      <c r="O2611" s="5">
        <f t="shared" si="292"/>
        <v>303.80111428571428</v>
      </c>
      <c r="P2611" s="5">
        <f t="shared" si="297"/>
        <v>157.29347633136095</v>
      </c>
      <c r="Q2611" s="6" t="s">
        <v>8376</v>
      </c>
      <c r="R2611" t="s">
        <v>8412</v>
      </c>
      <c r="S2611" s="10">
        <f t="shared" si="295"/>
        <v>41075.237858796296</v>
      </c>
      <c r="T2611" s="10">
        <f t="shared" si="296"/>
        <v>41105.237858796296</v>
      </c>
      <c r="U2611" s="10">
        <v>41075</v>
      </c>
      <c r="V2611" s="10">
        <v>41105</v>
      </c>
      <c r="W2611" s="28">
        <f t="shared" si="293"/>
        <v>35000</v>
      </c>
      <c r="X2611" s="28">
        <f t="shared" si="294"/>
        <v>106330.39</v>
      </c>
    </row>
    <row r="2612" spans="1:2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8318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8358</v>
      </c>
      <c r="O2612" s="5">
        <f t="shared" si="292"/>
        <v>141.3251043268175</v>
      </c>
      <c r="P2612" s="5">
        <f t="shared" si="297"/>
        <v>55.758509532062391</v>
      </c>
      <c r="Q2612" s="6" t="s">
        <v>8376</v>
      </c>
      <c r="R2612" t="s">
        <v>8412</v>
      </c>
      <c r="S2612" s="10">
        <f t="shared" si="295"/>
        <v>42564.881076388891</v>
      </c>
      <c r="T2612" s="10">
        <f t="shared" si="296"/>
        <v>42604.290972222225</v>
      </c>
      <c r="U2612" s="10">
        <v>42564</v>
      </c>
      <c r="V2612" s="10">
        <v>42604</v>
      </c>
      <c r="W2612" s="28">
        <f t="shared" si="293"/>
        <v>22765</v>
      </c>
      <c r="X2612" s="28">
        <f t="shared" si="294"/>
        <v>32172.66</v>
      </c>
    </row>
    <row r="2613" spans="1:2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8318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8358</v>
      </c>
      <c r="O2613" s="5">
        <f t="shared" si="292"/>
        <v>2790.6363636363635</v>
      </c>
      <c r="P2613" s="5">
        <f t="shared" si="297"/>
        <v>83.802893802893806</v>
      </c>
      <c r="Q2613" s="6" t="s">
        <v>8376</v>
      </c>
      <c r="R2613" t="s">
        <v>8412</v>
      </c>
      <c r="S2613" s="10">
        <f t="shared" si="295"/>
        <v>42704.335810185185</v>
      </c>
      <c r="T2613" s="10">
        <f t="shared" si="296"/>
        <v>42737.957638888889</v>
      </c>
      <c r="U2613" s="10">
        <v>42704</v>
      </c>
      <c r="V2613" s="10">
        <v>42737</v>
      </c>
      <c r="W2613" s="28">
        <f t="shared" si="293"/>
        <v>11698.499999999998</v>
      </c>
      <c r="X2613" s="28">
        <f t="shared" si="294"/>
        <v>321244.10499999998</v>
      </c>
    </row>
    <row r="2614" spans="1:2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8318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8358</v>
      </c>
      <c r="O2614" s="5">
        <f t="shared" si="292"/>
        <v>171.76130000000001</v>
      </c>
      <c r="P2614" s="5">
        <f t="shared" si="297"/>
        <v>58.422210884353746</v>
      </c>
      <c r="Q2614" s="6" t="s">
        <v>8376</v>
      </c>
      <c r="R2614" t="s">
        <v>8412</v>
      </c>
      <c r="S2614" s="10">
        <f t="shared" si="295"/>
        <v>41982.143171296295</v>
      </c>
      <c r="T2614" s="10">
        <f t="shared" si="296"/>
        <v>42013.143171296295</v>
      </c>
      <c r="U2614" s="10">
        <v>41982</v>
      </c>
      <c r="V2614" s="10">
        <v>42013</v>
      </c>
      <c r="W2614" s="28">
        <f t="shared" si="293"/>
        <v>10000</v>
      </c>
      <c r="X2614" s="28">
        <f t="shared" si="294"/>
        <v>17176.13</v>
      </c>
    </row>
    <row r="2615" spans="1:2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8318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8358</v>
      </c>
      <c r="O2615" s="5">
        <f t="shared" si="292"/>
        <v>101.01333333333334</v>
      </c>
      <c r="P2615" s="5">
        <f t="shared" si="297"/>
        <v>270.57142857142856</v>
      </c>
      <c r="Q2615" s="6" t="s">
        <v>8376</v>
      </c>
      <c r="R2615" t="s">
        <v>8412</v>
      </c>
      <c r="S2615" s="10">
        <f t="shared" si="295"/>
        <v>41143.81821759259</v>
      </c>
      <c r="T2615" s="10">
        <f t="shared" si="296"/>
        <v>41173.81821759259</v>
      </c>
      <c r="U2615" s="10">
        <v>41143</v>
      </c>
      <c r="V2615" s="10">
        <v>41173</v>
      </c>
      <c r="W2615" s="28">
        <f t="shared" si="293"/>
        <v>7500</v>
      </c>
      <c r="X2615" s="28">
        <f t="shared" si="294"/>
        <v>7576</v>
      </c>
    </row>
    <row r="2616" spans="1:2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8318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8358</v>
      </c>
      <c r="O2616" s="5">
        <f t="shared" si="292"/>
        <v>102</v>
      </c>
      <c r="P2616" s="5">
        <f t="shared" si="297"/>
        <v>107.1</v>
      </c>
      <c r="Q2616" s="6" t="s">
        <v>8376</v>
      </c>
      <c r="R2616" t="s">
        <v>8412</v>
      </c>
      <c r="S2616" s="10">
        <f t="shared" si="295"/>
        <v>41730.708472222221</v>
      </c>
      <c r="T2616" s="10">
        <f t="shared" si="296"/>
        <v>41759.208333333336</v>
      </c>
      <c r="U2616" s="10">
        <v>41730</v>
      </c>
      <c r="V2616" s="10">
        <v>41759</v>
      </c>
      <c r="W2616" s="28">
        <f t="shared" si="293"/>
        <v>10500</v>
      </c>
      <c r="X2616" s="28">
        <f t="shared" si="294"/>
        <v>10710</v>
      </c>
    </row>
    <row r="2617" spans="1:2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8318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8358</v>
      </c>
      <c r="O2617" s="5">
        <f t="shared" si="292"/>
        <v>169.76511744127936</v>
      </c>
      <c r="P2617" s="5">
        <f t="shared" si="297"/>
        <v>47.180555555555557</v>
      </c>
      <c r="Q2617" s="6" t="s">
        <v>8376</v>
      </c>
      <c r="R2617" t="s">
        <v>8412</v>
      </c>
      <c r="S2617" s="10">
        <f t="shared" si="295"/>
        <v>42453.49726851852</v>
      </c>
      <c r="T2617" s="10">
        <f t="shared" si="296"/>
        <v>42490.5</v>
      </c>
      <c r="U2617" s="10">
        <v>42453</v>
      </c>
      <c r="V2617" s="10">
        <v>42490</v>
      </c>
      <c r="W2617" s="28">
        <f t="shared" si="293"/>
        <v>2827.413</v>
      </c>
      <c r="X2617" s="28">
        <f t="shared" si="294"/>
        <v>4964.7155000000002</v>
      </c>
    </row>
    <row r="2618" spans="1:2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8318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8358</v>
      </c>
      <c r="O2618" s="5">
        <f t="shared" si="292"/>
        <v>114.53400000000001</v>
      </c>
      <c r="P2618" s="5">
        <f t="shared" si="297"/>
        <v>120.30882352941177</v>
      </c>
      <c r="Q2618" s="6" t="s">
        <v>8376</v>
      </c>
      <c r="R2618" t="s">
        <v>8412</v>
      </c>
      <c r="S2618" s="10">
        <f t="shared" si="295"/>
        <v>42211.99454861111</v>
      </c>
      <c r="T2618" s="10">
        <f t="shared" si="296"/>
        <v>42241.99454861111</v>
      </c>
      <c r="U2618" s="10">
        <v>42211</v>
      </c>
      <c r="V2618" s="10">
        <v>42241</v>
      </c>
      <c r="W2618" s="28">
        <f t="shared" si="293"/>
        <v>25000</v>
      </c>
      <c r="X2618" s="28">
        <f t="shared" si="294"/>
        <v>28633.5</v>
      </c>
    </row>
    <row r="2619" spans="1:2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8318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8358</v>
      </c>
      <c r="O2619" s="5">
        <f t="shared" si="292"/>
        <v>877.6</v>
      </c>
      <c r="P2619" s="5">
        <f t="shared" si="297"/>
        <v>27.59748427672956</v>
      </c>
      <c r="Q2619" s="6" t="s">
        <v>8376</v>
      </c>
      <c r="R2619" t="s">
        <v>8412</v>
      </c>
      <c r="S2619" s="10">
        <f t="shared" si="295"/>
        <v>41902.874432870369</v>
      </c>
      <c r="T2619" s="10">
        <f t="shared" si="296"/>
        <v>41932.874432870369</v>
      </c>
      <c r="U2619" s="10">
        <v>41902</v>
      </c>
      <c r="V2619" s="10">
        <v>41932</v>
      </c>
      <c r="W2619" s="28">
        <f t="shared" si="293"/>
        <v>500</v>
      </c>
      <c r="X2619" s="28">
        <f t="shared" si="294"/>
        <v>4388</v>
      </c>
    </row>
    <row r="2620" spans="1:2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8318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8358</v>
      </c>
      <c r="O2620" s="5">
        <f t="shared" si="292"/>
        <v>105.38666666666667</v>
      </c>
      <c r="P2620" s="5">
        <f t="shared" si="297"/>
        <v>205.2987012987013</v>
      </c>
      <c r="Q2620" s="6" t="s">
        <v>8376</v>
      </c>
      <c r="R2620" t="s">
        <v>8412</v>
      </c>
      <c r="S2620" s="10">
        <f t="shared" si="295"/>
        <v>42279.792372685188</v>
      </c>
      <c r="T2620" s="10">
        <f t="shared" si="296"/>
        <v>42339.834039351852</v>
      </c>
      <c r="U2620" s="10">
        <v>42279</v>
      </c>
      <c r="V2620" s="10">
        <v>42339</v>
      </c>
      <c r="W2620" s="28">
        <f t="shared" si="293"/>
        <v>15000</v>
      </c>
      <c r="X2620" s="28">
        <f t="shared" si="294"/>
        <v>15808</v>
      </c>
    </row>
    <row r="2621" spans="1:2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8318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8358</v>
      </c>
      <c r="O2621" s="5">
        <f t="shared" si="292"/>
        <v>188.39999999999998</v>
      </c>
      <c r="P2621" s="5">
        <f t="shared" si="297"/>
        <v>35.547169811320757</v>
      </c>
      <c r="Q2621" s="6" t="s">
        <v>8376</v>
      </c>
      <c r="R2621" t="s">
        <v>8412</v>
      </c>
      <c r="S2621" s="10">
        <f t="shared" si="295"/>
        <v>42273.884305555555</v>
      </c>
      <c r="T2621" s="10">
        <f t="shared" si="296"/>
        <v>42300.458333333328</v>
      </c>
      <c r="U2621" s="10">
        <v>42273</v>
      </c>
      <c r="V2621" s="10">
        <v>42300</v>
      </c>
      <c r="W2621" s="28">
        <f t="shared" si="293"/>
        <v>1000</v>
      </c>
      <c r="X2621" s="28">
        <f t="shared" si="294"/>
        <v>1884</v>
      </c>
    </row>
    <row r="2622" spans="1:2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8318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8358</v>
      </c>
      <c r="O2622" s="5">
        <f t="shared" si="292"/>
        <v>143.65230769230772</v>
      </c>
      <c r="P2622" s="5">
        <f t="shared" si="297"/>
        <v>74.639488409272587</v>
      </c>
      <c r="Q2622" s="6" t="s">
        <v>8376</v>
      </c>
      <c r="R2622" t="s">
        <v>8412</v>
      </c>
      <c r="S2622" s="10">
        <f t="shared" si="295"/>
        <v>42251.16715277778</v>
      </c>
      <c r="T2622" s="10">
        <f t="shared" si="296"/>
        <v>42288.041666666672</v>
      </c>
      <c r="U2622" s="10">
        <v>42251</v>
      </c>
      <c r="V2622" s="10">
        <v>42288</v>
      </c>
      <c r="W2622" s="28">
        <f t="shared" si="293"/>
        <v>45396</v>
      </c>
      <c r="X2622" s="28">
        <f t="shared" si="294"/>
        <v>68433.804600000003</v>
      </c>
    </row>
    <row r="2623" spans="1:2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8318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8358</v>
      </c>
      <c r="O2623" s="5">
        <f t="shared" si="292"/>
        <v>145.88</v>
      </c>
      <c r="P2623" s="5">
        <f t="shared" si="297"/>
        <v>47.058064516129029</v>
      </c>
      <c r="Q2623" s="6" t="s">
        <v>8376</v>
      </c>
      <c r="R2623" t="s">
        <v>8412</v>
      </c>
      <c r="S2623" s="10">
        <f t="shared" si="295"/>
        <v>42115.747546296298</v>
      </c>
      <c r="T2623" s="10">
        <f t="shared" si="296"/>
        <v>42145.747546296298</v>
      </c>
      <c r="U2623" s="10">
        <v>42115</v>
      </c>
      <c r="V2623" s="10">
        <v>42145</v>
      </c>
      <c r="W2623" s="28">
        <f t="shared" si="293"/>
        <v>15000</v>
      </c>
      <c r="X2623" s="28">
        <f t="shared" si="294"/>
        <v>21882</v>
      </c>
    </row>
    <row r="2624" spans="1:2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8318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8358</v>
      </c>
      <c r="O2624" s="5">
        <f t="shared" si="292"/>
        <v>131.184</v>
      </c>
      <c r="P2624" s="5">
        <f t="shared" si="297"/>
        <v>26.591351351351353</v>
      </c>
      <c r="Q2624" s="6" t="s">
        <v>8376</v>
      </c>
      <c r="R2624" t="s">
        <v>8412</v>
      </c>
      <c r="S2624" s="10">
        <f t="shared" si="295"/>
        <v>42689.74324074074</v>
      </c>
      <c r="T2624" s="10">
        <f t="shared" si="296"/>
        <v>42734.74324074074</v>
      </c>
      <c r="U2624" s="10">
        <v>42689</v>
      </c>
      <c r="V2624" s="10">
        <v>42734</v>
      </c>
      <c r="W2624" s="28">
        <f t="shared" si="293"/>
        <v>1614.75</v>
      </c>
      <c r="X2624" s="28">
        <f t="shared" si="294"/>
        <v>2074.2158159999999</v>
      </c>
    </row>
    <row r="2625" spans="1:2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8318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8358</v>
      </c>
      <c r="O2625" s="5">
        <f t="shared" si="292"/>
        <v>113.99999999999999</v>
      </c>
      <c r="P2625" s="5">
        <f t="shared" si="297"/>
        <v>36.774193548387096</v>
      </c>
      <c r="Q2625" s="6" t="s">
        <v>8376</v>
      </c>
      <c r="R2625" t="s">
        <v>8412</v>
      </c>
      <c r="S2625" s="10">
        <f t="shared" si="295"/>
        <v>42692.256550925929</v>
      </c>
      <c r="T2625" s="10">
        <f t="shared" si="296"/>
        <v>42706.256550925929</v>
      </c>
      <c r="U2625" s="10">
        <v>42692</v>
      </c>
      <c r="V2625" s="10">
        <v>42706</v>
      </c>
      <c r="W2625" s="28">
        <f t="shared" si="293"/>
        <v>2000</v>
      </c>
      <c r="X2625" s="28">
        <f t="shared" si="294"/>
        <v>2280</v>
      </c>
    </row>
    <row r="2626" spans="1:2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8318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8358</v>
      </c>
      <c r="O2626" s="5">
        <f t="shared" ref="O2626:O2689" si="298">(E2626/D2626)*100</f>
        <v>1379.4206249999997</v>
      </c>
      <c r="P2626" s="5">
        <f t="shared" si="297"/>
        <v>31.820544982698959</v>
      </c>
      <c r="Q2626" s="6" t="s">
        <v>8376</v>
      </c>
      <c r="R2626" t="s">
        <v>8412</v>
      </c>
      <c r="S2626" s="10">
        <f t="shared" si="295"/>
        <v>41144.421550925923</v>
      </c>
      <c r="T2626" s="10">
        <f t="shared" si="296"/>
        <v>41165.421550925923</v>
      </c>
      <c r="U2626" s="10">
        <v>41144</v>
      </c>
      <c r="V2626" s="10">
        <v>41165</v>
      </c>
      <c r="W2626" s="28">
        <f t="shared" ref="W2626:W2689" si="299">(HLOOKUP(U2626,Exchange_Data,MATCH(H2626,Currency,0),FALSE))*D2626</f>
        <v>8000</v>
      </c>
      <c r="X2626" s="28">
        <f t="shared" ref="X2626:X2689" si="300">(HLOOKUP(V2626,Exchange_Data,MATCH(H2626,Currency,0),FALSE))*E2626</f>
        <v>110353.65</v>
      </c>
    </row>
    <row r="2627" spans="1:2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8318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8358</v>
      </c>
      <c r="O2627" s="5">
        <f t="shared" si="298"/>
        <v>956</v>
      </c>
      <c r="P2627" s="5">
        <f t="shared" si="297"/>
        <v>27.576923076923077</v>
      </c>
      <c r="Q2627" s="6" t="s">
        <v>8376</v>
      </c>
      <c r="R2627" t="s">
        <v>8412</v>
      </c>
      <c r="S2627" s="10">
        <f t="shared" ref="S2627:S2690" si="301">(J2627/86400)+25569</f>
        <v>42658.810277777782</v>
      </c>
      <c r="T2627" s="10">
        <f t="shared" ref="T2627:T2690" si="302">(I2627/86400)+25569</f>
        <v>42683.851944444439</v>
      </c>
      <c r="U2627" s="10">
        <v>42658</v>
      </c>
      <c r="V2627" s="10">
        <v>42683</v>
      </c>
      <c r="W2627" s="28">
        <f t="shared" si="299"/>
        <v>165.03</v>
      </c>
      <c r="X2627" s="28">
        <f t="shared" si="300"/>
        <v>1580.5548000000001</v>
      </c>
    </row>
    <row r="2628" spans="1:2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8318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8358</v>
      </c>
      <c r="O2628" s="5">
        <f t="shared" si="298"/>
        <v>112.00000000000001</v>
      </c>
      <c r="P2628" s="5">
        <f t="shared" si="297"/>
        <v>56</v>
      </c>
      <c r="Q2628" s="6" t="s">
        <v>8376</v>
      </c>
      <c r="R2628" t="s">
        <v>8412</v>
      </c>
      <c r="S2628" s="10">
        <f t="shared" si="301"/>
        <v>42128.628113425926</v>
      </c>
      <c r="T2628" s="10">
        <f t="shared" si="302"/>
        <v>42158.628113425926</v>
      </c>
      <c r="U2628" s="10">
        <v>42128</v>
      </c>
      <c r="V2628" s="10">
        <v>42158</v>
      </c>
      <c r="W2628" s="28">
        <f t="shared" si="299"/>
        <v>2500</v>
      </c>
      <c r="X2628" s="28">
        <f t="shared" si="300"/>
        <v>2800</v>
      </c>
    </row>
    <row r="2629" spans="1:2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8318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8358</v>
      </c>
      <c r="O2629" s="5">
        <f t="shared" si="298"/>
        <v>646.66666666666663</v>
      </c>
      <c r="P2629" s="5">
        <f t="shared" si="297"/>
        <v>21.555555555555557</v>
      </c>
      <c r="Q2629" s="6" t="s">
        <v>8376</v>
      </c>
      <c r="R2629" t="s">
        <v>8412</v>
      </c>
      <c r="S2629" s="10">
        <f t="shared" si="301"/>
        <v>42304.829409722224</v>
      </c>
      <c r="T2629" s="10">
        <f t="shared" si="302"/>
        <v>42334.871076388888</v>
      </c>
      <c r="U2629" s="10">
        <v>42304</v>
      </c>
      <c r="V2629" s="10">
        <v>42334</v>
      </c>
      <c r="W2629" s="28">
        <f t="shared" si="299"/>
        <v>150</v>
      </c>
      <c r="X2629" s="28">
        <f t="shared" si="300"/>
        <v>970</v>
      </c>
    </row>
    <row r="2630" spans="1:2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8318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8358</v>
      </c>
      <c r="O2630" s="5">
        <f t="shared" si="298"/>
        <v>110.36948748510132</v>
      </c>
      <c r="P2630" s="5">
        <f t="shared" si="297"/>
        <v>44.095238095238095</v>
      </c>
      <c r="Q2630" s="6" t="s">
        <v>8376</v>
      </c>
      <c r="R2630" t="s">
        <v>8412</v>
      </c>
      <c r="S2630" s="10">
        <f t="shared" si="301"/>
        <v>41953.966053240743</v>
      </c>
      <c r="T2630" s="10">
        <f t="shared" si="302"/>
        <v>41973.966053240743</v>
      </c>
      <c r="U2630" s="10">
        <v>41953</v>
      </c>
      <c r="V2630" s="10">
        <v>41973</v>
      </c>
      <c r="W2630" s="28">
        <f t="shared" si="299"/>
        <v>839</v>
      </c>
      <c r="X2630" s="28">
        <f t="shared" si="300"/>
        <v>926</v>
      </c>
    </row>
    <row r="2631" spans="1:2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8318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8358</v>
      </c>
      <c r="O2631" s="5">
        <f t="shared" si="298"/>
        <v>127.74000000000001</v>
      </c>
      <c r="P2631" s="5">
        <f t="shared" si="297"/>
        <v>63.87</v>
      </c>
      <c r="Q2631" s="6" t="s">
        <v>8376</v>
      </c>
      <c r="R2631" t="s">
        <v>8412</v>
      </c>
      <c r="S2631" s="10">
        <f t="shared" si="301"/>
        <v>42108.538449074069</v>
      </c>
      <c r="T2631" s="10">
        <f t="shared" si="302"/>
        <v>42138.538449074069</v>
      </c>
      <c r="U2631" s="10">
        <v>42108</v>
      </c>
      <c r="V2631" s="10">
        <v>42138</v>
      </c>
      <c r="W2631" s="28">
        <f t="shared" si="299"/>
        <v>7319</v>
      </c>
      <c r="X2631" s="28">
        <f t="shared" si="300"/>
        <v>10086.350399999999</v>
      </c>
    </row>
    <row r="2632" spans="1:2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8318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8358</v>
      </c>
      <c r="O2632" s="5">
        <f t="shared" si="298"/>
        <v>157.9</v>
      </c>
      <c r="P2632" s="5">
        <f t="shared" si="297"/>
        <v>38.987654320987652</v>
      </c>
      <c r="Q2632" s="6" t="s">
        <v>8376</v>
      </c>
      <c r="R2632" t="s">
        <v>8412</v>
      </c>
      <c r="S2632" s="10">
        <f t="shared" si="301"/>
        <v>42524.105462962965</v>
      </c>
      <c r="T2632" s="10">
        <f t="shared" si="302"/>
        <v>42551.416666666672</v>
      </c>
      <c r="U2632" s="10">
        <v>42524</v>
      </c>
      <c r="V2632" s="10">
        <v>42551</v>
      </c>
      <c r="W2632" s="28">
        <f t="shared" si="299"/>
        <v>1448.8000000000002</v>
      </c>
      <c r="X2632" s="28">
        <f t="shared" si="300"/>
        <v>2348.6046000000001</v>
      </c>
    </row>
    <row r="2633" spans="1:2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8318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8358</v>
      </c>
      <c r="O2633" s="5">
        <f t="shared" si="298"/>
        <v>114.66525000000001</v>
      </c>
      <c r="P2633" s="5">
        <f t="shared" si="297"/>
        <v>80.185489510489504</v>
      </c>
      <c r="Q2633" s="6" t="s">
        <v>8376</v>
      </c>
      <c r="R2633" t="s">
        <v>8412</v>
      </c>
      <c r="S2633" s="10">
        <f t="shared" si="301"/>
        <v>42218.169293981482</v>
      </c>
      <c r="T2633" s="10">
        <f t="shared" si="302"/>
        <v>42246.169293981482</v>
      </c>
      <c r="U2633" s="10">
        <v>42218</v>
      </c>
      <c r="V2633" s="10">
        <v>42246</v>
      </c>
      <c r="W2633" s="28">
        <f t="shared" si="299"/>
        <v>20000</v>
      </c>
      <c r="X2633" s="28">
        <f t="shared" si="300"/>
        <v>22933.05</v>
      </c>
    </row>
    <row r="2634" spans="1:2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8318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8358</v>
      </c>
      <c r="O2634" s="5">
        <f t="shared" si="298"/>
        <v>137.00934579439252</v>
      </c>
      <c r="P2634" s="5">
        <f t="shared" si="297"/>
        <v>34.904761904761905</v>
      </c>
      <c r="Q2634" s="6" t="s">
        <v>8376</v>
      </c>
      <c r="R2634" t="s">
        <v>8412</v>
      </c>
      <c r="S2634" s="10">
        <f t="shared" si="301"/>
        <v>42494.061793981484</v>
      </c>
      <c r="T2634" s="10">
        <f t="shared" si="302"/>
        <v>42519.061793981484</v>
      </c>
      <c r="U2634" s="10">
        <v>42494</v>
      </c>
      <c r="V2634" s="10">
        <v>42519</v>
      </c>
      <c r="W2634" s="28">
        <f t="shared" si="299"/>
        <v>1070</v>
      </c>
      <c r="X2634" s="28">
        <f t="shared" si="300"/>
        <v>1466</v>
      </c>
    </row>
    <row r="2635" spans="1:2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8318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8358</v>
      </c>
      <c r="O2635" s="5">
        <f t="shared" si="298"/>
        <v>354.62</v>
      </c>
      <c r="P2635" s="5">
        <f t="shared" si="297"/>
        <v>89.100502512562812</v>
      </c>
      <c r="Q2635" s="6" t="s">
        <v>8376</v>
      </c>
      <c r="R2635" t="s">
        <v>8412</v>
      </c>
      <c r="S2635" s="10">
        <f t="shared" si="301"/>
        <v>41667.823287037041</v>
      </c>
      <c r="T2635" s="10">
        <f t="shared" si="302"/>
        <v>41697.958333333336</v>
      </c>
      <c r="U2635" s="10">
        <v>41667</v>
      </c>
      <c r="V2635" s="10">
        <v>41697</v>
      </c>
      <c r="W2635" s="28">
        <f t="shared" si="299"/>
        <v>5000</v>
      </c>
      <c r="X2635" s="28">
        <f t="shared" si="300"/>
        <v>17731</v>
      </c>
    </row>
    <row r="2636" spans="1:2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8318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8358</v>
      </c>
      <c r="O2636" s="5">
        <f t="shared" si="298"/>
        <v>106.02150537634409</v>
      </c>
      <c r="P2636" s="5">
        <f t="shared" si="297"/>
        <v>39.44</v>
      </c>
      <c r="Q2636" s="6" t="s">
        <v>8376</v>
      </c>
      <c r="R2636" t="s">
        <v>8412</v>
      </c>
      <c r="S2636" s="10">
        <f t="shared" si="301"/>
        <v>42612.656493055554</v>
      </c>
      <c r="T2636" s="10">
        <f t="shared" si="302"/>
        <v>42642.656493055554</v>
      </c>
      <c r="U2636" s="10">
        <v>42612</v>
      </c>
      <c r="V2636" s="10">
        <v>42642</v>
      </c>
      <c r="W2636" s="28">
        <f t="shared" si="299"/>
        <v>930</v>
      </c>
      <c r="X2636" s="28">
        <f t="shared" si="300"/>
        <v>986</v>
      </c>
    </row>
    <row r="2637" spans="1:2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8318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8358</v>
      </c>
      <c r="O2637" s="5">
        <f t="shared" si="298"/>
        <v>100</v>
      </c>
      <c r="P2637" s="5">
        <f t="shared" si="297"/>
        <v>136.9047619047619</v>
      </c>
      <c r="Q2637" s="6" t="s">
        <v>8376</v>
      </c>
      <c r="R2637" t="s">
        <v>8412</v>
      </c>
      <c r="S2637" s="10">
        <f t="shared" si="301"/>
        <v>42037.950937500005</v>
      </c>
      <c r="T2637" s="10">
        <f t="shared" si="302"/>
        <v>42072.909270833334</v>
      </c>
      <c r="U2637" s="10">
        <v>42037</v>
      </c>
      <c r="V2637" s="10">
        <v>42072</v>
      </c>
      <c r="W2637" s="28">
        <f t="shared" si="299"/>
        <v>9074.65</v>
      </c>
      <c r="X2637" s="28">
        <f t="shared" si="300"/>
        <v>9133.3000000000011</v>
      </c>
    </row>
    <row r="2638" spans="1:2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8318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8358</v>
      </c>
      <c r="O2638" s="5">
        <f t="shared" si="298"/>
        <v>187.3</v>
      </c>
      <c r="P2638" s="5">
        <f t="shared" si="297"/>
        <v>37.46</v>
      </c>
      <c r="Q2638" s="6" t="s">
        <v>8376</v>
      </c>
      <c r="R2638" t="s">
        <v>8412</v>
      </c>
      <c r="S2638" s="10">
        <f t="shared" si="301"/>
        <v>42636.614745370374</v>
      </c>
      <c r="T2638" s="10">
        <f t="shared" si="302"/>
        <v>42659.041666666672</v>
      </c>
      <c r="U2638" s="10">
        <v>42636</v>
      </c>
      <c r="V2638" s="10">
        <v>42659</v>
      </c>
      <c r="W2638" s="28">
        <f t="shared" si="299"/>
        <v>1000</v>
      </c>
      <c r="X2638" s="28">
        <f t="shared" si="300"/>
        <v>1873</v>
      </c>
    </row>
    <row r="2639" spans="1:2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8318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8358</v>
      </c>
      <c r="O2639" s="5">
        <f t="shared" si="298"/>
        <v>166.2</v>
      </c>
      <c r="P2639" s="5">
        <f t="shared" si="297"/>
        <v>31.96153846153846</v>
      </c>
      <c r="Q2639" s="6" t="s">
        <v>8376</v>
      </c>
      <c r="R2639" t="s">
        <v>8412</v>
      </c>
      <c r="S2639" s="10">
        <f t="shared" si="301"/>
        <v>42639.549479166672</v>
      </c>
      <c r="T2639" s="10">
        <f t="shared" si="302"/>
        <v>42655.549479166672</v>
      </c>
      <c r="U2639" s="10">
        <v>42639</v>
      </c>
      <c r="V2639" s="10">
        <v>42655</v>
      </c>
      <c r="W2639" s="28">
        <f t="shared" si="299"/>
        <v>500</v>
      </c>
      <c r="X2639" s="28">
        <f t="shared" si="300"/>
        <v>831</v>
      </c>
    </row>
    <row r="2640" spans="1:2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8318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8358</v>
      </c>
      <c r="O2640" s="5">
        <f t="shared" si="298"/>
        <v>101.72910662824208</v>
      </c>
      <c r="P2640" s="5">
        <f t="shared" si="297"/>
        <v>25.214285714285715</v>
      </c>
      <c r="Q2640" s="6" t="s">
        <v>8376</v>
      </c>
      <c r="R2640" t="s">
        <v>8412</v>
      </c>
      <c r="S2640" s="10">
        <f t="shared" si="301"/>
        <v>41989.913136574076</v>
      </c>
      <c r="T2640" s="10">
        <f t="shared" si="302"/>
        <v>42019.913136574076</v>
      </c>
      <c r="U2640" s="10">
        <v>41989</v>
      </c>
      <c r="V2640" s="10">
        <v>42019</v>
      </c>
      <c r="W2640" s="28">
        <f t="shared" si="299"/>
        <v>347</v>
      </c>
      <c r="X2640" s="28">
        <f t="shared" si="300"/>
        <v>353</v>
      </c>
    </row>
    <row r="2641" spans="1:2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8318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8358</v>
      </c>
      <c r="O2641" s="5">
        <f t="shared" si="298"/>
        <v>164</v>
      </c>
      <c r="P2641" s="5">
        <f t="shared" si="297"/>
        <v>10.040816326530612</v>
      </c>
      <c r="Q2641" s="6" t="s">
        <v>8376</v>
      </c>
      <c r="R2641" t="s">
        <v>8412</v>
      </c>
      <c r="S2641" s="10">
        <f t="shared" si="301"/>
        <v>42024.86513888889</v>
      </c>
      <c r="T2641" s="10">
        <f t="shared" si="302"/>
        <v>42054.86513888889</v>
      </c>
      <c r="U2641" s="10">
        <v>42024</v>
      </c>
      <c r="V2641" s="10">
        <v>42054</v>
      </c>
      <c r="W2641" s="28">
        <f t="shared" si="299"/>
        <v>454.86</v>
      </c>
      <c r="X2641" s="28">
        <f t="shared" si="300"/>
        <v>759.25439999999992</v>
      </c>
    </row>
    <row r="2642" spans="1:2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8318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8358</v>
      </c>
      <c r="O2642" s="5">
        <f t="shared" si="298"/>
        <v>105.66666666666666</v>
      </c>
      <c r="P2642" s="5">
        <f t="shared" si="297"/>
        <v>45.94202898550725</v>
      </c>
      <c r="Q2642" s="6" t="s">
        <v>8376</v>
      </c>
      <c r="R2642" t="s">
        <v>8412</v>
      </c>
      <c r="S2642" s="10">
        <f t="shared" si="301"/>
        <v>42103.160578703704</v>
      </c>
      <c r="T2642" s="10">
        <f t="shared" si="302"/>
        <v>42163.160578703704</v>
      </c>
      <c r="U2642" s="10">
        <v>42103</v>
      </c>
      <c r="V2642" s="10">
        <v>42163</v>
      </c>
      <c r="W2642" s="28">
        <f t="shared" si="299"/>
        <v>3000</v>
      </c>
      <c r="X2642" s="28">
        <f t="shared" si="300"/>
        <v>3170</v>
      </c>
    </row>
    <row r="2643" spans="1:2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8320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8358</v>
      </c>
      <c r="O2643" s="5">
        <f t="shared" si="298"/>
        <v>1</v>
      </c>
      <c r="P2643" s="5">
        <f t="shared" si="297"/>
        <v>15</v>
      </c>
      <c r="Q2643" s="6" t="s">
        <v>8376</v>
      </c>
      <c r="R2643" t="s">
        <v>8412</v>
      </c>
      <c r="S2643" s="10">
        <f t="shared" si="301"/>
        <v>41880.827118055553</v>
      </c>
      <c r="T2643" s="10">
        <f t="shared" si="302"/>
        <v>41897.839583333334</v>
      </c>
      <c r="U2643" s="10">
        <v>41880</v>
      </c>
      <c r="V2643" s="10">
        <v>41897</v>
      </c>
      <c r="W2643" s="28">
        <f t="shared" si="299"/>
        <v>1500</v>
      </c>
      <c r="X2643" s="28">
        <f t="shared" si="300"/>
        <v>15</v>
      </c>
    </row>
    <row r="2644" spans="1:2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8320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8358</v>
      </c>
      <c r="O2644" s="5">
        <f t="shared" si="298"/>
        <v>0</v>
      </c>
      <c r="P2644" s="5">
        <v>0</v>
      </c>
      <c r="Q2644" s="6" t="s">
        <v>8376</v>
      </c>
      <c r="R2644" t="s">
        <v>8412</v>
      </c>
      <c r="S2644" s="10">
        <f t="shared" si="301"/>
        <v>42536.246620370366</v>
      </c>
      <c r="T2644" s="10">
        <f t="shared" si="302"/>
        <v>42566.289583333331</v>
      </c>
      <c r="U2644" s="10">
        <v>42536</v>
      </c>
      <c r="V2644" s="10">
        <v>42566</v>
      </c>
      <c r="W2644" s="28">
        <f t="shared" si="299"/>
        <v>561500</v>
      </c>
      <c r="X2644" s="28">
        <f t="shared" si="300"/>
        <v>0</v>
      </c>
    </row>
    <row r="2645" spans="1:2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8358</v>
      </c>
      <c r="O2645" s="5">
        <f t="shared" si="298"/>
        <v>33.559730999999999</v>
      </c>
      <c r="P2645" s="5">
        <f t="shared" ref="P2645:P2687" si="303">E2645/L2645</f>
        <v>223.58248500999335</v>
      </c>
      <c r="Q2645" s="6" t="s">
        <v>8376</v>
      </c>
      <c r="R2645" t="s">
        <v>8412</v>
      </c>
      <c r="S2645" s="10">
        <f t="shared" si="301"/>
        <v>42689.582349537042</v>
      </c>
      <c r="T2645" s="10">
        <f t="shared" si="302"/>
        <v>42725.332638888889</v>
      </c>
      <c r="U2645" s="10">
        <v>42689</v>
      </c>
      <c r="V2645" s="10">
        <v>42725</v>
      </c>
      <c r="W2645" s="28">
        <f t="shared" si="299"/>
        <v>1000000</v>
      </c>
      <c r="X2645" s="28">
        <f t="shared" si="300"/>
        <v>335597.31</v>
      </c>
    </row>
    <row r="2646" spans="1:2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8358</v>
      </c>
      <c r="O2646" s="5">
        <f t="shared" si="298"/>
        <v>2.0529999999999999</v>
      </c>
      <c r="P2646" s="5">
        <f t="shared" si="303"/>
        <v>39.480769230769234</v>
      </c>
      <c r="Q2646" s="6" t="s">
        <v>8376</v>
      </c>
      <c r="R2646" t="s">
        <v>8412</v>
      </c>
      <c r="S2646" s="10">
        <f t="shared" si="301"/>
        <v>42774.792071759264</v>
      </c>
      <c r="T2646" s="10">
        <f t="shared" si="302"/>
        <v>42804.792071759264</v>
      </c>
      <c r="U2646" s="10">
        <v>42774</v>
      </c>
      <c r="V2646" s="10">
        <v>42804</v>
      </c>
      <c r="W2646" s="28">
        <f t="shared" si="299"/>
        <v>100000</v>
      </c>
      <c r="X2646" s="28">
        <f t="shared" si="300"/>
        <v>2053</v>
      </c>
    </row>
    <row r="2647" spans="1:2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8358</v>
      </c>
      <c r="O2647" s="5">
        <f t="shared" si="298"/>
        <v>10.5</v>
      </c>
      <c r="P2647" s="5">
        <f t="shared" si="303"/>
        <v>91.304347826086953</v>
      </c>
      <c r="Q2647" s="6" t="s">
        <v>8376</v>
      </c>
      <c r="R2647" t="s">
        <v>8412</v>
      </c>
      <c r="S2647" s="10">
        <f t="shared" si="301"/>
        <v>41921.842627314814</v>
      </c>
      <c r="T2647" s="10">
        <f t="shared" si="302"/>
        <v>41951.884293981479</v>
      </c>
      <c r="U2647" s="10">
        <v>41921</v>
      </c>
      <c r="V2647" s="10">
        <v>41951</v>
      </c>
      <c r="W2647" s="28">
        <f t="shared" si="299"/>
        <v>17716</v>
      </c>
      <c r="X2647" s="28">
        <f t="shared" si="300"/>
        <v>1805.16</v>
      </c>
    </row>
    <row r="2648" spans="1:2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8358</v>
      </c>
      <c r="O2648" s="5">
        <f t="shared" si="298"/>
        <v>8.4172840000000004</v>
      </c>
      <c r="P2648" s="5">
        <f t="shared" si="303"/>
        <v>78.666205607476627</v>
      </c>
      <c r="Q2648" s="6" t="s">
        <v>8376</v>
      </c>
      <c r="R2648" t="s">
        <v>8412</v>
      </c>
      <c r="S2648" s="10">
        <f t="shared" si="301"/>
        <v>42226.313298611116</v>
      </c>
      <c r="T2648" s="10">
        <f t="shared" si="302"/>
        <v>42256.313298611116</v>
      </c>
      <c r="U2648" s="10">
        <v>42226</v>
      </c>
      <c r="V2648" s="10">
        <v>42256</v>
      </c>
      <c r="W2648" s="28">
        <f t="shared" si="299"/>
        <v>500000</v>
      </c>
      <c r="X2648" s="28">
        <f t="shared" si="300"/>
        <v>42086.42</v>
      </c>
    </row>
    <row r="2649" spans="1:2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8358</v>
      </c>
      <c r="O2649" s="5">
        <f t="shared" si="298"/>
        <v>1.44</v>
      </c>
      <c r="P2649" s="5">
        <f t="shared" si="303"/>
        <v>12</v>
      </c>
      <c r="Q2649" s="6" t="s">
        <v>8376</v>
      </c>
      <c r="R2649" t="s">
        <v>8412</v>
      </c>
      <c r="S2649" s="10">
        <f t="shared" si="301"/>
        <v>42200.261793981481</v>
      </c>
      <c r="T2649" s="10">
        <f t="shared" si="302"/>
        <v>42230.261793981481</v>
      </c>
      <c r="U2649" s="10">
        <v>42200</v>
      </c>
      <c r="V2649" s="10">
        <v>42230</v>
      </c>
      <c r="W2649" s="28">
        <f t="shared" si="299"/>
        <v>1961.7499999999998</v>
      </c>
      <c r="X2649" s="28">
        <f t="shared" si="300"/>
        <v>27.601200000000002</v>
      </c>
    </row>
    <row r="2650" spans="1:2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8358</v>
      </c>
      <c r="O2650" s="5">
        <f t="shared" si="298"/>
        <v>0.88333333333333341</v>
      </c>
      <c r="P2650" s="5">
        <f t="shared" si="303"/>
        <v>17.666666666666668</v>
      </c>
      <c r="Q2650" s="6" t="s">
        <v>8376</v>
      </c>
      <c r="R2650" t="s">
        <v>8412</v>
      </c>
      <c r="S2650" s="10">
        <f t="shared" si="301"/>
        <v>42408.714814814812</v>
      </c>
      <c r="T2650" s="10">
        <f t="shared" si="302"/>
        <v>42438.714814814812</v>
      </c>
      <c r="U2650" s="10">
        <v>42408</v>
      </c>
      <c r="V2650" s="10">
        <v>42438</v>
      </c>
      <c r="W2650" s="28">
        <f t="shared" si="299"/>
        <v>12000</v>
      </c>
      <c r="X2650" s="28">
        <f t="shared" si="300"/>
        <v>106</v>
      </c>
    </row>
    <row r="2651" spans="1:2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8358</v>
      </c>
      <c r="O2651" s="5">
        <f t="shared" si="298"/>
        <v>9.920000000000001E-2</v>
      </c>
      <c r="P2651" s="5">
        <f t="shared" si="303"/>
        <v>41.333333333333336</v>
      </c>
      <c r="Q2651" s="6" t="s">
        <v>8376</v>
      </c>
      <c r="R2651" t="s">
        <v>8412</v>
      </c>
      <c r="S2651" s="10">
        <f t="shared" si="301"/>
        <v>42341.99700231482</v>
      </c>
      <c r="T2651" s="10">
        <f t="shared" si="302"/>
        <v>42401.99700231482</v>
      </c>
      <c r="U2651" s="10">
        <v>42341</v>
      </c>
      <c r="V2651" s="10">
        <v>42401</v>
      </c>
      <c r="W2651" s="28">
        <f t="shared" si="299"/>
        <v>125000</v>
      </c>
      <c r="X2651" s="28">
        <f t="shared" si="300"/>
        <v>124</v>
      </c>
    </row>
    <row r="2652" spans="1:2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8358</v>
      </c>
      <c r="O2652" s="5">
        <f t="shared" si="298"/>
        <v>0.59666666666666668</v>
      </c>
      <c r="P2652" s="5">
        <f t="shared" si="303"/>
        <v>71.599999999999994</v>
      </c>
      <c r="Q2652" s="6" t="s">
        <v>8376</v>
      </c>
      <c r="R2652" t="s">
        <v>8412</v>
      </c>
      <c r="S2652" s="10">
        <f t="shared" si="301"/>
        <v>42695.624340277776</v>
      </c>
      <c r="T2652" s="10">
        <f t="shared" si="302"/>
        <v>42725.624340277776</v>
      </c>
      <c r="U2652" s="10">
        <v>42695</v>
      </c>
      <c r="V2652" s="10">
        <v>42725</v>
      </c>
      <c r="W2652" s="28">
        <f t="shared" si="299"/>
        <v>60000</v>
      </c>
      <c r="X2652" s="28">
        <f t="shared" si="300"/>
        <v>358</v>
      </c>
    </row>
    <row r="2653" spans="1:2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8358</v>
      </c>
      <c r="O2653" s="5">
        <f t="shared" si="298"/>
        <v>1.8689285714285715</v>
      </c>
      <c r="P2653" s="5">
        <f t="shared" si="303"/>
        <v>307.8235294117647</v>
      </c>
      <c r="Q2653" s="6" t="s">
        <v>8376</v>
      </c>
      <c r="R2653" t="s">
        <v>8412</v>
      </c>
      <c r="S2653" s="10">
        <f t="shared" si="301"/>
        <v>42327.805659722224</v>
      </c>
      <c r="T2653" s="10">
        <f t="shared" si="302"/>
        <v>42355.805659722224</v>
      </c>
      <c r="U2653" s="10">
        <v>42327</v>
      </c>
      <c r="V2653" s="10">
        <v>42355</v>
      </c>
      <c r="W2653" s="28">
        <f t="shared" si="299"/>
        <v>280000</v>
      </c>
      <c r="X2653" s="28">
        <f t="shared" si="300"/>
        <v>5233</v>
      </c>
    </row>
    <row r="2654" spans="1:2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8358</v>
      </c>
      <c r="O2654" s="5">
        <f t="shared" si="298"/>
        <v>0.88500000000000001</v>
      </c>
      <c r="P2654" s="5">
        <f t="shared" si="303"/>
        <v>80.454545454545453</v>
      </c>
      <c r="Q2654" s="6" t="s">
        <v>8376</v>
      </c>
      <c r="R2654" t="s">
        <v>8412</v>
      </c>
      <c r="S2654" s="10">
        <f t="shared" si="301"/>
        <v>41953.158854166672</v>
      </c>
      <c r="T2654" s="10">
        <f t="shared" si="302"/>
        <v>41983.158854166672</v>
      </c>
      <c r="U2654" s="10">
        <v>41953</v>
      </c>
      <c r="V2654" s="10">
        <v>41983</v>
      </c>
      <c r="W2654" s="28">
        <f t="shared" si="299"/>
        <v>86670</v>
      </c>
      <c r="X2654" s="28">
        <f t="shared" si="300"/>
        <v>738.70950000000005</v>
      </c>
    </row>
    <row r="2655" spans="1:2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8358</v>
      </c>
      <c r="O2655" s="5">
        <f t="shared" si="298"/>
        <v>11.52156862745098</v>
      </c>
      <c r="P2655" s="5">
        <f t="shared" si="303"/>
        <v>83.942857142857136</v>
      </c>
      <c r="Q2655" s="6" t="s">
        <v>8376</v>
      </c>
      <c r="R2655" t="s">
        <v>8412</v>
      </c>
      <c r="S2655" s="10">
        <f t="shared" si="301"/>
        <v>41771.651932870373</v>
      </c>
      <c r="T2655" s="10">
        <f t="shared" si="302"/>
        <v>41803.166666666664</v>
      </c>
      <c r="U2655" s="10">
        <v>41771</v>
      </c>
      <c r="V2655" s="10">
        <v>41803</v>
      </c>
      <c r="W2655" s="28">
        <f t="shared" si="299"/>
        <v>51000</v>
      </c>
      <c r="X2655" s="28">
        <f t="shared" si="300"/>
        <v>5876</v>
      </c>
    </row>
    <row r="2656" spans="1:2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8358</v>
      </c>
      <c r="O2656" s="5">
        <f t="shared" si="298"/>
        <v>5.1000000000000004E-2</v>
      </c>
      <c r="P2656" s="5">
        <f t="shared" si="303"/>
        <v>8.5</v>
      </c>
      <c r="Q2656" s="6" t="s">
        <v>8376</v>
      </c>
      <c r="R2656" t="s">
        <v>8412</v>
      </c>
      <c r="S2656" s="10">
        <f t="shared" si="301"/>
        <v>42055.600995370369</v>
      </c>
      <c r="T2656" s="10">
        <f t="shared" si="302"/>
        <v>42115.559328703705</v>
      </c>
      <c r="U2656" s="10">
        <v>42055</v>
      </c>
      <c r="V2656" s="10">
        <v>42115</v>
      </c>
      <c r="W2656" s="28">
        <f t="shared" si="299"/>
        <v>100000</v>
      </c>
      <c r="X2656" s="28">
        <f t="shared" si="300"/>
        <v>51</v>
      </c>
    </row>
    <row r="2657" spans="1:2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8358</v>
      </c>
      <c r="O2657" s="5">
        <f t="shared" si="298"/>
        <v>21.033333333333335</v>
      </c>
      <c r="P2657" s="5">
        <f t="shared" si="303"/>
        <v>73.372093023255815</v>
      </c>
      <c r="Q2657" s="6" t="s">
        <v>8376</v>
      </c>
      <c r="R2657" t="s">
        <v>8412</v>
      </c>
      <c r="S2657" s="10">
        <f t="shared" si="301"/>
        <v>42381.866284722222</v>
      </c>
      <c r="T2657" s="10">
        <f t="shared" si="302"/>
        <v>42409.833333333328</v>
      </c>
      <c r="U2657" s="10">
        <v>42381</v>
      </c>
      <c r="V2657" s="10">
        <v>42409</v>
      </c>
      <c r="W2657" s="28">
        <f t="shared" si="299"/>
        <v>15000</v>
      </c>
      <c r="X2657" s="28">
        <f t="shared" si="300"/>
        <v>3155</v>
      </c>
    </row>
    <row r="2658" spans="1:2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8358</v>
      </c>
      <c r="O2658" s="5">
        <f t="shared" si="298"/>
        <v>11.436666666666667</v>
      </c>
      <c r="P2658" s="5">
        <f t="shared" si="303"/>
        <v>112.86184210526316</v>
      </c>
      <c r="Q2658" s="6" t="s">
        <v>8376</v>
      </c>
      <c r="R2658" t="s">
        <v>8412</v>
      </c>
      <c r="S2658" s="10">
        <f t="shared" si="301"/>
        <v>42767.688518518524</v>
      </c>
      <c r="T2658" s="10">
        <f t="shared" si="302"/>
        <v>42806.791666666672</v>
      </c>
      <c r="U2658" s="10">
        <v>42767</v>
      </c>
      <c r="V2658" s="10">
        <v>42806</v>
      </c>
      <c r="W2658" s="28">
        <f t="shared" si="299"/>
        <v>150000</v>
      </c>
      <c r="X2658" s="28">
        <f t="shared" si="300"/>
        <v>17155</v>
      </c>
    </row>
    <row r="2659" spans="1:2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8358</v>
      </c>
      <c r="O2659" s="5">
        <f t="shared" si="298"/>
        <v>18.737933333333334</v>
      </c>
      <c r="P2659" s="5">
        <f t="shared" si="303"/>
        <v>95.277627118644077</v>
      </c>
      <c r="Q2659" s="6" t="s">
        <v>8376</v>
      </c>
      <c r="R2659" t="s">
        <v>8412</v>
      </c>
      <c r="S2659" s="10">
        <f t="shared" si="301"/>
        <v>42551.928854166668</v>
      </c>
      <c r="T2659" s="10">
        <f t="shared" si="302"/>
        <v>42585.0625</v>
      </c>
      <c r="U2659" s="10">
        <v>42551</v>
      </c>
      <c r="V2659" s="10">
        <v>42585</v>
      </c>
      <c r="W2659" s="28">
        <f t="shared" si="299"/>
        <v>30000</v>
      </c>
      <c r="X2659" s="28">
        <f t="shared" si="300"/>
        <v>5621.38</v>
      </c>
    </row>
    <row r="2660" spans="1:2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8358</v>
      </c>
      <c r="O2660" s="5">
        <f t="shared" si="298"/>
        <v>9.285714285714286E-2</v>
      </c>
      <c r="P2660" s="5">
        <f t="shared" si="303"/>
        <v>22.75</v>
      </c>
      <c r="Q2660" s="6" t="s">
        <v>8376</v>
      </c>
      <c r="R2660" t="s">
        <v>8412</v>
      </c>
      <c r="S2660" s="10">
        <f t="shared" si="301"/>
        <v>42551.884189814809</v>
      </c>
      <c r="T2660" s="10">
        <f t="shared" si="302"/>
        <v>42581.884189814809</v>
      </c>
      <c r="U2660" s="10">
        <v>42551</v>
      </c>
      <c r="V2660" s="10">
        <v>42581</v>
      </c>
      <c r="W2660" s="28">
        <f t="shared" si="299"/>
        <v>98000</v>
      </c>
      <c r="X2660" s="28">
        <f t="shared" si="300"/>
        <v>91</v>
      </c>
    </row>
    <row r="2661" spans="1:2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8358</v>
      </c>
      <c r="O2661" s="5">
        <f t="shared" si="298"/>
        <v>2.7204081632653061</v>
      </c>
      <c r="P2661" s="5">
        <f t="shared" si="303"/>
        <v>133.30000000000001</v>
      </c>
      <c r="Q2661" s="6" t="s">
        <v>8376</v>
      </c>
      <c r="R2661" t="s">
        <v>8412</v>
      </c>
      <c r="S2661" s="10">
        <f t="shared" si="301"/>
        <v>42082.069560185184</v>
      </c>
      <c r="T2661" s="10">
        <f t="shared" si="302"/>
        <v>42112.069560185184</v>
      </c>
      <c r="U2661" s="10">
        <v>42082</v>
      </c>
      <c r="V2661" s="10">
        <v>42112</v>
      </c>
      <c r="W2661" s="28">
        <f t="shared" si="299"/>
        <v>49000</v>
      </c>
      <c r="X2661" s="28">
        <f t="shared" si="300"/>
        <v>1333</v>
      </c>
    </row>
    <row r="2662" spans="1:2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8358</v>
      </c>
      <c r="O2662" s="5">
        <f t="shared" si="298"/>
        <v>9.5000000000000001E-2</v>
      </c>
      <c r="P2662" s="5">
        <f t="shared" si="303"/>
        <v>3.8</v>
      </c>
      <c r="Q2662" s="6" t="s">
        <v>8376</v>
      </c>
      <c r="R2662" t="s">
        <v>8412</v>
      </c>
      <c r="S2662" s="10">
        <f t="shared" si="301"/>
        <v>42272.713171296295</v>
      </c>
      <c r="T2662" s="10">
        <f t="shared" si="302"/>
        <v>42332.754837962959</v>
      </c>
      <c r="U2662" s="10">
        <v>42272</v>
      </c>
      <c r="V2662" s="10">
        <v>42332</v>
      </c>
      <c r="W2662" s="28">
        <f t="shared" si="299"/>
        <v>20000</v>
      </c>
      <c r="X2662" s="28">
        <f t="shared" si="300"/>
        <v>19</v>
      </c>
    </row>
    <row r="2663" spans="1:2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8318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8359</v>
      </c>
      <c r="O2663" s="5">
        <f t="shared" si="298"/>
        <v>102.89999999999999</v>
      </c>
      <c r="P2663" s="5">
        <f t="shared" si="303"/>
        <v>85.75</v>
      </c>
      <c r="Q2663" s="6" t="s">
        <v>8376</v>
      </c>
      <c r="R2663" t="s">
        <v>8413</v>
      </c>
      <c r="S2663" s="10">
        <f t="shared" si="301"/>
        <v>41542.958449074074</v>
      </c>
      <c r="T2663" s="10">
        <f t="shared" si="302"/>
        <v>41572.958449074074</v>
      </c>
      <c r="U2663" s="10">
        <v>41542</v>
      </c>
      <c r="V2663" s="10">
        <v>41572</v>
      </c>
      <c r="W2663" s="28">
        <f t="shared" si="299"/>
        <v>5000</v>
      </c>
      <c r="X2663" s="28">
        <f t="shared" si="300"/>
        <v>5145</v>
      </c>
    </row>
    <row r="2664" spans="1:2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8318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8359</v>
      </c>
      <c r="O2664" s="5">
        <f t="shared" si="298"/>
        <v>106.80000000000001</v>
      </c>
      <c r="P2664" s="5">
        <f t="shared" si="303"/>
        <v>267</v>
      </c>
      <c r="Q2664" s="6" t="s">
        <v>8376</v>
      </c>
      <c r="R2664" t="s">
        <v>8413</v>
      </c>
      <c r="S2664" s="10">
        <f t="shared" si="301"/>
        <v>42207.746678240743</v>
      </c>
      <c r="T2664" s="10">
        <f t="shared" si="302"/>
        <v>42237.746678240743</v>
      </c>
      <c r="U2664" s="10">
        <v>42207</v>
      </c>
      <c r="V2664" s="10">
        <v>42237</v>
      </c>
      <c r="W2664" s="28">
        <f t="shared" si="299"/>
        <v>20000</v>
      </c>
      <c r="X2664" s="28">
        <f t="shared" si="300"/>
        <v>21360</v>
      </c>
    </row>
    <row r="2665" spans="1:2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8318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8359</v>
      </c>
      <c r="O2665" s="5">
        <f t="shared" si="298"/>
        <v>104.59625</v>
      </c>
      <c r="P2665" s="5">
        <f t="shared" si="303"/>
        <v>373.55803571428572</v>
      </c>
      <c r="Q2665" s="6" t="s">
        <v>8376</v>
      </c>
      <c r="R2665" t="s">
        <v>8413</v>
      </c>
      <c r="S2665" s="10">
        <f t="shared" si="301"/>
        <v>42222.622766203705</v>
      </c>
      <c r="T2665" s="10">
        <f t="shared" si="302"/>
        <v>42251.625</v>
      </c>
      <c r="U2665" s="10">
        <v>42222</v>
      </c>
      <c r="V2665" s="10">
        <v>42251</v>
      </c>
      <c r="W2665" s="28">
        <f t="shared" si="299"/>
        <v>15188</v>
      </c>
      <c r="X2665" s="28">
        <f t="shared" si="300"/>
        <v>15810.76915</v>
      </c>
    </row>
    <row r="2666" spans="1:2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8318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8359</v>
      </c>
      <c r="O2666" s="5">
        <f t="shared" si="298"/>
        <v>103.42857142857143</v>
      </c>
      <c r="P2666" s="5">
        <f t="shared" si="303"/>
        <v>174.03846153846155</v>
      </c>
      <c r="Q2666" s="6" t="s">
        <v>8376</v>
      </c>
      <c r="R2666" t="s">
        <v>8413</v>
      </c>
      <c r="S2666" s="10">
        <f t="shared" si="301"/>
        <v>42313.02542824074</v>
      </c>
      <c r="T2666" s="10">
        <f t="shared" si="302"/>
        <v>42347.290972222225</v>
      </c>
      <c r="U2666" s="10">
        <v>42313</v>
      </c>
      <c r="V2666" s="10">
        <v>42347</v>
      </c>
      <c r="W2666" s="28">
        <f t="shared" si="299"/>
        <v>17500</v>
      </c>
      <c r="X2666" s="28">
        <f t="shared" si="300"/>
        <v>18100</v>
      </c>
    </row>
    <row r="2667" spans="1:2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8318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8359</v>
      </c>
      <c r="O2667" s="5">
        <f t="shared" si="298"/>
        <v>123.14285714285715</v>
      </c>
      <c r="P2667" s="5">
        <f t="shared" si="303"/>
        <v>93.695652173913047</v>
      </c>
      <c r="Q2667" s="6" t="s">
        <v>8376</v>
      </c>
      <c r="R2667" t="s">
        <v>8413</v>
      </c>
      <c r="S2667" s="10">
        <f t="shared" si="301"/>
        <v>42083.895532407405</v>
      </c>
      <c r="T2667" s="10">
        <f t="shared" si="302"/>
        <v>42128.895532407405</v>
      </c>
      <c r="U2667" s="10">
        <v>42083</v>
      </c>
      <c r="V2667" s="10">
        <v>42128</v>
      </c>
      <c r="W2667" s="28">
        <f t="shared" si="299"/>
        <v>3500</v>
      </c>
      <c r="X2667" s="28">
        <f t="shared" si="300"/>
        <v>4310</v>
      </c>
    </row>
    <row r="2668" spans="1:2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8318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8359</v>
      </c>
      <c r="O2668" s="5">
        <f t="shared" si="298"/>
        <v>159.29509999999999</v>
      </c>
      <c r="P2668" s="5">
        <f t="shared" si="303"/>
        <v>77.327718446601949</v>
      </c>
      <c r="Q2668" s="6" t="s">
        <v>8376</v>
      </c>
      <c r="R2668" t="s">
        <v>8413</v>
      </c>
      <c r="S2668" s="10">
        <f t="shared" si="301"/>
        <v>42235.764340277776</v>
      </c>
      <c r="T2668" s="10">
        <f t="shared" si="302"/>
        <v>42272.875</v>
      </c>
      <c r="U2668" s="10">
        <v>42235</v>
      </c>
      <c r="V2668" s="10">
        <v>42272</v>
      </c>
      <c r="W2668" s="28">
        <f t="shared" si="299"/>
        <v>10000</v>
      </c>
      <c r="X2668" s="28">
        <f t="shared" si="300"/>
        <v>15929.51</v>
      </c>
    </row>
    <row r="2669" spans="1:2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8318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8359</v>
      </c>
      <c r="O2669" s="5">
        <f t="shared" si="298"/>
        <v>110.66666666666667</v>
      </c>
      <c r="P2669" s="5">
        <f t="shared" si="303"/>
        <v>92.222222222222229</v>
      </c>
      <c r="Q2669" s="6" t="s">
        <v>8376</v>
      </c>
      <c r="R2669" t="s">
        <v>8413</v>
      </c>
      <c r="S2669" s="10">
        <f t="shared" si="301"/>
        <v>42380.926111111112</v>
      </c>
      <c r="T2669" s="10">
        <f t="shared" si="302"/>
        <v>42410.926111111112</v>
      </c>
      <c r="U2669" s="10">
        <v>42380</v>
      </c>
      <c r="V2669" s="10">
        <v>42410</v>
      </c>
      <c r="W2669" s="28">
        <f t="shared" si="299"/>
        <v>1500</v>
      </c>
      <c r="X2669" s="28">
        <f t="shared" si="300"/>
        <v>1660</v>
      </c>
    </row>
    <row r="2670" spans="1:2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8318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8359</v>
      </c>
      <c r="O2670" s="5">
        <f t="shared" si="298"/>
        <v>170.70000000000002</v>
      </c>
      <c r="P2670" s="5">
        <f t="shared" si="303"/>
        <v>60.964285714285715</v>
      </c>
      <c r="Q2670" s="6" t="s">
        <v>8376</v>
      </c>
      <c r="R2670" t="s">
        <v>8413</v>
      </c>
      <c r="S2670" s="10">
        <f t="shared" si="301"/>
        <v>42275.58871527778</v>
      </c>
      <c r="T2670" s="10">
        <f t="shared" si="302"/>
        <v>42317.60555555555</v>
      </c>
      <c r="U2670" s="10">
        <v>42275</v>
      </c>
      <c r="V2670" s="10">
        <v>42317</v>
      </c>
      <c r="W2670" s="28">
        <f t="shared" si="299"/>
        <v>748.6</v>
      </c>
      <c r="X2670" s="28">
        <f t="shared" si="300"/>
        <v>1287.7608</v>
      </c>
    </row>
    <row r="2671" spans="1:2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8318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8359</v>
      </c>
      <c r="O2671" s="5">
        <f t="shared" si="298"/>
        <v>125.125</v>
      </c>
      <c r="P2671" s="5">
        <f t="shared" si="303"/>
        <v>91</v>
      </c>
      <c r="Q2671" s="6" t="s">
        <v>8376</v>
      </c>
      <c r="R2671" t="s">
        <v>8413</v>
      </c>
      <c r="S2671" s="10">
        <f t="shared" si="301"/>
        <v>42319.035833333328</v>
      </c>
      <c r="T2671" s="10">
        <f t="shared" si="302"/>
        <v>42379.035833333328</v>
      </c>
      <c r="U2671" s="10">
        <v>42319</v>
      </c>
      <c r="V2671" s="10">
        <v>42379</v>
      </c>
      <c r="W2671" s="28">
        <f t="shared" si="299"/>
        <v>800</v>
      </c>
      <c r="X2671" s="28">
        <f t="shared" si="300"/>
        <v>1001</v>
      </c>
    </row>
    <row r="2672" spans="1:2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8320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8359</v>
      </c>
      <c r="O2672" s="5">
        <f t="shared" si="298"/>
        <v>6.4158609339642041</v>
      </c>
      <c r="P2672" s="5">
        <f t="shared" si="303"/>
        <v>41.583333333333336</v>
      </c>
      <c r="Q2672" s="6" t="s">
        <v>8376</v>
      </c>
      <c r="R2672" t="s">
        <v>8413</v>
      </c>
      <c r="S2672" s="10">
        <f t="shared" si="301"/>
        <v>41821.020601851851</v>
      </c>
      <c r="T2672" s="10">
        <f t="shared" si="302"/>
        <v>41849.020601851851</v>
      </c>
      <c r="U2672" s="10">
        <v>41821</v>
      </c>
      <c r="V2672" s="10">
        <v>41849</v>
      </c>
      <c r="W2672" s="28">
        <f t="shared" si="299"/>
        <v>36764.715199999999</v>
      </c>
      <c r="X2672" s="28">
        <f t="shared" si="300"/>
        <v>2342.5554999999999</v>
      </c>
    </row>
    <row r="2673" spans="1:2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8320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8359</v>
      </c>
      <c r="O2673" s="5">
        <f t="shared" si="298"/>
        <v>11.343999999999999</v>
      </c>
      <c r="P2673" s="5">
        <f t="shared" si="303"/>
        <v>33.761904761904759</v>
      </c>
      <c r="Q2673" s="6" t="s">
        <v>8376</v>
      </c>
      <c r="R2673" t="s">
        <v>8413</v>
      </c>
      <c r="S2673" s="10">
        <f t="shared" si="301"/>
        <v>41962.749027777776</v>
      </c>
      <c r="T2673" s="10">
        <f t="shared" si="302"/>
        <v>41992.818055555559</v>
      </c>
      <c r="U2673" s="10">
        <v>41962</v>
      </c>
      <c r="V2673" s="10">
        <v>41992</v>
      </c>
      <c r="W2673" s="28">
        <f t="shared" si="299"/>
        <v>25000</v>
      </c>
      <c r="X2673" s="28">
        <f t="shared" si="300"/>
        <v>2836</v>
      </c>
    </row>
    <row r="2674" spans="1:2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8320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8359</v>
      </c>
      <c r="O2674" s="5">
        <f t="shared" si="298"/>
        <v>33.19</v>
      </c>
      <c r="P2674" s="5">
        <f t="shared" si="303"/>
        <v>70.61702127659575</v>
      </c>
      <c r="Q2674" s="6" t="s">
        <v>8376</v>
      </c>
      <c r="R2674" t="s">
        <v>8413</v>
      </c>
      <c r="S2674" s="10">
        <f t="shared" si="301"/>
        <v>42344.884143518517</v>
      </c>
      <c r="T2674" s="10">
        <f t="shared" si="302"/>
        <v>42366.25</v>
      </c>
      <c r="U2674" s="10">
        <v>42344</v>
      </c>
      <c r="V2674" s="10">
        <v>42366</v>
      </c>
      <c r="W2674" s="28">
        <f t="shared" si="299"/>
        <v>10000</v>
      </c>
      <c r="X2674" s="28">
        <f t="shared" si="300"/>
        <v>3319</v>
      </c>
    </row>
    <row r="2675" spans="1:2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8320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8359</v>
      </c>
      <c r="O2675" s="5">
        <f t="shared" si="298"/>
        <v>27.58</v>
      </c>
      <c r="P2675" s="5">
        <f t="shared" si="303"/>
        <v>167.15151515151516</v>
      </c>
      <c r="Q2675" s="6" t="s">
        <v>8376</v>
      </c>
      <c r="R2675" t="s">
        <v>8413</v>
      </c>
      <c r="S2675" s="10">
        <f t="shared" si="301"/>
        <v>41912.541655092595</v>
      </c>
      <c r="T2675" s="10">
        <f t="shared" si="302"/>
        <v>41941.947916666664</v>
      </c>
      <c r="U2675" s="10">
        <v>41912</v>
      </c>
      <c r="V2675" s="10">
        <v>41941</v>
      </c>
      <c r="W2675" s="28">
        <f t="shared" si="299"/>
        <v>40000</v>
      </c>
      <c r="X2675" s="28">
        <f t="shared" si="300"/>
        <v>11032</v>
      </c>
    </row>
    <row r="2676" spans="1:2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8320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8359</v>
      </c>
      <c r="O2676" s="5">
        <f t="shared" si="298"/>
        <v>62.839999999999996</v>
      </c>
      <c r="P2676" s="5">
        <f t="shared" si="303"/>
        <v>128.61988304093566</v>
      </c>
      <c r="Q2676" s="6" t="s">
        <v>8376</v>
      </c>
      <c r="R2676" t="s">
        <v>8413</v>
      </c>
      <c r="S2676" s="10">
        <f t="shared" si="301"/>
        <v>42529.632754629631</v>
      </c>
      <c r="T2676" s="10">
        <f t="shared" si="302"/>
        <v>42556.207638888889</v>
      </c>
      <c r="U2676" s="10">
        <v>42529</v>
      </c>
      <c r="V2676" s="10">
        <v>42556</v>
      </c>
      <c r="W2676" s="28">
        <f t="shared" si="299"/>
        <v>35000</v>
      </c>
      <c r="X2676" s="28">
        <f t="shared" si="300"/>
        <v>21994</v>
      </c>
    </row>
    <row r="2677" spans="1:2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8320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8359</v>
      </c>
      <c r="O2677" s="5">
        <f t="shared" si="298"/>
        <v>7.5880000000000001</v>
      </c>
      <c r="P2677" s="5">
        <f t="shared" si="303"/>
        <v>65.41379310344827</v>
      </c>
      <c r="Q2677" s="6" t="s">
        <v>8376</v>
      </c>
      <c r="R2677" t="s">
        <v>8413</v>
      </c>
      <c r="S2677" s="10">
        <f t="shared" si="301"/>
        <v>41923.857511574075</v>
      </c>
      <c r="T2677" s="10">
        <f t="shared" si="302"/>
        <v>41953.899178240739</v>
      </c>
      <c r="U2677" s="10">
        <v>41923</v>
      </c>
      <c r="V2677" s="10">
        <v>41953</v>
      </c>
      <c r="W2677" s="28">
        <f t="shared" si="299"/>
        <v>25000</v>
      </c>
      <c r="X2677" s="28">
        <f t="shared" si="300"/>
        <v>1897</v>
      </c>
    </row>
    <row r="2678" spans="1:2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8320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8359</v>
      </c>
      <c r="O2678" s="5">
        <f t="shared" si="298"/>
        <v>50.38095238095238</v>
      </c>
      <c r="P2678" s="5">
        <f t="shared" si="303"/>
        <v>117.55555555555556</v>
      </c>
      <c r="Q2678" s="6" t="s">
        <v>8376</v>
      </c>
      <c r="R2678" t="s">
        <v>8413</v>
      </c>
      <c r="S2678" s="10">
        <f t="shared" si="301"/>
        <v>42482.624699074076</v>
      </c>
      <c r="T2678" s="10">
        <f t="shared" si="302"/>
        <v>42512.624699074076</v>
      </c>
      <c r="U2678" s="10">
        <v>42482</v>
      </c>
      <c r="V2678" s="10">
        <v>42512</v>
      </c>
      <c r="W2678" s="28">
        <f t="shared" si="299"/>
        <v>1649.13</v>
      </c>
      <c r="X2678" s="28">
        <f t="shared" si="300"/>
        <v>807.25400000000002</v>
      </c>
    </row>
    <row r="2679" spans="1:2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8320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8359</v>
      </c>
      <c r="O2679" s="5">
        <f t="shared" si="298"/>
        <v>17.512820512820511</v>
      </c>
      <c r="P2679" s="5">
        <f t="shared" si="303"/>
        <v>126.48148148148148</v>
      </c>
      <c r="Q2679" s="6" t="s">
        <v>8376</v>
      </c>
      <c r="R2679" t="s">
        <v>8413</v>
      </c>
      <c r="S2679" s="10">
        <f t="shared" si="301"/>
        <v>41793.029432870375</v>
      </c>
      <c r="T2679" s="10">
        <f t="shared" si="302"/>
        <v>41823.029432870375</v>
      </c>
      <c r="U2679" s="10">
        <v>41793</v>
      </c>
      <c r="V2679" s="10">
        <v>41823</v>
      </c>
      <c r="W2679" s="28">
        <f t="shared" si="299"/>
        <v>19500</v>
      </c>
      <c r="X2679" s="28">
        <f t="shared" si="300"/>
        <v>3415</v>
      </c>
    </row>
    <row r="2680" spans="1:2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8320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8359</v>
      </c>
      <c r="O2680" s="5">
        <f t="shared" si="298"/>
        <v>1.375E-2</v>
      </c>
      <c r="P2680" s="5">
        <f t="shared" si="303"/>
        <v>550</v>
      </c>
      <c r="Q2680" s="6" t="s">
        <v>8376</v>
      </c>
      <c r="R2680" t="s">
        <v>8413</v>
      </c>
      <c r="S2680" s="10">
        <f t="shared" si="301"/>
        <v>42241.798206018517</v>
      </c>
      <c r="T2680" s="10">
        <f t="shared" si="302"/>
        <v>42271.798206018517</v>
      </c>
      <c r="U2680" s="10">
        <v>42241</v>
      </c>
      <c r="V2680" s="10">
        <v>42271</v>
      </c>
      <c r="W2680" s="28">
        <f t="shared" si="299"/>
        <v>9204800</v>
      </c>
      <c r="X2680" s="28">
        <f t="shared" si="300"/>
        <v>1236.5100000000002</v>
      </c>
    </row>
    <row r="2681" spans="1:2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8320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8359</v>
      </c>
      <c r="O2681" s="5">
        <f t="shared" si="298"/>
        <v>0.33</v>
      </c>
      <c r="P2681" s="5">
        <f t="shared" si="303"/>
        <v>44</v>
      </c>
      <c r="Q2681" s="6" t="s">
        <v>8376</v>
      </c>
      <c r="R2681" t="s">
        <v>8413</v>
      </c>
      <c r="S2681" s="10">
        <f t="shared" si="301"/>
        <v>42033.001087962963</v>
      </c>
      <c r="T2681" s="10">
        <f t="shared" si="302"/>
        <v>42063.001087962963</v>
      </c>
      <c r="U2681" s="10">
        <v>42033</v>
      </c>
      <c r="V2681" s="10">
        <v>42063</v>
      </c>
      <c r="W2681" s="28">
        <f t="shared" si="299"/>
        <v>40000</v>
      </c>
      <c r="X2681" s="28">
        <f t="shared" si="300"/>
        <v>132</v>
      </c>
    </row>
    <row r="2682" spans="1:2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8320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8359</v>
      </c>
      <c r="O2682" s="5">
        <f t="shared" si="298"/>
        <v>0.86250000000000004</v>
      </c>
      <c r="P2682" s="5">
        <f t="shared" si="303"/>
        <v>69</v>
      </c>
      <c r="Q2682" s="6" t="s">
        <v>8376</v>
      </c>
      <c r="R2682" t="s">
        <v>8413</v>
      </c>
      <c r="S2682" s="10">
        <f t="shared" si="301"/>
        <v>42436.211701388893</v>
      </c>
      <c r="T2682" s="10">
        <f t="shared" si="302"/>
        <v>42466.170034722221</v>
      </c>
      <c r="U2682" s="10">
        <v>42436</v>
      </c>
      <c r="V2682" s="10">
        <v>42466</v>
      </c>
      <c r="W2682" s="28">
        <f t="shared" si="299"/>
        <v>35049.599999999999</v>
      </c>
      <c r="X2682" s="28">
        <f t="shared" si="300"/>
        <v>312.87360000000001</v>
      </c>
    </row>
    <row r="2683" spans="1:2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8320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8341</v>
      </c>
      <c r="O2683" s="5">
        <f t="shared" si="298"/>
        <v>0.6875</v>
      </c>
      <c r="P2683" s="5">
        <f t="shared" si="303"/>
        <v>27.5</v>
      </c>
      <c r="Q2683" s="6" t="s">
        <v>8393</v>
      </c>
      <c r="R2683" t="s">
        <v>8394</v>
      </c>
      <c r="S2683" s="10">
        <f t="shared" si="301"/>
        <v>41805.895254629628</v>
      </c>
      <c r="T2683" s="10">
        <f t="shared" si="302"/>
        <v>41830.895254629628</v>
      </c>
      <c r="U2683" s="10">
        <v>41805</v>
      </c>
      <c r="V2683" s="10">
        <v>41830</v>
      </c>
      <c r="W2683" s="28">
        <f t="shared" si="299"/>
        <v>8000</v>
      </c>
      <c r="X2683" s="28">
        <f t="shared" si="300"/>
        <v>55</v>
      </c>
    </row>
    <row r="2684" spans="1:2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8320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8341</v>
      </c>
      <c r="O2684" s="5">
        <f t="shared" si="298"/>
        <v>28.299999999999997</v>
      </c>
      <c r="P2684" s="5">
        <f t="shared" si="303"/>
        <v>84.9</v>
      </c>
      <c r="Q2684" s="6" t="s">
        <v>8393</v>
      </c>
      <c r="R2684" t="s">
        <v>8394</v>
      </c>
      <c r="S2684" s="10">
        <f t="shared" si="301"/>
        <v>41932.871990740743</v>
      </c>
      <c r="T2684" s="10">
        <f t="shared" si="302"/>
        <v>41965.249305555553</v>
      </c>
      <c r="U2684" s="10">
        <v>41932</v>
      </c>
      <c r="V2684" s="10">
        <v>41965</v>
      </c>
      <c r="W2684" s="28">
        <f t="shared" si="299"/>
        <v>6000</v>
      </c>
      <c r="X2684" s="28">
        <f t="shared" si="300"/>
        <v>1698</v>
      </c>
    </row>
    <row r="2685" spans="1:2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8320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8341</v>
      </c>
      <c r="O2685" s="5">
        <f t="shared" si="298"/>
        <v>0.24</v>
      </c>
      <c r="P2685" s="5">
        <f t="shared" si="303"/>
        <v>12</v>
      </c>
      <c r="Q2685" s="6" t="s">
        <v>8393</v>
      </c>
      <c r="R2685" t="s">
        <v>8394</v>
      </c>
      <c r="S2685" s="10">
        <f t="shared" si="301"/>
        <v>42034.75509259259</v>
      </c>
      <c r="T2685" s="10">
        <f t="shared" si="302"/>
        <v>42064.75509259259</v>
      </c>
      <c r="U2685" s="10">
        <v>42034</v>
      </c>
      <c r="V2685" s="10">
        <v>42064</v>
      </c>
      <c r="W2685" s="28">
        <f t="shared" si="299"/>
        <v>15000</v>
      </c>
      <c r="X2685" s="28">
        <f t="shared" si="300"/>
        <v>36</v>
      </c>
    </row>
    <row r="2686" spans="1:2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8320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8341</v>
      </c>
      <c r="O2686" s="5">
        <f t="shared" si="298"/>
        <v>1.1428571428571428</v>
      </c>
      <c r="P2686" s="5">
        <f t="shared" si="303"/>
        <v>200</v>
      </c>
      <c r="Q2686" s="6" t="s">
        <v>8393</v>
      </c>
      <c r="R2686" t="s">
        <v>8394</v>
      </c>
      <c r="S2686" s="10">
        <f t="shared" si="301"/>
        <v>41820.914641203708</v>
      </c>
      <c r="T2686" s="10">
        <f t="shared" si="302"/>
        <v>41860.914641203708</v>
      </c>
      <c r="U2686" s="10">
        <v>41820</v>
      </c>
      <c r="V2686" s="10">
        <v>41860</v>
      </c>
      <c r="W2686" s="28">
        <f t="shared" si="299"/>
        <v>70000</v>
      </c>
      <c r="X2686" s="28">
        <f t="shared" si="300"/>
        <v>800</v>
      </c>
    </row>
    <row r="2687" spans="1:2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8320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8341</v>
      </c>
      <c r="O2687" s="5">
        <f t="shared" si="298"/>
        <v>0.02</v>
      </c>
      <c r="P2687" s="5">
        <f t="shared" si="303"/>
        <v>10</v>
      </c>
      <c r="Q2687" s="6" t="s">
        <v>8393</v>
      </c>
      <c r="R2687" t="s">
        <v>8394</v>
      </c>
      <c r="S2687" s="10">
        <f t="shared" si="301"/>
        <v>42061.69594907407</v>
      </c>
      <c r="T2687" s="10">
        <f t="shared" si="302"/>
        <v>42121.654282407406</v>
      </c>
      <c r="U2687" s="10">
        <v>42061</v>
      </c>
      <c r="V2687" s="10">
        <v>42121</v>
      </c>
      <c r="W2687" s="28">
        <f t="shared" si="299"/>
        <v>50000</v>
      </c>
      <c r="X2687" s="28">
        <f t="shared" si="300"/>
        <v>10</v>
      </c>
    </row>
    <row r="2688" spans="1:2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8320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8341</v>
      </c>
      <c r="O2688" s="5">
        <f t="shared" si="298"/>
        <v>0</v>
      </c>
      <c r="P2688" s="5">
        <v>0</v>
      </c>
      <c r="Q2688" s="6" t="s">
        <v>8393</v>
      </c>
      <c r="R2688" t="s">
        <v>8394</v>
      </c>
      <c r="S2688" s="10">
        <f t="shared" si="301"/>
        <v>41892.974803240737</v>
      </c>
      <c r="T2688" s="10">
        <f t="shared" si="302"/>
        <v>41912.974803240737</v>
      </c>
      <c r="U2688" s="10">
        <v>41892</v>
      </c>
      <c r="V2688" s="10">
        <v>41912</v>
      </c>
      <c r="W2688" s="28">
        <f t="shared" si="299"/>
        <v>30000</v>
      </c>
      <c r="X2688" s="28">
        <f t="shared" si="300"/>
        <v>0</v>
      </c>
    </row>
    <row r="2689" spans="1:2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8320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8341</v>
      </c>
      <c r="O2689" s="5">
        <f t="shared" si="298"/>
        <v>0</v>
      </c>
      <c r="P2689" s="5">
        <v>0</v>
      </c>
      <c r="Q2689" s="6" t="s">
        <v>8393</v>
      </c>
      <c r="R2689" t="s">
        <v>8394</v>
      </c>
      <c r="S2689" s="10">
        <f t="shared" si="301"/>
        <v>42154.64025462963</v>
      </c>
      <c r="T2689" s="10">
        <f t="shared" si="302"/>
        <v>42184.64025462963</v>
      </c>
      <c r="U2689" s="10">
        <v>42154</v>
      </c>
      <c r="V2689" s="10">
        <v>42184</v>
      </c>
      <c r="W2689" s="28">
        <f t="shared" si="299"/>
        <v>15000</v>
      </c>
      <c r="X2689" s="28">
        <f t="shared" si="300"/>
        <v>0</v>
      </c>
    </row>
    <row r="2690" spans="1:2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8320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8341</v>
      </c>
      <c r="O2690" s="5">
        <f t="shared" ref="O2690:O2753" si="304">(E2690/D2690)*100</f>
        <v>0.14799999999999999</v>
      </c>
      <c r="P2690" s="5">
        <f t="shared" ref="P2690:P2700" si="305">E2690/L2690</f>
        <v>5.2857142857142856</v>
      </c>
      <c r="Q2690" s="6" t="s">
        <v>8393</v>
      </c>
      <c r="R2690" t="s">
        <v>8394</v>
      </c>
      <c r="S2690" s="10">
        <f t="shared" si="301"/>
        <v>42028.11886574074</v>
      </c>
      <c r="T2690" s="10">
        <f t="shared" si="302"/>
        <v>42059.125</v>
      </c>
      <c r="U2690" s="10">
        <v>42028</v>
      </c>
      <c r="V2690" s="10">
        <v>42059</v>
      </c>
      <c r="W2690" s="28">
        <f t="shared" ref="W2690:W2753" si="306">(HLOOKUP(U2690,Exchange_Data,MATCH(H2690,Currency,0),FALSE))*D2690</f>
        <v>50000</v>
      </c>
      <c r="X2690" s="28">
        <f t="shared" ref="X2690:X2753" si="307">(HLOOKUP(V2690,Exchange_Data,MATCH(H2690,Currency,0),FALSE))*E2690</f>
        <v>74</v>
      </c>
    </row>
    <row r="2691" spans="1:2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8320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8341</v>
      </c>
      <c r="O2691" s="5">
        <f t="shared" si="304"/>
        <v>2.8571428571428571E-3</v>
      </c>
      <c r="P2691" s="5">
        <f t="shared" si="305"/>
        <v>1</v>
      </c>
      <c r="Q2691" s="6" t="s">
        <v>8393</v>
      </c>
      <c r="R2691" t="s">
        <v>8394</v>
      </c>
      <c r="S2691" s="10">
        <f t="shared" ref="S2691:S2754" si="308">(J2691/86400)+25569</f>
        <v>42551.961689814816</v>
      </c>
      <c r="T2691" s="10">
        <f t="shared" ref="T2691:T2754" si="309">(I2691/86400)+25569</f>
        <v>42581.961689814816</v>
      </c>
      <c r="U2691" s="10">
        <v>42551</v>
      </c>
      <c r="V2691" s="10">
        <v>42581</v>
      </c>
      <c r="W2691" s="28">
        <f t="shared" si="306"/>
        <v>35000</v>
      </c>
      <c r="X2691" s="28">
        <f t="shared" si="307"/>
        <v>1</v>
      </c>
    </row>
    <row r="2692" spans="1:2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8320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8341</v>
      </c>
      <c r="O2692" s="5">
        <f t="shared" si="304"/>
        <v>10.7325</v>
      </c>
      <c r="P2692" s="5">
        <f t="shared" si="305"/>
        <v>72.762711864406782</v>
      </c>
      <c r="Q2692" s="6" t="s">
        <v>8393</v>
      </c>
      <c r="R2692" t="s">
        <v>8394</v>
      </c>
      <c r="S2692" s="10">
        <f t="shared" si="308"/>
        <v>42113.105046296296</v>
      </c>
      <c r="T2692" s="10">
        <f t="shared" si="309"/>
        <v>42158.105046296296</v>
      </c>
      <c r="U2692" s="10">
        <v>42113</v>
      </c>
      <c r="V2692" s="10">
        <v>42158</v>
      </c>
      <c r="W2692" s="28">
        <f t="shared" si="306"/>
        <v>80000</v>
      </c>
      <c r="X2692" s="28">
        <f t="shared" si="307"/>
        <v>8586</v>
      </c>
    </row>
    <row r="2693" spans="1:2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8320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8341</v>
      </c>
      <c r="O2693" s="5">
        <f t="shared" si="304"/>
        <v>5.3846153846153842E-2</v>
      </c>
      <c r="P2693" s="5">
        <f t="shared" si="305"/>
        <v>17.5</v>
      </c>
      <c r="Q2693" s="6" t="s">
        <v>8393</v>
      </c>
      <c r="R2693" t="s">
        <v>8394</v>
      </c>
      <c r="S2693" s="10">
        <f t="shared" si="308"/>
        <v>42089.724039351851</v>
      </c>
      <c r="T2693" s="10">
        <f t="shared" si="309"/>
        <v>42134.724039351851</v>
      </c>
      <c r="U2693" s="10">
        <v>42089</v>
      </c>
      <c r="V2693" s="10">
        <v>42134</v>
      </c>
      <c r="W2693" s="28">
        <f t="shared" si="306"/>
        <v>52240.5</v>
      </c>
      <c r="X2693" s="28">
        <f t="shared" si="307"/>
        <v>28.917000000000002</v>
      </c>
    </row>
    <row r="2694" spans="1:2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8320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8341</v>
      </c>
      <c r="O2694" s="5">
        <f t="shared" si="304"/>
        <v>0.7142857142857143</v>
      </c>
      <c r="P2694" s="5">
        <f t="shared" si="305"/>
        <v>25</v>
      </c>
      <c r="Q2694" s="6" t="s">
        <v>8393</v>
      </c>
      <c r="R2694" t="s">
        <v>8394</v>
      </c>
      <c r="S2694" s="10">
        <f t="shared" si="308"/>
        <v>42058.334027777775</v>
      </c>
      <c r="T2694" s="10">
        <f t="shared" si="309"/>
        <v>42088.292361111111</v>
      </c>
      <c r="U2694" s="10">
        <v>42058</v>
      </c>
      <c r="V2694" s="10">
        <v>42088</v>
      </c>
      <c r="W2694" s="28">
        <f t="shared" si="306"/>
        <v>3500</v>
      </c>
      <c r="X2694" s="28">
        <f t="shared" si="307"/>
        <v>25</v>
      </c>
    </row>
    <row r="2695" spans="1:2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8320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8341</v>
      </c>
      <c r="O2695" s="5">
        <f t="shared" si="304"/>
        <v>0.8</v>
      </c>
      <c r="P2695" s="5">
        <f t="shared" si="305"/>
        <v>13.333333333333334</v>
      </c>
      <c r="Q2695" s="6" t="s">
        <v>8393</v>
      </c>
      <c r="R2695" t="s">
        <v>8394</v>
      </c>
      <c r="S2695" s="10">
        <f t="shared" si="308"/>
        <v>41834.138495370367</v>
      </c>
      <c r="T2695" s="10">
        <f t="shared" si="309"/>
        <v>41864.138495370367</v>
      </c>
      <c r="U2695" s="10">
        <v>41834</v>
      </c>
      <c r="V2695" s="10">
        <v>41864</v>
      </c>
      <c r="W2695" s="28">
        <f t="shared" si="306"/>
        <v>5000</v>
      </c>
      <c r="X2695" s="28">
        <f t="shared" si="307"/>
        <v>40</v>
      </c>
    </row>
    <row r="2696" spans="1:2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8320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8341</v>
      </c>
      <c r="O2696" s="5">
        <f t="shared" si="304"/>
        <v>3.3333333333333335E-3</v>
      </c>
      <c r="P2696" s="5">
        <f t="shared" si="305"/>
        <v>1</v>
      </c>
      <c r="Q2696" s="6" t="s">
        <v>8393</v>
      </c>
      <c r="R2696" t="s">
        <v>8394</v>
      </c>
      <c r="S2696" s="10">
        <f t="shared" si="308"/>
        <v>41878.140497685185</v>
      </c>
      <c r="T2696" s="10">
        <f t="shared" si="309"/>
        <v>41908.140497685185</v>
      </c>
      <c r="U2696" s="10">
        <v>41878</v>
      </c>
      <c r="V2696" s="10">
        <v>41908</v>
      </c>
      <c r="W2696" s="28">
        <f t="shared" si="306"/>
        <v>30000</v>
      </c>
      <c r="X2696" s="28">
        <f t="shared" si="307"/>
        <v>1</v>
      </c>
    </row>
    <row r="2697" spans="1:2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8320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8341</v>
      </c>
      <c r="O2697" s="5">
        <f t="shared" si="304"/>
        <v>0.47333333333333333</v>
      </c>
      <c r="P2697" s="5">
        <f t="shared" si="305"/>
        <v>23.666666666666668</v>
      </c>
      <c r="Q2697" s="6" t="s">
        <v>8393</v>
      </c>
      <c r="R2697" t="s">
        <v>8394</v>
      </c>
      <c r="S2697" s="10">
        <f t="shared" si="308"/>
        <v>42048.181921296295</v>
      </c>
      <c r="T2697" s="10">
        <f t="shared" si="309"/>
        <v>42108.14025462963</v>
      </c>
      <c r="U2697" s="10">
        <v>42048</v>
      </c>
      <c r="V2697" s="10">
        <v>42108</v>
      </c>
      <c r="W2697" s="28">
        <f t="shared" si="306"/>
        <v>15000</v>
      </c>
      <c r="X2697" s="28">
        <f t="shared" si="307"/>
        <v>71</v>
      </c>
    </row>
    <row r="2698" spans="1:2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8320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8341</v>
      </c>
      <c r="O2698" s="5">
        <f t="shared" si="304"/>
        <v>5.65</v>
      </c>
      <c r="P2698" s="5">
        <f t="shared" si="305"/>
        <v>89.21052631578948</v>
      </c>
      <c r="Q2698" s="6" t="s">
        <v>8393</v>
      </c>
      <c r="R2698" t="s">
        <v>8394</v>
      </c>
      <c r="S2698" s="10">
        <f t="shared" si="308"/>
        <v>41964.844444444447</v>
      </c>
      <c r="T2698" s="10">
        <f t="shared" si="309"/>
        <v>41998.844444444447</v>
      </c>
      <c r="U2698" s="10">
        <v>41964</v>
      </c>
      <c r="V2698" s="10">
        <v>41998</v>
      </c>
      <c r="W2698" s="28">
        <f t="shared" si="306"/>
        <v>60000</v>
      </c>
      <c r="X2698" s="28">
        <f t="shared" si="307"/>
        <v>3390</v>
      </c>
    </row>
    <row r="2699" spans="1:2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8320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8341</v>
      </c>
      <c r="O2699" s="5">
        <f t="shared" si="304"/>
        <v>26.35217391304348</v>
      </c>
      <c r="P2699" s="5">
        <f t="shared" si="305"/>
        <v>116.55769230769231</v>
      </c>
      <c r="Q2699" s="6" t="s">
        <v>8393</v>
      </c>
      <c r="R2699" t="s">
        <v>8394</v>
      </c>
      <c r="S2699" s="10">
        <f t="shared" si="308"/>
        <v>42187.940081018518</v>
      </c>
      <c r="T2699" s="10">
        <f t="shared" si="309"/>
        <v>42218.916666666672</v>
      </c>
      <c r="U2699" s="10">
        <v>42187</v>
      </c>
      <c r="V2699" s="10">
        <v>42218</v>
      </c>
      <c r="W2699" s="28">
        <f t="shared" si="306"/>
        <v>23000</v>
      </c>
      <c r="X2699" s="28">
        <f t="shared" si="307"/>
        <v>6061</v>
      </c>
    </row>
    <row r="2700" spans="1:2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8320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8341</v>
      </c>
      <c r="O2700" s="5">
        <f t="shared" si="304"/>
        <v>0.325125</v>
      </c>
      <c r="P2700" s="5">
        <f t="shared" si="305"/>
        <v>13.005000000000001</v>
      </c>
      <c r="Q2700" s="6" t="s">
        <v>8393</v>
      </c>
      <c r="R2700" t="s">
        <v>8394</v>
      </c>
      <c r="S2700" s="10">
        <f t="shared" si="308"/>
        <v>41787.898240740738</v>
      </c>
      <c r="T2700" s="10">
        <f t="shared" si="309"/>
        <v>41817.898240740738</v>
      </c>
      <c r="U2700" s="10">
        <v>41787</v>
      </c>
      <c r="V2700" s="10">
        <v>41817</v>
      </c>
      <c r="W2700" s="28">
        <f t="shared" si="306"/>
        <v>8000</v>
      </c>
      <c r="X2700" s="28">
        <f t="shared" si="307"/>
        <v>26.01</v>
      </c>
    </row>
    <row r="2701" spans="1:2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8320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8341</v>
      </c>
      <c r="O2701" s="5">
        <f t="shared" si="304"/>
        <v>0</v>
      </c>
      <c r="P2701" s="5">
        <v>0</v>
      </c>
      <c r="Q2701" s="6" t="s">
        <v>8393</v>
      </c>
      <c r="R2701" t="s">
        <v>8394</v>
      </c>
      <c r="S2701" s="10">
        <f t="shared" si="308"/>
        <v>41829.896562499998</v>
      </c>
      <c r="T2701" s="10">
        <f t="shared" si="309"/>
        <v>41859.896562499998</v>
      </c>
      <c r="U2701" s="10">
        <v>41829</v>
      </c>
      <c r="V2701" s="10">
        <v>41859</v>
      </c>
      <c r="W2701" s="28">
        <f t="shared" si="306"/>
        <v>1.8754</v>
      </c>
      <c r="X2701" s="28">
        <f t="shared" si="307"/>
        <v>0</v>
      </c>
    </row>
    <row r="2702" spans="1:2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8320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8341</v>
      </c>
      <c r="O2702" s="5">
        <f t="shared" si="304"/>
        <v>0.7000700070007001</v>
      </c>
      <c r="P2702" s="5">
        <f t="shared" ref="P2702:P2744" si="310">E2702/L2702</f>
        <v>17.5</v>
      </c>
      <c r="Q2702" s="6" t="s">
        <v>8393</v>
      </c>
      <c r="R2702" t="s">
        <v>8394</v>
      </c>
      <c r="S2702" s="10">
        <f t="shared" si="308"/>
        <v>41870.874675925923</v>
      </c>
      <c r="T2702" s="10">
        <f t="shared" si="309"/>
        <v>41900.874675925923</v>
      </c>
      <c r="U2702" s="10">
        <v>41870</v>
      </c>
      <c r="V2702" s="10">
        <v>41900</v>
      </c>
      <c r="W2702" s="28">
        <f t="shared" si="306"/>
        <v>9999</v>
      </c>
      <c r="X2702" s="28">
        <f t="shared" si="307"/>
        <v>70</v>
      </c>
    </row>
    <row r="2703" spans="1:2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8321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8360</v>
      </c>
      <c r="O2703" s="5">
        <f t="shared" si="304"/>
        <v>46.176470588235297</v>
      </c>
      <c r="P2703" s="5">
        <f t="shared" si="310"/>
        <v>34.130434782608695</v>
      </c>
      <c r="Q2703" s="6" t="s">
        <v>8374</v>
      </c>
      <c r="R2703" t="s">
        <v>8414</v>
      </c>
      <c r="S2703" s="10">
        <f t="shared" si="308"/>
        <v>42801.774699074071</v>
      </c>
      <c r="T2703" s="10">
        <f t="shared" si="309"/>
        <v>42832.733032407406</v>
      </c>
      <c r="U2703" s="10">
        <v>42801</v>
      </c>
      <c r="V2703" s="10">
        <v>42832</v>
      </c>
      <c r="W2703" s="28">
        <f t="shared" si="306"/>
        <v>3595.84</v>
      </c>
      <c r="X2703" s="28">
        <f t="shared" si="307"/>
        <v>1668.9099999999999</v>
      </c>
    </row>
    <row r="2704" spans="1:2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8321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8360</v>
      </c>
      <c r="O2704" s="5">
        <f t="shared" si="304"/>
        <v>34.410000000000004</v>
      </c>
      <c r="P2704" s="5">
        <f t="shared" si="310"/>
        <v>132.34615384615384</v>
      </c>
      <c r="Q2704" s="6" t="s">
        <v>8374</v>
      </c>
      <c r="R2704" t="s">
        <v>8414</v>
      </c>
      <c r="S2704" s="10">
        <f t="shared" si="308"/>
        <v>42800.801817129628</v>
      </c>
      <c r="T2704" s="10">
        <f t="shared" si="309"/>
        <v>42830.760150462964</v>
      </c>
      <c r="U2704" s="10">
        <v>42800</v>
      </c>
      <c r="V2704" s="10">
        <v>42830</v>
      </c>
      <c r="W2704" s="28">
        <f t="shared" si="306"/>
        <v>10000</v>
      </c>
      <c r="X2704" s="28">
        <f t="shared" si="307"/>
        <v>3441</v>
      </c>
    </row>
    <row r="2705" spans="1:2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8321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8360</v>
      </c>
      <c r="O2705" s="5">
        <f t="shared" si="304"/>
        <v>103.75000000000001</v>
      </c>
      <c r="P2705" s="5">
        <f t="shared" si="310"/>
        <v>922.22222222222217</v>
      </c>
      <c r="Q2705" s="6" t="s">
        <v>8374</v>
      </c>
      <c r="R2705" t="s">
        <v>8414</v>
      </c>
      <c r="S2705" s="10">
        <f t="shared" si="308"/>
        <v>42756.690162037034</v>
      </c>
      <c r="T2705" s="10">
        <f t="shared" si="309"/>
        <v>42816.648495370369</v>
      </c>
      <c r="U2705" s="10">
        <v>42756</v>
      </c>
      <c r="V2705" s="10">
        <v>42816</v>
      </c>
      <c r="W2705" s="28">
        <f t="shared" si="306"/>
        <v>1820</v>
      </c>
      <c r="X2705" s="28">
        <f t="shared" si="307"/>
        <v>2166.3000000000002</v>
      </c>
    </row>
    <row r="2706" spans="1:2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8321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8360</v>
      </c>
      <c r="O2706" s="5">
        <f t="shared" si="304"/>
        <v>6.0263157894736841</v>
      </c>
      <c r="P2706" s="5">
        <f t="shared" si="310"/>
        <v>163.57142857142858</v>
      </c>
      <c r="Q2706" s="6" t="s">
        <v>8374</v>
      </c>
      <c r="R2706" t="s">
        <v>8414</v>
      </c>
      <c r="S2706" s="10">
        <f t="shared" si="308"/>
        <v>42787.862430555557</v>
      </c>
      <c r="T2706" s="10">
        <f t="shared" si="309"/>
        <v>42830.820763888885</v>
      </c>
      <c r="U2706" s="10">
        <v>42787</v>
      </c>
      <c r="V2706" s="10">
        <v>42830</v>
      </c>
      <c r="W2706" s="28">
        <f t="shared" si="306"/>
        <v>19000</v>
      </c>
      <c r="X2706" s="28">
        <f t="shared" si="307"/>
        <v>1145</v>
      </c>
    </row>
    <row r="2707" spans="1:2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8321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8360</v>
      </c>
      <c r="O2707" s="5">
        <f t="shared" si="304"/>
        <v>10.539393939393939</v>
      </c>
      <c r="P2707" s="5">
        <f t="shared" si="310"/>
        <v>217.375</v>
      </c>
      <c r="Q2707" s="6" t="s">
        <v>8374</v>
      </c>
      <c r="R2707" t="s">
        <v>8414</v>
      </c>
      <c r="S2707" s="10">
        <f t="shared" si="308"/>
        <v>42773.916180555556</v>
      </c>
      <c r="T2707" s="10">
        <f t="shared" si="309"/>
        <v>42818.874513888892</v>
      </c>
      <c r="U2707" s="10">
        <v>42773</v>
      </c>
      <c r="V2707" s="10">
        <v>42818</v>
      </c>
      <c r="W2707" s="28">
        <f t="shared" si="306"/>
        <v>16500</v>
      </c>
      <c r="X2707" s="28">
        <f t="shared" si="307"/>
        <v>1739</v>
      </c>
    </row>
    <row r="2708" spans="1:2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8318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8360</v>
      </c>
      <c r="O2708" s="5">
        <f t="shared" si="304"/>
        <v>112.29714285714284</v>
      </c>
      <c r="P2708" s="5">
        <f t="shared" si="310"/>
        <v>149.44486692015209</v>
      </c>
      <c r="Q2708" s="6" t="s">
        <v>8374</v>
      </c>
      <c r="R2708" t="s">
        <v>8414</v>
      </c>
      <c r="S2708" s="10">
        <f t="shared" si="308"/>
        <v>41899.294942129629</v>
      </c>
      <c r="T2708" s="10">
        <f t="shared" si="309"/>
        <v>41928.290972222225</v>
      </c>
      <c r="U2708" s="10">
        <v>41899</v>
      </c>
      <c r="V2708" s="10">
        <v>41928</v>
      </c>
      <c r="W2708" s="28">
        <f t="shared" si="306"/>
        <v>35000</v>
      </c>
      <c r="X2708" s="28">
        <f t="shared" si="307"/>
        <v>39304</v>
      </c>
    </row>
    <row r="2709" spans="1:2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8318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8360</v>
      </c>
      <c r="O2709" s="5">
        <f t="shared" si="304"/>
        <v>350.84462500000001</v>
      </c>
      <c r="P2709" s="5">
        <f t="shared" si="310"/>
        <v>71.237487309644663</v>
      </c>
      <c r="Q2709" s="6" t="s">
        <v>8374</v>
      </c>
      <c r="R2709" t="s">
        <v>8414</v>
      </c>
      <c r="S2709" s="10">
        <f t="shared" si="308"/>
        <v>41391.782905092594</v>
      </c>
      <c r="T2709" s="10">
        <f t="shared" si="309"/>
        <v>41421.290972222225</v>
      </c>
      <c r="U2709" s="10">
        <v>41391</v>
      </c>
      <c r="V2709" s="10">
        <v>41421</v>
      </c>
      <c r="W2709" s="28">
        <f t="shared" si="306"/>
        <v>8000</v>
      </c>
      <c r="X2709" s="28">
        <f t="shared" si="307"/>
        <v>28067.57</v>
      </c>
    </row>
    <row r="2710" spans="1:2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8318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8360</v>
      </c>
      <c r="O2710" s="5">
        <f t="shared" si="304"/>
        <v>233.21535</v>
      </c>
      <c r="P2710" s="5">
        <f t="shared" si="310"/>
        <v>44.464318398474738</v>
      </c>
      <c r="Q2710" s="6" t="s">
        <v>8374</v>
      </c>
      <c r="R2710" t="s">
        <v>8414</v>
      </c>
      <c r="S2710" s="10">
        <f t="shared" si="308"/>
        <v>42512.698217592595</v>
      </c>
      <c r="T2710" s="10">
        <f t="shared" si="309"/>
        <v>42572.698217592595</v>
      </c>
      <c r="U2710" s="10">
        <v>42512</v>
      </c>
      <c r="V2710" s="10">
        <v>42572</v>
      </c>
      <c r="W2710" s="28">
        <f t="shared" si="306"/>
        <v>29138</v>
      </c>
      <c r="X2710" s="28">
        <f t="shared" si="307"/>
        <v>61461.573339000002</v>
      </c>
    </row>
    <row r="2711" spans="1:2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8318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8360</v>
      </c>
      <c r="O2711" s="5">
        <f t="shared" si="304"/>
        <v>101.60599999999999</v>
      </c>
      <c r="P2711" s="5">
        <f t="shared" si="310"/>
        <v>164.94480519480518</v>
      </c>
      <c r="Q2711" s="6" t="s">
        <v>8374</v>
      </c>
      <c r="R2711" t="s">
        <v>8414</v>
      </c>
      <c r="S2711" s="10">
        <f t="shared" si="308"/>
        <v>42612.149780092594</v>
      </c>
      <c r="T2711" s="10">
        <f t="shared" si="309"/>
        <v>42647.165972222225</v>
      </c>
      <c r="U2711" s="10">
        <v>42612</v>
      </c>
      <c r="V2711" s="10">
        <v>42647</v>
      </c>
      <c r="W2711" s="28">
        <f t="shared" si="306"/>
        <v>50000</v>
      </c>
      <c r="X2711" s="28">
        <f t="shared" si="307"/>
        <v>50803</v>
      </c>
    </row>
    <row r="2712" spans="1:2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8318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8360</v>
      </c>
      <c r="O2712" s="5">
        <f t="shared" si="304"/>
        <v>153.90035000000003</v>
      </c>
      <c r="P2712" s="5">
        <f t="shared" si="310"/>
        <v>84.871516544117654</v>
      </c>
      <c r="Q2712" s="6" t="s">
        <v>8374</v>
      </c>
      <c r="R2712" t="s">
        <v>8414</v>
      </c>
      <c r="S2712" s="10">
        <f t="shared" si="308"/>
        <v>41828.229490740741</v>
      </c>
      <c r="T2712" s="10">
        <f t="shared" si="309"/>
        <v>41860.083333333336</v>
      </c>
      <c r="U2712" s="10">
        <v>41828</v>
      </c>
      <c r="V2712" s="10">
        <v>41860</v>
      </c>
      <c r="W2712" s="28">
        <f t="shared" si="306"/>
        <v>60000</v>
      </c>
      <c r="X2712" s="28">
        <f t="shared" si="307"/>
        <v>92340.21</v>
      </c>
    </row>
    <row r="2713" spans="1:2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8318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8360</v>
      </c>
      <c r="O2713" s="5">
        <f t="shared" si="304"/>
        <v>100.7161125319693</v>
      </c>
      <c r="P2713" s="5">
        <f t="shared" si="310"/>
        <v>53.945205479452056</v>
      </c>
      <c r="Q2713" s="6" t="s">
        <v>8374</v>
      </c>
      <c r="R2713" t="s">
        <v>8414</v>
      </c>
      <c r="S2713" s="10">
        <f t="shared" si="308"/>
        <v>41780.745254629626</v>
      </c>
      <c r="T2713" s="10">
        <f t="shared" si="309"/>
        <v>41810.917361111111</v>
      </c>
      <c r="U2713" s="10">
        <v>41780</v>
      </c>
      <c r="V2713" s="10">
        <v>41810</v>
      </c>
      <c r="W2713" s="28">
        <f t="shared" si="306"/>
        <v>6606.3360000000002</v>
      </c>
      <c r="X2713" s="28">
        <f t="shared" si="307"/>
        <v>6709.5644000000002</v>
      </c>
    </row>
    <row r="2714" spans="1:2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8318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8360</v>
      </c>
      <c r="O2714" s="5">
        <f t="shared" si="304"/>
        <v>131.38181818181818</v>
      </c>
      <c r="P2714" s="5">
        <f t="shared" si="310"/>
        <v>50.531468531468533</v>
      </c>
      <c r="Q2714" s="6" t="s">
        <v>8374</v>
      </c>
      <c r="R2714" t="s">
        <v>8414</v>
      </c>
      <c r="S2714" s="10">
        <f t="shared" si="308"/>
        <v>41432.062037037038</v>
      </c>
      <c r="T2714" s="10">
        <f t="shared" si="309"/>
        <v>41468.75</v>
      </c>
      <c r="U2714" s="10">
        <v>41432</v>
      </c>
      <c r="V2714" s="10">
        <v>41468</v>
      </c>
      <c r="W2714" s="28">
        <f t="shared" si="306"/>
        <v>5500</v>
      </c>
      <c r="X2714" s="28">
        <f t="shared" si="307"/>
        <v>7226</v>
      </c>
    </row>
    <row r="2715" spans="1:2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8318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8360</v>
      </c>
      <c r="O2715" s="5">
        <f t="shared" si="304"/>
        <v>102.24133333333334</v>
      </c>
      <c r="P2715" s="5">
        <f t="shared" si="310"/>
        <v>108.00140845070422</v>
      </c>
      <c r="Q2715" s="6" t="s">
        <v>8374</v>
      </c>
      <c r="R2715" t="s">
        <v>8414</v>
      </c>
      <c r="S2715" s="10">
        <f t="shared" si="308"/>
        <v>42322.653749999998</v>
      </c>
      <c r="T2715" s="10">
        <f t="shared" si="309"/>
        <v>42362.653749999998</v>
      </c>
      <c r="U2715" s="10">
        <v>42322</v>
      </c>
      <c r="V2715" s="10">
        <v>42362</v>
      </c>
      <c r="W2715" s="28">
        <f t="shared" si="306"/>
        <v>150000</v>
      </c>
      <c r="X2715" s="28">
        <f t="shared" si="307"/>
        <v>153362</v>
      </c>
    </row>
    <row r="2716" spans="1:2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8318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8360</v>
      </c>
      <c r="O2716" s="5">
        <f t="shared" si="304"/>
        <v>116.35599999999999</v>
      </c>
      <c r="P2716" s="5">
        <f t="shared" si="310"/>
        <v>95.373770491803285</v>
      </c>
      <c r="Q2716" s="6" t="s">
        <v>8374</v>
      </c>
      <c r="R2716" t="s">
        <v>8414</v>
      </c>
      <c r="S2716" s="10">
        <f t="shared" si="308"/>
        <v>42629.655046296291</v>
      </c>
      <c r="T2716" s="10">
        <f t="shared" si="309"/>
        <v>42657.958333333328</v>
      </c>
      <c r="U2716" s="10">
        <v>42629</v>
      </c>
      <c r="V2716" s="10">
        <v>42657</v>
      </c>
      <c r="W2716" s="28">
        <f t="shared" si="306"/>
        <v>25000</v>
      </c>
      <c r="X2716" s="28">
        <f t="shared" si="307"/>
        <v>29089</v>
      </c>
    </row>
    <row r="2717" spans="1:2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8318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8360</v>
      </c>
      <c r="O2717" s="5">
        <f t="shared" si="304"/>
        <v>264.62241666666665</v>
      </c>
      <c r="P2717" s="5">
        <f t="shared" si="310"/>
        <v>57.631016333938291</v>
      </c>
      <c r="Q2717" s="6" t="s">
        <v>8374</v>
      </c>
      <c r="R2717" t="s">
        <v>8414</v>
      </c>
      <c r="S2717" s="10">
        <f t="shared" si="308"/>
        <v>42387.398472222223</v>
      </c>
      <c r="T2717" s="10">
        <f t="shared" si="309"/>
        <v>42421.398472222223</v>
      </c>
      <c r="U2717" s="10">
        <v>42387</v>
      </c>
      <c r="V2717" s="10">
        <v>42421</v>
      </c>
      <c r="W2717" s="28">
        <f t="shared" si="306"/>
        <v>12000</v>
      </c>
      <c r="X2717" s="28">
        <f t="shared" si="307"/>
        <v>31754.69</v>
      </c>
    </row>
    <row r="2718" spans="1:2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8318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8360</v>
      </c>
      <c r="O2718" s="5">
        <f t="shared" si="304"/>
        <v>119.98010000000001</v>
      </c>
      <c r="P2718" s="5">
        <f t="shared" si="310"/>
        <v>64.160481283422456</v>
      </c>
      <c r="Q2718" s="6" t="s">
        <v>8374</v>
      </c>
      <c r="R2718" t="s">
        <v>8414</v>
      </c>
      <c r="S2718" s="10">
        <f t="shared" si="308"/>
        <v>42255.333252314813</v>
      </c>
      <c r="T2718" s="10">
        <f t="shared" si="309"/>
        <v>42285.333252314813</v>
      </c>
      <c r="U2718" s="10">
        <v>42255</v>
      </c>
      <c r="V2718" s="10">
        <v>42285</v>
      </c>
      <c r="W2718" s="28">
        <f t="shared" si="306"/>
        <v>11162</v>
      </c>
      <c r="X2718" s="28">
        <f t="shared" si="307"/>
        <v>13502.560454</v>
      </c>
    </row>
    <row r="2719" spans="1:2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8318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8360</v>
      </c>
      <c r="O2719" s="5">
        <f t="shared" si="304"/>
        <v>120.10400000000001</v>
      </c>
      <c r="P2719" s="5">
        <f t="shared" si="310"/>
        <v>92.387692307692305</v>
      </c>
      <c r="Q2719" s="6" t="s">
        <v>8374</v>
      </c>
      <c r="R2719" t="s">
        <v>8414</v>
      </c>
      <c r="S2719" s="10">
        <f t="shared" si="308"/>
        <v>41934.914918981478</v>
      </c>
      <c r="T2719" s="10">
        <f t="shared" si="309"/>
        <v>41979.956585648149</v>
      </c>
      <c r="U2719" s="10">
        <v>41934</v>
      </c>
      <c r="V2719" s="10">
        <v>41979</v>
      </c>
      <c r="W2719" s="28">
        <f t="shared" si="306"/>
        <v>25000</v>
      </c>
      <c r="X2719" s="28">
        <f t="shared" si="307"/>
        <v>30026</v>
      </c>
    </row>
    <row r="2720" spans="1:2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8318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8360</v>
      </c>
      <c r="O2720" s="5">
        <f t="shared" si="304"/>
        <v>103.58333333333334</v>
      </c>
      <c r="P2720" s="5">
        <f t="shared" si="310"/>
        <v>125.97972972972973</v>
      </c>
      <c r="Q2720" s="6" t="s">
        <v>8374</v>
      </c>
      <c r="R2720" t="s">
        <v>8414</v>
      </c>
      <c r="S2720" s="10">
        <f t="shared" si="308"/>
        <v>42465.596585648149</v>
      </c>
      <c r="T2720" s="10">
        <f t="shared" si="309"/>
        <v>42493.958333333328</v>
      </c>
      <c r="U2720" s="10">
        <v>42465</v>
      </c>
      <c r="V2720" s="10">
        <v>42493</v>
      </c>
      <c r="W2720" s="28">
        <f t="shared" si="306"/>
        <v>18000</v>
      </c>
      <c r="X2720" s="28">
        <f t="shared" si="307"/>
        <v>18645</v>
      </c>
    </row>
    <row r="2721" spans="1:2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8318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8360</v>
      </c>
      <c r="O2721" s="5">
        <f t="shared" si="304"/>
        <v>108.83333333333334</v>
      </c>
      <c r="P2721" s="5">
        <f t="shared" si="310"/>
        <v>94.637681159420296</v>
      </c>
      <c r="Q2721" s="6" t="s">
        <v>8374</v>
      </c>
      <c r="R2721" t="s">
        <v>8414</v>
      </c>
      <c r="S2721" s="10">
        <f t="shared" si="308"/>
        <v>42418.031180555554</v>
      </c>
      <c r="T2721" s="10">
        <f t="shared" si="309"/>
        <v>42477.98951388889</v>
      </c>
      <c r="U2721" s="10">
        <v>42418</v>
      </c>
      <c r="V2721" s="10">
        <v>42477</v>
      </c>
      <c r="W2721" s="28">
        <f t="shared" si="306"/>
        <v>6000</v>
      </c>
      <c r="X2721" s="28">
        <f t="shared" si="307"/>
        <v>6530</v>
      </c>
    </row>
    <row r="2722" spans="1:2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8318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8360</v>
      </c>
      <c r="O2722" s="5">
        <f t="shared" si="304"/>
        <v>118.12400000000001</v>
      </c>
      <c r="P2722" s="5">
        <f t="shared" si="310"/>
        <v>170.69942196531792</v>
      </c>
      <c r="Q2722" s="6" t="s">
        <v>8374</v>
      </c>
      <c r="R2722" t="s">
        <v>8414</v>
      </c>
      <c r="S2722" s="10">
        <f t="shared" si="308"/>
        <v>42655.465891203705</v>
      </c>
      <c r="T2722" s="10">
        <f t="shared" si="309"/>
        <v>42685.507557870369</v>
      </c>
      <c r="U2722" s="10">
        <v>42655</v>
      </c>
      <c r="V2722" s="10">
        <v>42685</v>
      </c>
      <c r="W2722" s="28">
        <f t="shared" si="306"/>
        <v>25000</v>
      </c>
      <c r="X2722" s="28">
        <f t="shared" si="307"/>
        <v>29531</v>
      </c>
    </row>
    <row r="2723" spans="1:2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8318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8352</v>
      </c>
      <c r="O2723" s="5">
        <f t="shared" si="304"/>
        <v>1462</v>
      </c>
      <c r="P2723" s="5">
        <f t="shared" si="310"/>
        <v>40.762081784386616</v>
      </c>
      <c r="Q2723" s="6" t="s">
        <v>8376</v>
      </c>
      <c r="R2723" t="s">
        <v>8406</v>
      </c>
      <c r="S2723" s="10">
        <f t="shared" si="308"/>
        <v>41493.543958333335</v>
      </c>
      <c r="T2723" s="10">
        <f t="shared" si="309"/>
        <v>41523.791666666664</v>
      </c>
      <c r="U2723" s="10">
        <v>41493</v>
      </c>
      <c r="V2723" s="10">
        <v>41523</v>
      </c>
      <c r="W2723" s="28">
        <f t="shared" si="306"/>
        <v>1160.925</v>
      </c>
      <c r="X2723" s="28">
        <f t="shared" si="307"/>
        <v>17081.277000000002</v>
      </c>
    </row>
    <row r="2724" spans="1:2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8318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8352</v>
      </c>
      <c r="O2724" s="5">
        <f t="shared" si="304"/>
        <v>252.54</v>
      </c>
      <c r="P2724" s="5">
        <f t="shared" si="310"/>
        <v>68.254054054054052</v>
      </c>
      <c r="Q2724" s="6" t="s">
        <v>8376</v>
      </c>
      <c r="R2724" t="s">
        <v>8406</v>
      </c>
      <c r="S2724" s="10">
        <f t="shared" si="308"/>
        <v>42704.857094907406</v>
      </c>
      <c r="T2724" s="10">
        <f t="shared" si="309"/>
        <v>42764.857094907406</v>
      </c>
      <c r="U2724" s="10">
        <v>42704</v>
      </c>
      <c r="V2724" s="10">
        <v>42764</v>
      </c>
      <c r="W2724" s="28">
        <f t="shared" si="306"/>
        <v>5000</v>
      </c>
      <c r="X2724" s="28">
        <f t="shared" si="307"/>
        <v>12627</v>
      </c>
    </row>
    <row r="2725" spans="1:2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8318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8352</v>
      </c>
      <c r="O2725" s="5">
        <f t="shared" si="304"/>
        <v>140.05000000000001</v>
      </c>
      <c r="P2725" s="5">
        <f t="shared" si="310"/>
        <v>95.48863636363636</v>
      </c>
      <c r="Q2725" s="6" t="s">
        <v>8376</v>
      </c>
      <c r="R2725" t="s">
        <v>8406</v>
      </c>
      <c r="S2725" s="10">
        <f t="shared" si="308"/>
        <v>41944.83898148148</v>
      </c>
      <c r="T2725" s="10">
        <f t="shared" si="309"/>
        <v>42004.880648148144</v>
      </c>
      <c r="U2725" s="10">
        <v>41944</v>
      </c>
      <c r="V2725" s="10">
        <v>42004</v>
      </c>
      <c r="W2725" s="28">
        <f t="shared" si="306"/>
        <v>12000</v>
      </c>
      <c r="X2725" s="28">
        <f t="shared" si="307"/>
        <v>16806</v>
      </c>
    </row>
    <row r="2726" spans="1:2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8318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8352</v>
      </c>
      <c r="O2726" s="5">
        <f t="shared" si="304"/>
        <v>296.87520259319291</v>
      </c>
      <c r="P2726" s="5">
        <f t="shared" si="310"/>
        <v>7.1902649656526005</v>
      </c>
      <c r="Q2726" s="6" t="s">
        <v>8376</v>
      </c>
      <c r="R2726" t="s">
        <v>8406</v>
      </c>
      <c r="S2726" s="10">
        <f t="shared" si="308"/>
        <v>42199.32707175926</v>
      </c>
      <c r="T2726" s="10">
        <f t="shared" si="309"/>
        <v>42231.32707175926</v>
      </c>
      <c r="U2726" s="10">
        <v>42199</v>
      </c>
      <c r="V2726" s="10">
        <v>42231</v>
      </c>
      <c r="W2726" s="28">
        <f t="shared" si="306"/>
        <v>3843.1695999999997</v>
      </c>
      <c r="X2726" s="28">
        <f t="shared" si="307"/>
        <v>11455.576879999999</v>
      </c>
    </row>
    <row r="2727" spans="1:2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8318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8352</v>
      </c>
      <c r="O2727" s="5">
        <f t="shared" si="304"/>
        <v>144.54249999999999</v>
      </c>
      <c r="P2727" s="5">
        <f t="shared" si="310"/>
        <v>511.65486725663715</v>
      </c>
      <c r="Q2727" s="6" t="s">
        <v>8376</v>
      </c>
      <c r="R2727" t="s">
        <v>8406</v>
      </c>
      <c r="S2727" s="10">
        <f t="shared" si="308"/>
        <v>42745.744618055556</v>
      </c>
      <c r="T2727" s="10">
        <f t="shared" si="309"/>
        <v>42795.744618055556</v>
      </c>
      <c r="U2727" s="10">
        <v>42745</v>
      </c>
      <c r="V2727" s="10">
        <v>42795</v>
      </c>
      <c r="W2727" s="28">
        <f t="shared" si="306"/>
        <v>30208</v>
      </c>
      <c r="X2727" s="28">
        <f t="shared" si="307"/>
        <v>43362.75</v>
      </c>
    </row>
    <row r="2728" spans="1:2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8318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8352</v>
      </c>
      <c r="O2728" s="5">
        <f t="shared" si="304"/>
        <v>105.745</v>
      </c>
      <c r="P2728" s="5">
        <f t="shared" si="310"/>
        <v>261.74504950495049</v>
      </c>
      <c r="Q2728" s="6" t="s">
        <v>8376</v>
      </c>
      <c r="R2728" t="s">
        <v>8406</v>
      </c>
      <c r="S2728" s="10">
        <f t="shared" si="308"/>
        <v>42452.579988425925</v>
      </c>
      <c r="T2728" s="10">
        <f t="shared" si="309"/>
        <v>42482.579988425925</v>
      </c>
      <c r="U2728" s="10">
        <v>42452</v>
      </c>
      <c r="V2728" s="10">
        <v>42482</v>
      </c>
      <c r="W2728" s="28">
        <f t="shared" si="306"/>
        <v>100000</v>
      </c>
      <c r="X2728" s="28">
        <f t="shared" si="307"/>
        <v>105745</v>
      </c>
    </row>
    <row r="2729" spans="1:2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8318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8352</v>
      </c>
      <c r="O2729" s="5">
        <f t="shared" si="304"/>
        <v>493.21000000000004</v>
      </c>
      <c r="P2729" s="5">
        <f t="shared" si="310"/>
        <v>69.760961810466767</v>
      </c>
      <c r="Q2729" s="6" t="s">
        <v>8376</v>
      </c>
      <c r="R2729" t="s">
        <v>8406</v>
      </c>
      <c r="S2729" s="10">
        <f t="shared" si="308"/>
        <v>42198.676655092597</v>
      </c>
      <c r="T2729" s="10">
        <f t="shared" si="309"/>
        <v>42223.676655092597</v>
      </c>
      <c r="U2729" s="10">
        <v>42198</v>
      </c>
      <c r="V2729" s="10">
        <v>42223</v>
      </c>
      <c r="W2729" s="28">
        <f t="shared" si="306"/>
        <v>10000</v>
      </c>
      <c r="X2729" s="28">
        <f t="shared" si="307"/>
        <v>49321</v>
      </c>
    </row>
    <row r="2730" spans="1:2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8318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8352</v>
      </c>
      <c r="O2730" s="5">
        <f t="shared" si="304"/>
        <v>201.82666666666668</v>
      </c>
      <c r="P2730" s="5">
        <f t="shared" si="310"/>
        <v>77.229591836734699</v>
      </c>
      <c r="Q2730" s="6" t="s">
        <v>8376</v>
      </c>
      <c r="R2730" t="s">
        <v>8406</v>
      </c>
      <c r="S2730" s="10">
        <f t="shared" si="308"/>
        <v>42333.59993055556</v>
      </c>
      <c r="T2730" s="10">
        <f t="shared" si="309"/>
        <v>42368.59993055556</v>
      </c>
      <c r="U2730" s="10">
        <v>42333</v>
      </c>
      <c r="V2730" s="10">
        <v>42368</v>
      </c>
      <c r="W2730" s="28">
        <f t="shared" si="306"/>
        <v>15000</v>
      </c>
      <c r="X2730" s="28">
        <f t="shared" si="307"/>
        <v>30274</v>
      </c>
    </row>
    <row r="2731" spans="1:2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8318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8352</v>
      </c>
      <c r="O2731" s="5">
        <f t="shared" si="304"/>
        <v>104.44</v>
      </c>
      <c r="P2731" s="5">
        <f t="shared" si="310"/>
        <v>340.56521739130437</v>
      </c>
      <c r="Q2731" s="6" t="s">
        <v>8376</v>
      </c>
      <c r="R2731" t="s">
        <v>8406</v>
      </c>
      <c r="S2731" s="10">
        <f t="shared" si="308"/>
        <v>42095.240706018521</v>
      </c>
      <c r="T2731" s="10">
        <f t="shared" si="309"/>
        <v>42125.240706018521</v>
      </c>
      <c r="U2731" s="10">
        <v>42095</v>
      </c>
      <c r="V2731" s="10">
        <v>42125</v>
      </c>
      <c r="W2731" s="28">
        <f t="shared" si="306"/>
        <v>7500</v>
      </c>
      <c r="X2731" s="28">
        <f t="shared" si="307"/>
        <v>7833</v>
      </c>
    </row>
    <row r="2732" spans="1:2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8318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8352</v>
      </c>
      <c r="O2732" s="5">
        <f t="shared" si="304"/>
        <v>170.29262962962963</v>
      </c>
      <c r="P2732" s="5">
        <f t="shared" si="310"/>
        <v>67.417903225806455</v>
      </c>
      <c r="Q2732" s="6" t="s">
        <v>8376</v>
      </c>
      <c r="R2732" t="s">
        <v>8406</v>
      </c>
      <c r="S2732" s="10">
        <f t="shared" si="308"/>
        <v>41351.541377314818</v>
      </c>
      <c r="T2732" s="10">
        <f t="shared" si="309"/>
        <v>41386.541377314818</v>
      </c>
      <c r="U2732" s="10">
        <v>41351</v>
      </c>
      <c r="V2732" s="10">
        <v>41386</v>
      </c>
      <c r="W2732" s="28">
        <f t="shared" si="306"/>
        <v>27000</v>
      </c>
      <c r="X2732" s="28">
        <f t="shared" si="307"/>
        <v>45979.01</v>
      </c>
    </row>
    <row r="2733" spans="1:2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8318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8352</v>
      </c>
      <c r="O2733" s="5">
        <f t="shared" si="304"/>
        <v>104.30333333333333</v>
      </c>
      <c r="P2733" s="5">
        <f t="shared" si="310"/>
        <v>845.70270270270271</v>
      </c>
      <c r="Q2733" s="6" t="s">
        <v>8376</v>
      </c>
      <c r="R2733" t="s">
        <v>8406</v>
      </c>
      <c r="S2733" s="10">
        <f t="shared" si="308"/>
        <v>41872.525717592594</v>
      </c>
      <c r="T2733" s="10">
        <f t="shared" si="309"/>
        <v>41930.166666666664</v>
      </c>
      <c r="U2733" s="10">
        <v>41872</v>
      </c>
      <c r="V2733" s="10">
        <v>41930</v>
      </c>
      <c r="W2733" s="28">
        <f t="shared" si="306"/>
        <v>30000</v>
      </c>
      <c r="X2733" s="28">
        <f t="shared" si="307"/>
        <v>31291</v>
      </c>
    </row>
    <row r="2734" spans="1:2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8318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8352</v>
      </c>
      <c r="O2734" s="5">
        <f t="shared" si="304"/>
        <v>118.25000000000001</v>
      </c>
      <c r="P2734" s="5">
        <f t="shared" si="310"/>
        <v>97.191780821917803</v>
      </c>
      <c r="Q2734" s="6" t="s">
        <v>8376</v>
      </c>
      <c r="R2734" t="s">
        <v>8406</v>
      </c>
      <c r="S2734" s="10">
        <f t="shared" si="308"/>
        <v>41389.808194444442</v>
      </c>
      <c r="T2734" s="10">
        <f t="shared" si="309"/>
        <v>41422</v>
      </c>
      <c r="U2734" s="10">
        <v>41389</v>
      </c>
      <c r="V2734" s="10">
        <v>41422</v>
      </c>
      <c r="W2734" s="28">
        <f t="shared" si="306"/>
        <v>12000</v>
      </c>
      <c r="X2734" s="28">
        <f t="shared" si="307"/>
        <v>14190</v>
      </c>
    </row>
    <row r="2735" spans="1:2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8318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8352</v>
      </c>
      <c r="O2735" s="5">
        <f t="shared" si="304"/>
        <v>107.538</v>
      </c>
      <c r="P2735" s="5">
        <f t="shared" si="310"/>
        <v>451.84033613445376</v>
      </c>
      <c r="Q2735" s="6" t="s">
        <v>8376</v>
      </c>
      <c r="R2735" t="s">
        <v>8406</v>
      </c>
      <c r="S2735" s="10">
        <f t="shared" si="308"/>
        <v>42044.272847222222</v>
      </c>
      <c r="T2735" s="10">
        <f t="shared" si="309"/>
        <v>42104.231180555551</v>
      </c>
      <c r="U2735" s="10">
        <v>42044</v>
      </c>
      <c r="V2735" s="10">
        <v>42104</v>
      </c>
      <c r="W2735" s="28">
        <f t="shared" si="306"/>
        <v>50000</v>
      </c>
      <c r="X2735" s="28">
        <f t="shared" si="307"/>
        <v>53769</v>
      </c>
    </row>
    <row r="2736" spans="1:2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8318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8352</v>
      </c>
      <c r="O2736" s="5">
        <f t="shared" si="304"/>
        <v>2260300</v>
      </c>
      <c r="P2736" s="5">
        <f t="shared" si="310"/>
        <v>138.66871165644173</v>
      </c>
      <c r="Q2736" s="6" t="s">
        <v>8376</v>
      </c>
      <c r="R2736" t="s">
        <v>8406</v>
      </c>
      <c r="S2736" s="10">
        <f t="shared" si="308"/>
        <v>42626.668888888889</v>
      </c>
      <c r="T2736" s="10">
        <f t="shared" si="309"/>
        <v>42656.915972222225</v>
      </c>
      <c r="U2736" s="10">
        <v>42626</v>
      </c>
      <c r="V2736" s="10">
        <v>42656</v>
      </c>
      <c r="W2736" s="28">
        <f t="shared" si="306"/>
        <v>1</v>
      </c>
      <c r="X2736" s="28">
        <f t="shared" si="307"/>
        <v>22603</v>
      </c>
    </row>
    <row r="2737" spans="1:2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8318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8352</v>
      </c>
      <c r="O2737" s="5">
        <f t="shared" si="304"/>
        <v>978.13466666666682</v>
      </c>
      <c r="P2737" s="5">
        <f t="shared" si="310"/>
        <v>21.640147492625371</v>
      </c>
      <c r="Q2737" s="6" t="s">
        <v>8376</v>
      </c>
      <c r="R2737" t="s">
        <v>8406</v>
      </c>
      <c r="S2737" s="10">
        <f t="shared" si="308"/>
        <v>41316.120949074073</v>
      </c>
      <c r="T2737" s="10">
        <f t="shared" si="309"/>
        <v>41346.833333333336</v>
      </c>
      <c r="U2737" s="10">
        <v>41316</v>
      </c>
      <c r="V2737" s="10">
        <v>41346</v>
      </c>
      <c r="W2737" s="28">
        <f t="shared" si="306"/>
        <v>1176.75</v>
      </c>
      <c r="X2737" s="28">
        <f t="shared" si="307"/>
        <v>10973.937359</v>
      </c>
    </row>
    <row r="2738" spans="1:2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8318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8352</v>
      </c>
      <c r="O2738" s="5">
        <f t="shared" si="304"/>
        <v>122.9</v>
      </c>
      <c r="P2738" s="5">
        <f t="shared" si="310"/>
        <v>169.51724137931035</v>
      </c>
      <c r="Q2738" s="6" t="s">
        <v>8376</v>
      </c>
      <c r="R2738" t="s">
        <v>8406</v>
      </c>
      <c r="S2738" s="10">
        <f t="shared" si="308"/>
        <v>41722.666354166664</v>
      </c>
      <c r="T2738" s="10">
        <f t="shared" si="309"/>
        <v>41752.666354166664</v>
      </c>
      <c r="U2738" s="10">
        <v>41722</v>
      </c>
      <c r="V2738" s="10">
        <v>41752</v>
      </c>
      <c r="W2738" s="28">
        <f t="shared" si="306"/>
        <v>7132.7999999999993</v>
      </c>
      <c r="X2738" s="28">
        <f t="shared" si="307"/>
        <v>8919.590400000001</v>
      </c>
    </row>
    <row r="2739" spans="1:2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8318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8352</v>
      </c>
      <c r="O2739" s="5">
        <f t="shared" si="304"/>
        <v>246.0608</v>
      </c>
      <c r="P2739" s="5">
        <f t="shared" si="310"/>
        <v>161.88210526315791</v>
      </c>
      <c r="Q2739" s="6" t="s">
        <v>8376</v>
      </c>
      <c r="R2739" t="s">
        <v>8406</v>
      </c>
      <c r="S2739" s="10">
        <f t="shared" si="308"/>
        <v>41611.917673611111</v>
      </c>
      <c r="T2739" s="10">
        <f t="shared" si="309"/>
        <v>41654.791666666664</v>
      </c>
      <c r="U2739" s="10">
        <v>41611</v>
      </c>
      <c r="V2739" s="10">
        <v>41654</v>
      </c>
      <c r="W2739" s="28">
        <f t="shared" si="306"/>
        <v>30000</v>
      </c>
      <c r="X2739" s="28">
        <f t="shared" si="307"/>
        <v>73818.240000000005</v>
      </c>
    </row>
    <row r="2740" spans="1:2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8318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8352</v>
      </c>
      <c r="O2740" s="5">
        <f t="shared" si="304"/>
        <v>147.94</v>
      </c>
      <c r="P2740" s="5">
        <f t="shared" si="310"/>
        <v>493.13333333333333</v>
      </c>
      <c r="Q2740" s="6" t="s">
        <v>8376</v>
      </c>
      <c r="R2740" t="s">
        <v>8406</v>
      </c>
      <c r="S2740" s="10">
        <f t="shared" si="308"/>
        <v>42620.143564814818</v>
      </c>
      <c r="T2740" s="10">
        <f t="shared" si="309"/>
        <v>42680.143564814818</v>
      </c>
      <c r="U2740" s="10">
        <v>42620</v>
      </c>
      <c r="V2740" s="10">
        <v>42680</v>
      </c>
      <c r="W2740" s="28">
        <f t="shared" si="306"/>
        <v>5000</v>
      </c>
      <c r="X2740" s="28">
        <f t="shared" si="307"/>
        <v>7397</v>
      </c>
    </row>
    <row r="2741" spans="1:2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8318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8352</v>
      </c>
      <c r="O2741" s="5">
        <f t="shared" si="304"/>
        <v>384.09090909090907</v>
      </c>
      <c r="P2741" s="5">
        <f t="shared" si="310"/>
        <v>22.120418848167539</v>
      </c>
      <c r="Q2741" s="6" t="s">
        <v>8376</v>
      </c>
      <c r="R2741" t="s">
        <v>8406</v>
      </c>
      <c r="S2741" s="10">
        <f t="shared" si="308"/>
        <v>41719.887928240743</v>
      </c>
      <c r="T2741" s="10">
        <f t="shared" si="309"/>
        <v>41764.887928240743</v>
      </c>
      <c r="U2741" s="10">
        <v>41719</v>
      </c>
      <c r="V2741" s="10">
        <v>41764</v>
      </c>
      <c r="W2741" s="28">
        <f t="shared" si="306"/>
        <v>1813.79</v>
      </c>
      <c r="X2741" s="28">
        <f t="shared" si="307"/>
        <v>7122.9274999999998</v>
      </c>
    </row>
    <row r="2742" spans="1:2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8318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8352</v>
      </c>
      <c r="O2742" s="5">
        <f t="shared" si="304"/>
        <v>103.33333333333334</v>
      </c>
      <c r="P2742" s="5">
        <f t="shared" si="310"/>
        <v>18.235294117647058</v>
      </c>
      <c r="Q2742" s="6" t="s">
        <v>8376</v>
      </c>
      <c r="R2742" t="s">
        <v>8406</v>
      </c>
      <c r="S2742" s="10">
        <f t="shared" si="308"/>
        <v>42045.031851851847</v>
      </c>
      <c r="T2742" s="10">
        <f t="shared" si="309"/>
        <v>42074.99018518519</v>
      </c>
      <c r="U2742" s="10">
        <v>42045</v>
      </c>
      <c r="V2742" s="10">
        <v>42074</v>
      </c>
      <c r="W2742" s="28">
        <f t="shared" si="306"/>
        <v>300</v>
      </c>
      <c r="X2742" s="28">
        <f t="shared" si="307"/>
        <v>310</v>
      </c>
    </row>
    <row r="2743" spans="1:2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8320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8361</v>
      </c>
      <c r="O2743" s="5">
        <f t="shared" si="304"/>
        <v>0.43750000000000006</v>
      </c>
      <c r="P2743" s="5">
        <f t="shared" si="310"/>
        <v>8.75</v>
      </c>
      <c r="Q2743" s="6" t="s">
        <v>8379</v>
      </c>
      <c r="R2743" t="s">
        <v>8415</v>
      </c>
      <c r="S2743" s="10">
        <f t="shared" si="308"/>
        <v>41911.657430555555</v>
      </c>
      <c r="T2743" s="10">
        <f t="shared" si="309"/>
        <v>41932.088194444441</v>
      </c>
      <c r="U2743" s="10">
        <v>41911</v>
      </c>
      <c r="V2743" s="10">
        <v>41932</v>
      </c>
      <c r="W2743" s="28">
        <f t="shared" si="306"/>
        <v>8000</v>
      </c>
      <c r="X2743" s="28">
        <f t="shared" si="307"/>
        <v>35</v>
      </c>
    </row>
    <row r="2744" spans="1:2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8320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8361</v>
      </c>
      <c r="O2744" s="5">
        <f t="shared" si="304"/>
        <v>29.24</v>
      </c>
      <c r="P2744" s="5">
        <f t="shared" si="310"/>
        <v>40.611111111111114</v>
      </c>
      <c r="Q2744" s="6" t="s">
        <v>8379</v>
      </c>
      <c r="R2744" t="s">
        <v>8415</v>
      </c>
      <c r="S2744" s="10">
        <f t="shared" si="308"/>
        <v>41030.719756944447</v>
      </c>
      <c r="T2744" s="10">
        <f t="shared" si="309"/>
        <v>41044.719756944447</v>
      </c>
      <c r="U2744" s="10">
        <v>41030</v>
      </c>
      <c r="V2744" s="10">
        <v>41044</v>
      </c>
      <c r="W2744" s="28">
        <f t="shared" si="306"/>
        <v>2500</v>
      </c>
      <c r="X2744" s="28">
        <f t="shared" si="307"/>
        <v>731</v>
      </c>
    </row>
    <row r="2745" spans="1:2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8320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8361</v>
      </c>
      <c r="O2745" s="5">
        <f t="shared" si="304"/>
        <v>0</v>
      </c>
      <c r="P2745" s="5">
        <v>0</v>
      </c>
      <c r="Q2745" s="6" t="s">
        <v>8379</v>
      </c>
      <c r="R2745" t="s">
        <v>8415</v>
      </c>
      <c r="S2745" s="10">
        <f t="shared" si="308"/>
        <v>42632.328784722224</v>
      </c>
      <c r="T2745" s="10">
        <f t="shared" si="309"/>
        <v>42662.328784722224</v>
      </c>
      <c r="U2745" s="10">
        <v>42632</v>
      </c>
      <c r="V2745" s="10">
        <v>42662</v>
      </c>
      <c r="W2745" s="28">
        <f t="shared" si="306"/>
        <v>5999</v>
      </c>
      <c r="X2745" s="28">
        <f t="shared" si="307"/>
        <v>0</v>
      </c>
    </row>
    <row r="2746" spans="1:2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8320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8361</v>
      </c>
      <c r="O2746" s="5">
        <f t="shared" si="304"/>
        <v>5.21875</v>
      </c>
      <c r="P2746" s="5">
        <f t="shared" ref="P2746:P2751" si="311">E2746/L2746</f>
        <v>37.954545454545453</v>
      </c>
      <c r="Q2746" s="6" t="s">
        <v>8379</v>
      </c>
      <c r="R2746" t="s">
        <v>8415</v>
      </c>
      <c r="S2746" s="10">
        <f t="shared" si="308"/>
        <v>40938.062476851854</v>
      </c>
      <c r="T2746" s="10">
        <f t="shared" si="309"/>
        <v>40968.062476851854</v>
      </c>
      <c r="U2746" s="10">
        <v>40938</v>
      </c>
      <c r="V2746" s="10">
        <v>40968</v>
      </c>
      <c r="W2746" s="28">
        <f t="shared" si="306"/>
        <v>16000</v>
      </c>
      <c r="X2746" s="28">
        <f t="shared" si="307"/>
        <v>835</v>
      </c>
    </row>
    <row r="2747" spans="1:2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8320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8361</v>
      </c>
      <c r="O2747" s="5">
        <f t="shared" si="304"/>
        <v>21.887499999999999</v>
      </c>
      <c r="P2747" s="5">
        <f t="shared" si="311"/>
        <v>35.734693877551024</v>
      </c>
      <c r="Q2747" s="6" t="s">
        <v>8379</v>
      </c>
      <c r="R2747" t="s">
        <v>8415</v>
      </c>
      <c r="S2747" s="10">
        <f t="shared" si="308"/>
        <v>41044.988055555557</v>
      </c>
      <c r="T2747" s="10">
        <f t="shared" si="309"/>
        <v>41104.988055555557</v>
      </c>
      <c r="U2747" s="10">
        <v>41044</v>
      </c>
      <c r="V2747" s="10">
        <v>41104</v>
      </c>
      <c r="W2747" s="28">
        <f t="shared" si="306"/>
        <v>8000</v>
      </c>
      <c r="X2747" s="28">
        <f t="shared" si="307"/>
        <v>1751</v>
      </c>
    </row>
    <row r="2748" spans="1:2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8320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8361</v>
      </c>
      <c r="O2748" s="5">
        <f t="shared" si="304"/>
        <v>26.700000000000003</v>
      </c>
      <c r="P2748" s="5">
        <f t="shared" si="311"/>
        <v>42.157894736842103</v>
      </c>
      <c r="Q2748" s="6" t="s">
        <v>8379</v>
      </c>
      <c r="R2748" t="s">
        <v>8415</v>
      </c>
      <c r="S2748" s="10">
        <f t="shared" si="308"/>
        <v>41850.781377314815</v>
      </c>
      <c r="T2748" s="10">
        <f t="shared" si="309"/>
        <v>41880.781377314815</v>
      </c>
      <c r="U2748" s="10">
        <v>41850</v>
      </c>
      <c r="V2748" s="10">
        <v>41880</v>
      </c>
      <c r="W2748" s="28">
        <f t="shared" si="306"/>
        <v>3000</v>
      </c>
      <c r="X2748" s="28">
        <f t="shared" si="307"/>
        <v>801</v>
      </c>
    </row>
    <row r="2749" spans="1:2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8320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8361</v>
      </c>
      <c r="O2749" s="5">
        <f t="shared" si="304"/>
        <v>28.000000000000004</v>
      </c>
      <c r="P2749" s="5">
        <f t="shared" si="311"/>
        <v>35</v>
      </c>
      <c r="Q2749" s="6" t="s">
        <v>8379</v>
      </c>
      <c r="R2749" t="s">
        <v>8415</v>
      </c>
      <c r="S2749" s="10">
        <f t="shared" si="308"/>
        <v>41044.648113425923</v>
      </c>
      <c r="T2749" s="10">
        <f t="shared" si="309"/>
        <v>41076.131944444445</v>
      </c>
      <c r="U2749" s="10">
        <v>41044</v>
      </c>
      <c r="V2749" s="10">
        <v>41076</v>
      </c>
      <c r="W2749" s="28">
        <f t="shared" si="306"/>
        <v>500</v>
      </c>
      <c r="X2749" s="28">
        <f t="shared" si="307"/>
        <v>140</v>
      </c>
    </row>
    <row r="2750" spans="1:2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8320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8361</v>
      </c>
      <c r="O2750" s="5">
        <f t="shared" si="304"/>
        <v>1.06</v>
      </c>
      <c r="P2750" s="5">
        <f t="shared" si="311"/>
        <v>13.25</v>
      </c>
      <c r="Q2750" s="6" t="s">
        <v>8379</v>
      </c>
      <c r="R2750" t="s">
        <v>8415</v>
      </c>
      <c r="S2750" s="10">
        <f t="shared" si="308"/>
        <v>42585.7106712963</v>
      </c>
      <c r="T2750" s="10">
        <f t="shared" si="309"/>
        <v>42615.7106712963</v>
      </c>
      <c r="U2750" s="10">
        <v>42585</v>
      </c>
      <c r="V2750" s="10">
        <v>42615</v>
      </c>
      <c r="W2750" s="28">
        <f t="shared" si="306"/>
        <v>5000</v>
      </c>
      <c r="X2750" s="28">
        <f t="shared" si="307"/>
        <v>53</v>
      </c>
    </row>
    <row r="2751" spans="1:2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8320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8361</v>
      </c>
      <c r="O2751" s="5">
        <f t="shared" si="304"/>
        <v>1.0999999999999999</v>
      </c>
      <c r="P2751" s="5">
        <f t="shared" si="311"/>
        <v>55</v>
      </c>
      <c r="Q2751" s="6" t="s">
        <v>8379</v>
      </c>
      <c r="R2751" t="s">
        <v>8415</v>
      </c>
      <c r="S2751" s="10">
        <f t="shared" si="308"/>
        <v>42068.799039351856</v>
      </c>
      <c r="T2751" s="10">
        <f t="shared" si="309"/>
        <v>42098.757372685184</v>
      </c>
      <c r="U2751" s="10">
        <v>42068</v>
      </c>
      <c r="V2751" s="10">
        <v>42098</v>
      </c>
      <c r="W2751" s="28">
        <f t="shared" si="306"/>
        <v>10000</v>
      </c>
      <c r="X2751" s="28">
        <f t="shared" si="307"/>
        <v>110</v>
      </c>
    </row>
    <row r="2752" spans="1:2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8320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8361</v>
      </c>
      <c r="O2752" s="5">
        <f t="shared" si="304"/>
        <v>0</v>
      </c>
      <c r="P2752" s="5">
        <v>0</v>
      </c>
      <c r="Q2752" s="6" t="s">
        <v>8379</v>
      </c>
      <c r="R2752" t="s">
        <v>8415</v>
      </c>
      <c r="S2752" s="10">
        <f t="shared" si="308"/>
        <v>41078.899826388893</v>
      </c>
      <c r="T2752" s="10">
        <f t="shared" si="309"/>
        <v>41090.833333333336</v>
      </c>
      <c r="U2752" s="10">
        <v>41078</v>
      </c>
      <c r="V2752" s="10">
        <v>41090</v>
      </c>
      <c r="W2752" s="28">
        <f t="shared" si="306"/>
        <v>1999</v>
      </c>
      <c r="X2752" s="28">
        <f t="shared" si="307"/>
        <v>0</v>
      </c>
    </row>
    <row r="2753" spans="1:2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8320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8361</v>
      </c>
      <c r="O2753" s="5">
        <f t="shared" si="304"/>
        <v>0</v>
      </c>
      <c r="P2753" s="5">
        <v>0</v>
      </c>
      <c r="Q2753" s="6" t="s">
        <v>8379</v>
      </c>
      <c r="R2753" t="s">
        <v>8415</v>
      </c>
      <c r="S2753" s="10">
        <f t="shared" si="308"/>
        <v>41747.887060185181</v>
      </c>
      <c r="T2753" s="10">
        <f t="shared" si="309"/>
        <v>41807.887060185181</v>
      </c>
      <c r="U2753" s="10">
        <v>41747</v>
      </c>
      <c r="V2753" s="10">
        <v>41807</v>
      </c>
      <c r="W2753" s="28">
        <f t="shared" si="306"/>
        <v>3274</v>
      </c>
      <c r="X2753" s="28">
        <f t="shared" si="307"/>
        <v>0</v>
      </c>
    </row>
    <row r="2754" spans="1:2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8320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8361</v>
      </c>
      <c r="O2754" s="5">
        <f t="shared" ref="O2754:O2817" si="312">(E2754/D2754)*100</f>
        <v>11.458333333333332</v>
      </c>
      <c r="P2754" s="5">
        <f>E2754/L2754</f>
        <v>39.285714285714285</v>
      </c>
      <c r="Q2754" s="6" t="s">
        <v>8379</v>
      </c>
      <c r="R2754" t="s">
        <v>8415</v>
      </c>
      <c r="S2754" s="10">
        <f t="shared" si="308"/>
        <v>40855.765092592592</v>
      </c>
      <c r="T2754" s="10">
        <f t="shared" si="309"/>
        <v>40895.765092592592</v>
      </c>
      <c r="U2754" s="10">
        <v>40855</v>
      </c>
      <c r="V2754" s="10">
        <v>40895</v>
      </c>
      <c r="W2754" s="28">
        <f t="shared" ref="W2754:W2817" si="313">(HLOOKUP(U2754,Exchange_Data,MATCH(H2754,Currency,0),FALSE))*D2754</f>
        <v>4800</v>
      </c>
      <c r="X2754" s="28">
        <f t="shared" ref="X2754:X2817" si="314">(HLOOKUP(V2754,Exchange_Data,MATCH(H2754,Currency,0),FALSE))*E2754</f>
        <v>550</v>
      </c>
    </row>
    <row r="2755" spans="1:2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8320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8361</v>
      </c>
      <c r="O2755" s="5">
        <f t="shared" si="312"/>
        <v>19</v>
      </c>
      <c r="P2755" s="5">
        <f>E2755/L2755</f>
        <v>47.5</v>
      </c>
      <c r="Q2755" s="6" t="s">
        <v>8379</v>
      </c>
      <c r="R2755" t="s">
        <v>8415</v>
      </c>
      <c r="S2755" s="10">
        <f t="shared" ref="S2755:S2818" si="315">(J2755/86400)+25569</f>
        <v>41117.900729166664</v>
      </c>
      <c r="T2755" s="10">
        <f t="shared" ref="T2755:T2818" si="316">(I2755/86400)+25569</f>
        <v>41147.900729166664</v>
      </c>
      <c r="U2755" s="10">
        <v>41117</v>
      </c>
      <c r="V2755" s="10">
        <v>41147</v>
      </c>
      <c r="W2755" s="28">
        <f t="shared" si="313"/>
        <v>2000</v>
      </c>
      <c r="X2755" s="28">
        <f t="shared" si="314"/>
        <v>380</v>
      </c>
    </row>
    <row r="2756" spans="1:2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8320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8361</v>
      </c>
      <c r="O2756" s="5">
        <f t="shared" si="312"/>
        <v>0</v>
      </c>
      <c r="P2756" s="5">
        <v>0</v>
      </c>
      <c r="Q2756" s="6" t="s">
        <v>8379</v>
      </c>
      <c r="R2756" t="s">
        <v>8415</v>
      </c>
      <c r="S2756" s="10">
        <f t="shared" si="315"/>
        <v>41863.636006944442</v>
      </c>
      <c r="T2756" s="10">
        <f t="shared" si="316"/>
        <v>41893.636006944442</v>
      </c>
      <c r="U2756" s="10">
        <v>41863</v>
      </c>
      <c r="V2756" s="10">
        <v>41893</v>
      </c>
      <c r="W2756" s="28">
        <f t="shared" si="313"/>
        <v>10000</v>
      </c>
      <c r="X2756" s="28">
        <f t="shared" si="314"/>
        <v>0</v>
      </c>
    </row>
    <row r="2757" spans="1:2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8320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8361</v>
      </c>
      <c r="O2757" s="5">
        <f t="shared" si="312"/>
        <v>52</v>
      </c>
      <c r="P2757" s="5">
        <f>E2757/L2757</f>
        <v>17.333333333333332</v>
      </c>
      <c r="Q2757" s="6" t="s">
        <v>8379</v>
      </c>
      <c r="R2757" t="s">
        <v>8415</v>
      </c>
      <c r="S2757" s="10">
        <f t="shared" si="315"/>
        <v>42072.790821759263</v>
      </c>
      <c r="T2757" s="10">
        <f t="shared" si="316"/>
        <v>42102.790821759263</v>
      </c>
      <c r="U2757" s="10">
        <v>42072</v>
      </c>
      <c r="V2757" s="10">
        <v>42102</v>
      </c>
      <c r="W2757" s="28">
        <f t="shared" si="313"/>
        <v>543</v>
      </c>
      <c r="X2757" s="28">
        <f t="shared" si="314"/>
        <v>282.41200000000003</v>
      </c>
    </row>
    <row r="2758" spans="1:2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8320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8361</v>
      </c>
      <c r="O2758" s="5">
        <f t="shared" si="312"/>
        <v>10.48</v>
      </c>
      <c r="P2758" s="5">
        <f>E2758/L2758</f>
        <v>31.757575757575758</v>
      </c>
      <c r="Q2758" s="6" t="s">
        <v>8379</v>
      </c>
      <c r="R2758" t="s">
        <v>8415</v>
      </c>
      <c r="S2758" s="10">
        <f t="shared" si="315"/>
        <v>41620.900474537033</v>
      </c>
      <c r="T2758" s="10">
        <f t="shared" si="316"/>
        <v>41650.900474537033</v>
      </c>
      <c r="U2758" s="10">
        <v>41620</v>
      </c>
      <c r="V2758" s="10">
        <v>41650</v>
      </c>
      <c r="W2758" s="28">
        <f t="shared" si="313"/>
        <v>10000</v>
      </c>
      <c r="X2758" s="28">
        <f t="shared" si="314"/>
        <v>1048</v>
      </c>
    </row>
    <row r="2759" spans="1:2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8320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8361</v>
      </c>
      <c r="O2759" s="5">
        <f t="shared" si="312"/>
        <v>0.66666666666666674</v>
      </c>
      <c r="P2759" s="5">
        <f>E2759/L2759</f>
        <v>5</v>
      </c>
      <c r="Q2759" s="6" t="s">
        <v>8379</v>
      </c>
      <c r="R2759" t="s">
        <v>8415</v>
      </c>
      <c r="S2759" s="10">
        <f t="shared" si="315"/>
        <v>42573.65662037037</v>
      </c>
      <c r="T2759" s="10">
        <f t="shared" si="316"/>
        <v>42588.65662037037</v>
      </c>
      <c r="U2759" s="10">
        <v>42573</v>
      </c>
      <c r="V2759" s="10">
        <v>42588</v>
      </c>
      <c r="W2759" s="28">
        <f t="shared" si="313"/>
        <v>1500</v>
      </c>
      <c r="X2759" s="28">
        <f t="shared" si="314"/>
        <v>10</v>
      </c>
    </row>
    <row r="2760" spans="1:2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8320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8361</v>
      </c>
      <c r="O2760" s="5">
        <f t="shared" si="312"/>
        <v>11.700000000000001</v>
      </c>
      <c r="P2760" s="5">
        <f>E2760/L2760</f>
        <v>39</v>
      </c>
      <c r="Q2760" s="6" t="s">
        <v>8379</v>
      </c>
      <c r="R2760" t="s">
        <v>8415</v>
      </c>
      <c r="S2760" s="10">
        <f t="shared" si="315"/>
        <v>42639.441932870366</v>
      </c>
      <c r="T2760" s="10">
        <f t="shared" si="316"/>
        <v>42653.441932870366</v>
      </c>
      <c r="U2760" s="10">
        <v>42639</v>
      </c>
      <c r="V2760" s="10">
        <v>42653</v>
      </c>
      <c r="W2760" s="28">
        <f t="shared" si="313"/>
        <v>1527</v>
      </c>
      <c r="X2760" s="28">
        <f t="shared" si="314"/>
        <v>177.7698</v>
      </c>
    </row>
    <row r="2761" spans="1:2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8320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8361</v>
      </c>
      <c r="O2761" s="5">
        <f t="shared" si="312"/>
        <v>10.5</v>
      </c>
      <c r="P2761" s="5">
        <f>E2761/L2761</f>
        <v>52.5</v>
      </c>
      <c r="Q2761" s="6" t="s">
        <v>8379</v>
      </c>
      <c r="R2761" t="s">
        <v>8415</v>
      </c>
      <c r="S2761" s="10">
        <f t="shared" si="315"/>
        <v>42524.36650462963</v>
      </c>
      <c r="T2761" s="10">
        <f t="shared" si="316"/>
        <v>42567.36650462963</v>
      </c>
      <c r="U2761" s="10">
        <v>42524</v>
      </c>
      <c r="V2761" s="10">
        <v>42567</v>
      </c>
      <c r="W2761" s="28">
        <f t="shared" si="313"/>
        <v>724.40000000000009</v>
      </c>
      <c r="X2761" s="28">
        <f t="shared" si="314"/>
        <v>80.36699999999999</v>
      </c>
    </row>
    <row r="2762" spans="1:2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8320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8361</v>
      </c>
      <c r="O2762" s="5">
        <f t="shared" si="312"/>
        <v>0</v>
      </c>
      <c r="P2762" s="5">
        <v>0</v>
      </c>
      <c r="Q2762" s="6" t="s">
        <v>8379</v>
      </c>
      <c r="R2762" t="s">
        <v>8415</v>
      </c>
      <c r="S2762" s="10">
        <f t="shared" si="315"/>
        <v>41415.461319444446</v>
      </c>
      <c r="T2762" s="10">
        <f t="shared" si="316"/>
        <v>41445.461319444446</v>
      </c>
      <c r="U2762" s="10">
        <v>41415</v>
      </c>
      <c r="V2762" s="10">
        <v>41445</v>
      </c>
      <c r="W2762" s="28">
        <f t="shared" si="313"/>
        <v>7576.5000000000009</v>
      </c>
      <c r="X2762" s="28">
        <f t="shared" si="314"/>
        <v>0</v>
      </c>
    </row>
    <row r="2763" spans="1:2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8320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8361</v>
      </c>
      <c r="O2763" s="5">
        <f t="shared" si="312"/>
        <v>0.72</v>
      </c>
      <c r="P2763" s="5">
        <f>E2763/L2763</f>
        <v>9</v>
      </c>
      <c r="Q2763" s="6" t="s">
        <v>8379</v>
      </c>
      <c r="R2763" t="s">
        <v>8415</v>
      </c>
      <c r="S2763" s="10">
        <f t="shared" si="315"/>
        <v>41247.063576388886</v>
      </c>
      <c r="T2763" s="10">
        <f t="shared" si="316"/>
        <v>41277.063576388886</v>
      </c>
      <c r="U2763" s="10">
        <v>41247</v>
      </c>
      <c r="V2763" s="10">
        <v>41277</v>
      </c>
      <c r="W2763" s="28">
        <f t="shared" si="313"/>
        <v>5000</v>
      </c>
      <c r="X2763" s="28">
        <f t="shared" si="314"/>
        <v>36</v>
      </c>
    </row>
    <row r="2764" spans="1:2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8320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8361</v>
      </c>
      <c r="O2764" s="5">
        <f t="shared" si="312"/>
        <v>0.76923076923076927</v>
      </c>
      <c r="P2764" s="5">
        <f>E2764/L2764</f>
        <v>25</v>
      </c>
      <c r="Q2764" s="6" t="s">
        <v>8379</v>
      </c>
      <c r="R2764" t="s">
        <v>8415</v>
      </c>
      <c r="S2764" s="10">
        <f t="shared" si="315"/>
        <v>40927.036979166667</v>
      </c>
      <c r="T2764" s="10">
        <f t="shared" si="316"/>
        <v>40986.995312500003</v>
      </c>
      <c r="U2764" s="10">
        <v>40927</v>
      </c>
      <c r="V2764" s="10">
        <v>40986</v>
      </c>
      <c r="W2764" s="28">
        <f t="shared" si="313"/>
        <v>3250</v>
      </c>
      <c r="X2764" s="28">
        <f t="shared" si="314"/>
        <v>25</v>
      </c>
    </row>
    <row r="2765" spans="1:2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8320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8361</v>
      </c>
      <c r="O2765" s="5">
        <f t="shared" si="312"/>
        <v>0.22842639593908631</v>
      </c>
      <c r="P2765" s="5">
        <f>E2765/L2765</f>
        <v>30</v>
      </c>
      <c r="Q2765" s="6" t="s">
        <v>8379</v>
      </c>
      <c r="R2765" t="s">
        <v>8415</v>
      </c>
      <c r="S2765" s="10">
        <f t="shared" si="315"/>
        <v>41373.579675925925</v>
      </c>
      <c r="T2765" s="10">
        <f t="shared" si="316"/>
        <v>41418.579675925925</v>
      </c>
      <c r="U2765" s="10">
        <v>41373</v>
      </c>
      <c r="V2765" s="10">
        <v>41418</v>
      </c>
      <c r="W2765" s="28">
        <f t="shared" si="313"/>
        <v>39400</v>
      </c>
      <c r="X2765" s="28">
        <f t="shared" si="314"/>
        <v>90</v>
      </c>
    </row>
    <row r="2766" spans="1:2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8320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8361</v>
      </c>
      <c r="O2766" s="5">
        <f t="shared" si="312"/>
        <v>1.125</v>
      </c>
      <c r="P2766" s="5">
        <f>E2766/L2766</f>
        <v>11.25</v>
      </c>
      <c r="Q2766" s="6" t="s">
        <v>8379</v>
      </c>
      <c r="R2766" t="s">
        <v>8415</v>
      </c>
      <c r="S2766" s="10">
        <f t="shared" si="315"/>
        <v>41030.292025462964</v>
      </c>
      <c r="T2766" s="10">
        <f t="shared" si="316"/>
        <v>41059.791666666664</v>
      </c>
      <c r="U2766" s="10">
        <v>41030</v>
      </c>
      <c r="V2766" s="10">
        <v>41059</v>
      </c>
      <c r="W2766" s="28">
        <f t="shared" si="313"/>
        <v>4000</v>
      </c>
      <c r="X2766" s="28">
        <f t="shared" si="314"/>
        <v>45</v>
      </c>
    </row>
    <row r="2767" spans="1:2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8320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8361</v>
      </c>
      <c r="O2767" s="5">
        <f t="shared" si="312"/>
        <v>0</v>
      </c>
      <c r="P2767" s="5">
        <v>0</v>
      </c>
      <c r="Q2767" s="6" t="s">
        <v>8379</v>
      </c>
      <c r="R2767" t="s">
        <v>8415</v>
      </c>
      <c r="S2767" s="10">
        <f t="shared" si="315"/>
        <v>41194.579027777778</v>
      </c>
      <c r="T2767" s="10">
        <f t="shared" si="316"/>
        <v>41210.579027777778</v>
      </c>
      <c r="U2767" s="10">
        <v>41194</v>
      </c>
      <c r="V2767" s="10">
        <v>41210</v>
      </c>
      <c r="W2767" s="28">
        <f t="shared" si="313"/>
        <v>4000</v>
      </c>
      <c r="X2767" s="28">
        <f t="shared" si="314"/>
        <v>0</v>
      </c>
    </row>
    <row r="2768" spans="1:2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8320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8361</v>
      </c>
      <c r="O2768" s="5">
        <f t="shared" si="312"/>
        <v>2</v>
      </c>
      <c r="P2768" s="5">
        <f>E2768/L2768</f>
        <v>25</v>
      </c>
      <c r="Q2768" s="6" t="s">
        <v>8379</v>
      </c>
      <c r="R2768" t="s">
        <v>8415</v>
      </c>
      <c r="S2768" s="10">
        <f t="shared" si="315"/>
        <v>40736.668032407411</v>
      </c>
      <c r="T2768" s="10">
        <f t="shared" si="316"/>
        <v>40766.668032407411</v>
      </c>
      <c r="U2768" s="10">
        <v>40736</v>
      </c>
      <c r="V2768" s="10">
        <v>40766</v>
      </c>
      <c r="W2768" s="28">
        <f t="shared" si="313"/>
        <v>5000</v>
      </c>
      <c r="X2768" s="28">
        <f t="shared" si="314"/>
        <v>100</v>
      </c>
    </row>
    <row r="2769" spans="1:2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8320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8361</v>
      </c>
      <c r="O2769" s="5">
        <f t="shared" si="312"/>
        <v>0.85000000000000009</v>
      </c>
      <c r="P2769" s="5">
        <f>E2769/L2769</f>
        <v>11.333333333333334</v>
      </c>
      <c r="Q2769" s="6" t="s">
        <v>8379</v>
      </c>
      <c r="R2769" t="s">
        <v>8415</v>
      </c>
      <c r="S2769" s="10">
        <f t="shared" si="315"/>
        <v>42172.958912037036</v>
      </c>
      <c r="T2769" s="10">
        <f t="shared" si="316"/>
        <v>42232.958912037036</v>
      </c>
      <c r="U2769" s="10">
        <v>42172</v>
      </c>
      <c r="V2769" s="10">
        <v>42232</v>
      </c>
      <c r="W2769" s="28">
        <f t="shared" si="313"/>
        <v>3248.8</v>
      </c>
      <c r="X2769" s="28">
        <f t="shared" si="314"/>
        <v>26.067800000000002</v>
      </c>
    </row>
    <row r="2770" spans="1:2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8320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8361</v>
      </c>
      <c r="O2770" s="5">
        <f t="shared" si="312"/>
        <v>14.314285714285715</v>
      </c>
      <c r="P2770" s="5">
        <f>E2770/L2770</f>
        <v>29.470588235294116</v>
      </c>
      <c r="Q2770" s="6" t="s">
        <v>8379</v>
      </c>
      <c r="R2770" t="s">
        <v>8415</v>
      </c>
      <c r="S2770" s="10">
        <f t="shared" si="315"/>
        <v>40967.614849537036</v>
      </c>
      <c r="T2770" s="10">
        <f t="shared" si="316"/>
        <v>40997.573182870372</v>
      </c>
      <c r="U2770" s="10">
        <v>40967</v>
      </c>
      <c r="V2770" s="10">
        <v>40997</v>
      </c>
      <c r="W2770" s="28">
        <f t="shared" si="313"/>
        <v>7000</v>
      </c>
      <c r="X2770" s="28">
        <f t="shared" si="314"/>
        <v>1002</v>
      </c>
    </row>
    <row r="2771" spans="1:2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8320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8361</v>
      </c>
      <c r="O2771" s="5">
        <f t="shared" si="312"/>
        <v>0.25</v>
      </c>
      <c r="P2771" s="5">
        <f>E2771/L2771</f>
        <v>1</v>
      </c>
      <c r="Q2771" s="6" t="s">
        <v>8379</v>
      </c>
      <c r="R2771" t="s">
        <v>8415</v>
      </c>
      <c r="S2771" s="10">
        <f t="shared" si="315"/>
        <v>41745.826273148152</v>
      </c>
      <c r="T2771" s="10">
        <f t="shared" si="316"/>
        <v>41795.826273148152</v>
      </c>
      <c r="U2771" s="10">
        <v>41745</v>
      </c>
      <c r="V2771" s="10">
        <v>41795</v>
      </c>
      <c r="W2771" s="28">
        <f t="shared" si="313"/>
        <v>1343.84</v>
      </c>
      <c r="X2771" s="28">
        <f t="shared" si="314"/>
        <v>3.3485999999999998</v>
      </c>
    </row>
    <row r="2772" spans="1:2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8320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8361</v>
      </c>
      <c r="O2772" s="5">
        <f t="shared" si="312"/>
        <v>10.411249999999999</v>
      </c>
      <c r="P2772" s="5">
        <f>E2772/L2772</f>
        <v>63.098484848484851</v>
      </c>
      <c r="Q2772" s="6" t="s">
        <v>8379</v>
      </c>
      <c r="R2772" t="s">
        <v>8415</v>
      </c>
      <c r="S2772" s="10">
        <f t="shared" si="315"/>
        <v>41686.705208333333</v>
      </c>
      <c r="T2772" s="10">
        <f t="shared" si="316"/>
        <v>41716.663541666669</v>
      </c>
      <c r="U2772" s="10">
        <v>41686</v>
      </c>
      <c r="V2772" s="10">
        <v>41716</v>
      </c>
      <c r="W2772" s="28">
        <f t="shared" si="313"/>
        <v>20000</v>
      </c>
      <c r="X2772" s="28">
        <f t="shared" si="314"/>
        <v>2082.25</v>
      </c>
    </row>
    <row r="2773" spans="1:2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8320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8361</v>
      </c>
      <c r="O2773" s="5">
        <f t="shared" si="312"/>
        <v>0</v>
      </c>
      <c r="P2773" s="5">
        <v>0</v>
      </c>
      <c r="Q2773" s="6" t="s">
        <v>8379</v>
      </c>
      <c r="R2773" t="s">
        <v>8415</v>
      </c>
      <c r="S2773" s="10">
        <f t="shared" si="315"/>
        <v>41257.531712962962</v>
      </c>
      <c r="T2773" s="10">
        <f t="shared" si="316"/>
        <v>41306.708333333336</v>
      </c>
      <c r="U2773" s="10">
        <v>41257</v>
      </c>
      <c r="V2773" s="10">
        <v>41306</v>
      </c>
      <c r="W2773" s="28">
        <f t="shared" si="313"/>
        <v>19980</v>
      </c>
      <c r="X2773" s="28">
        <f t="shared" si="314"/>
        <v>0</v>
      </c>
    </row>
    <row r="2774" spans="1:2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8320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8361</v>
      </c>
      <c r="O2774" s="5">
        <f t="shared" si="312"/>
        <v>0</v>
      </c>
      <c r="P2774" s="5">
        <v>0</v>
      </c>
      <c r="Q2774" s="6" t="s">
        <v>8379</v>
      </c>
      <c r="R2774" t="s">
        <v>8415</v>
      </c>
      <c r="S2774" s="10">
        <f t="shared" si="315"/>
        <v>41537.869143518517</v>
      </c>
      <c r="T2774" s="10">
        <f t="shared" si="316"/>
        <v>41552.869143518517</v>
      </c>
      <c r="U2774" s="10">
        <v>41537</v>
      </c>
      <c r="V2774" s="10">
        <v>41552</v>
      </c>
      <c r="W2774" s="28">
        <f t="shared" si="313"/>
        <v>8000</v>
      </c>
      <c r="X2774" s="28">
        <f t="shared" si="314"/>
        <v>0</v>
      </c>
    </row>
    <row r="2775" spans="1:2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8320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8361</v>
      </c>
      <c r="O2775" s="5">
        <f t="shared" si="312"/>
        <v>0.18867924528301888</v>
      </c>
      <c r="P2775" s="5">
        <f t="shared" ref="P2775:P2781" si="317">E2775/L2775</f>
        <v>1</v>
      </c>
      <c r="Q2775" s="6" t="s">
        <v>8379</v>
      </c>
      <c r="R2775" t="s">
        <v>8415</v>
      </c>
      <c r="S2775" s="10">
        <f t="shared" si="315"/>
        <v>42474.86482638889</v>
      </c>
      <c r="T2775" s="10">
        <f t="shared" si="316"/>
        <v>42484.86482638889</v>
      </c>
      <c r="U2775" s="10">
        <v>42474</v>
      </c>
      <c r="V2775" s="10">
        <v>42484</v>
      </c>
      <c r="W2775" s="28">
        <f t="shared" si="313"/>
        <v>413.13499999999999</v>
      </c>
      <c r="X2775" s="28">
        <f t="shared" si="314"/>
        <v>0.7853</v>
      </c>
    </row>
    <row r="2776" spans="1:2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8320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8361</v>
      </c>
      <c r="O2776" s="5">
        <f t="shared" si="312"/>
        <v>14.249999999999998</v>
      </c>
      <c r="P2776" s="5">
        <f t="shared" si="317"/>
        <v>43.846153846153847</v>
      </c>
      <c r="Q2776" s="6" t="s">
        <v>8379</v>
      </c>
      <c r="R2776" t="s">
        <v>8415</v>
      </c>
      <c r="S2776" s="10">
        <f t="shared" si="315"/>
        <v>41311.126481481479</v>
      </c>
      <c r="T2776" s="10">
        <f t="shared" si="316"/>
        <v>41341.126481481479</v>
      </c>
      <c r="U2776" s="10">
        <v>41311</v>
      </c>
      <c r="V2776" s="10">
        <v>41341</v>
      </c>
      <c r="W2776" s="28">
        <f t="shared" si="313"/>
        <v>4000</v>
      </c>
      <c r="X2776" s="28">
        <f t="shared" si="314"/>
        <v>570</v>
      </c>
    </row>
    <row r="2777" spans="1:2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8320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8361</v>
      </c>
      <c r="O2777" s="5">
        <f t="shared" si="312"/>
        <v>3</v>
      </c>
      <c r="P2777" s="5">
        <f t="shared" si="317"/>
        <v>75</v>
      </c>
      <c r="Q2777" s="6" t="s">
        <v>8379</v>
      </c>
      <c r="R2777" t="s">
        <v>8415</v>
      </c>
      <c r="S2777" s="10">
        <f t="shared" si="315"/>
        <v>40863.013356481482</v>
      </c>
      <c r="T2777" s="10">
        <f t="shared" si="316"/>
        <v>40893.013356481482</v>
      </c>
      <c r="U2777" s="10">
        <v>40863</v>
      </c>
      <c r="V2777" s="10">
        <v>40893</v>
      </c>
      <c r="W2777" s="28">
        <f t="shared" si="313"/>
        <v>5000</v>
      </c>
      <c r="X2777" s="28">
        <f t="shared" si="314"/>
        <v>150</v>
      </c>
    </row>
    <row r="2778" spans="1:2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8320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8361</v>
      </c>
      <c r="O2778" s="5">
        <f t="shared" si="312"/>
        <v>7.8809523809523814</v>
      </c>
      <c r="P2778" s="5">
        <f t="shared" si="317"/>
        <v>45.972222222222221</v>
      </c>
      <c r="Q2778" s="6" t="s">
        <v>8379</v>
      </c>
      <c r="R2778" t="s">
        <v>8415</v>
      </c>
      <c r="S2778" s="10">
        <f t="shared" si="315"/>
        <v>42136.297175925924</v>
      </c>
      <c r="T2778" s="10">
        <f t="shared" si="316"/>
        <v>42167.297175925924</v>
      </c>
      <c r="U2778" s="10">
        <v>42136</v>
      </c>
      <c r="V2778" s="10">
        <v>42167</v>
      </c>
      <c r="W2778" s="28">
        <f t="shared" si="313"/>
        <v>21000</v>
      </c>
      <c r="X2778" s="28">
        <f t="shared" si="314"/>
        <v>1655</v>
      </c>
    </row>
    <row r="2779" spans="1:2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8320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8361</v>
      </c>
      <c r="O2779" s="5">
        <f t="shared" si="312"/>
        <v>0.33333333333333337</v>
      </c>
      <c r="P2779" s="5">
        <f t="shared" si="317"/>
        <v>10</v>
      </c>
      <c r="Q2779" s="6" t="s">
        <v>8379</v>
      </c>
      <c r="R2779" t="s">
        <v>8415</v>
      </c>
      <c r="S2779" s="10">
        <f t="shared" si="315"/>
        <v>42172.669027777782</v>
      </c>
      <c r="T2779" s="10">
        <f t="shared" si="316"/>
        <v>42202.669027777782</v>
      </c>
      <c r="U2779" s="10">
        <v>42172</v>
      </c>
      <c r="V2779" s="10">
        <v>42202</v>
      </c>
      <c r="W2779" s="28">
        <f t="shared" si="313"/>
        <v>3000</v>
      </c>
      <c r="X2779" s="28">
        <f t="shared" si="314"/>
        <v>10</v>
      </c>
    </row>
    <row r="2780" spans="1:2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8320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8361</v>
      </c>
      <c r="O2780" s="5">
        <f t="shared" si="312"/>
        <v>25.545454545454543</v>
      </c>
      <c r="P2780" s="5">
        <f t="shared" si="317"/>
        <v>93.666666666666671</v>
      </c>
      <c r="Q2780" s="6" t="s">
        <v>8379</v>
      </c>
      <c r="R2780" t="s">
        <v>8415</v>
      </c>
      <c r="S2780" s="10">
        <f t="shared" si="315"/>
        <v>41846.978078703702</v>
      </c>
      <c r="T2780" s="10">
        <f t="shared" si="316"/>
        <v>41876.978078703702</v>
      </c>
      <c r="U2780" s="10">
        <v>41846</v>
      </c>
      <c r="V2780" s="10">
        <v>41876</v>
      </c>
      <c r="W2780" s="28">
        <f t="shared" si="313"/>
        <v>5500</v>
      </c>
      <c r="X2780" s="28">
        <f t="shared" si="314"/>
        <v>1405</v>
      </c>
    </row>
    <row r="2781" spans="1:2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8320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8361</v>
      </c>
      <c r="O2781" s="5">
        <f t="shared" si="312"/>
        <v>2.12</v>
      </c>
      <c r="P2781" s="5">
        <f t="shared" si="317"/>
        <v>53</v>
      </c>
      <c r="Q2781" s="6" t="s">
        <v>8379</v>
      </c>
      <c r="R2781" t="s">
        <v>8415</v>
      </c>
      <c r="S2781" s="10">
        <f t="shared" si="315"/>
        <v>42300.585891203707</v>
      </c>
      <c r="T2781" s="10">
        <f t="shared" si="316"/>
        <v>42330.627557870372</v>
      </c>
      <c r="U2781" s="10">
        <v>42300</v>
      </c>
      <c r="V2781" s="10">
        <v>42330</v>
      </c>
      <c r="W2781" s="28">
        <f t="shared" si="313"/>
        <v>2500</v>
      </c>
      <c r="X2781" s="28">
        <f t="shared" si="314"/>
        <v>53</v>
      </c>
    </row>
    <row r="2782" spans="1:2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8320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8361</v>
      </c>
      <c r="O2782" s="5">
        <f t="shared" si="312"/>
        <v>0</v>
      </c>
      <c r="P2782" s="5">
        <v>0</v>
      </c>
      <c r="Q2782" s="6" t="s">
        <v>8379</v>
      </c>
      <c r="R2782" t="s">
        <v>8415</v>
      </c>
      <c r="S2782" s="10">
        <f t="shared" si="315"/>
        <v>42774.447777777779</v>
      </c>
      <c r="T2782" s="10">
        <f t="shared" si="316"/>
        <v>42804.447777777779</v>
      </c>
      <c r="U2782" s="10">
        <v>42774</v>
      </c>
      <c r="V2782" s="10">
        <v>42804</v>
      </c>
      <c r="W2782" s="28">
        <f t="shared" si="313"/>
        <v>106650</v>
      </c>
      <c r="X2782" s="28">
        <f t="shared" si="314"/>
        <v>0</v>
      </c>
    </row>
    <row r="2783" spans="1:2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8318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8328</v>
      </c>
      <c r="O2783" s="5">
        <f t="shared" si="312"/>
        <v>105.28</v>
      </c>
      <c r="P2783" s="5">
        <f t="shared" ref="P2783:P2814" si="318">E2783/L2783</f>
        <v>47</v>
      </c>
      <c r="Q2783" s="6" t="s">
        <v>8374</v>
      </c>
      <c r="R2783" t="s">
        <v>8375</v>
      </c>
      <c r="S2783" s="10">
        <f t="shared" si="315"/>
        <v>42018.94159722222</v>
      </c>
      <c r="T2783" s="10">
        <f t="shared" si="316"/>
        <v>42047.291666666672</v>
      </c>
      <c r="U2783" s="10">
        <v>42018</v>
      </c>
      <c r="V2783" s="10">
        <v>42047</v>
      </c>
      <c r="W2783" s="28">
        <f t="shared" si="313"/>
        <v>1250</v>
      </c>
      <c r="X2783" s="28">
        <f t="shared" si="314"/>
        <v>1316</v>
      </c>
    </row>
    <row r="2784" spans="1:2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8318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8328</v>
      </c>
      <c r="O2784" s="5">
        <f t="shared" si="312"/>
        <v>120</v>
      </c>
      <c r="P2784" s="5">
        <f t="shared" si="318"/>
        <v>66.666666666666671</v>
      </c>
      <c r="Q2784" s="6" t="s">
        <v>8374</v>
      </c>
      <c r="R2784" t="s">
        <v>8375</v>
      </c>
      <c r="S2784" s="10">
        <f t="shared" si="315"/>
        <v>42026.924976851849</v>
      </c>
      <c r="T2784" s="10">
        <f t="shared" si="316"/>
        <v>42052.207638888889</v>
      </c>
      <c r="U2784" s="10">
        <v>42026</v>
      </c>
      <c r="V2784" s="10">
        <v>42052</v>
      </c>
      <c r="W2784" s="28">
        <f t="shared" si="313"/>
        <v>1000</v>
      </c>
      <c r="X2784" s="28">
        <f t="shared" si="314"/>
        <v>1200</v>
      </c>
    </row>
    <row r="2785" spans="1:2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8318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8328</v>
      </c>
      <c r="O2785" s="5">
        <f t="shared" si="312"/>
        <v>114.5</v>
      </c>
      <c r="P2785" s="5">
        <f t="shared" si="318"/>
        <v>18.770491803278688</v>
      </c>
      <c r="Q2785" s="6" t="s">
        <v>8374</v>
      </c>
      <c r="R2785" t="s">
        <v>8375</v>
      </c>
      <c r="S2785" s="10">
        <f t="shared" si="315"/>
        <v>42103.535254629634</v>
      </c>
      <c r="T2785" s="10">
        <f t="shared" si="316"/>
        <v>42117.535254629634</v>
      </c>
      <c r="U2785" s="10">
        <v>42103</v>
      </c>
      <c r="V2785" s="10">
        <v>42117</v>
      </c>
      <c r="W2785" s="28">
        <f t="shared" si="313"/>
        <v>1482.3999999999999</v>
      </c>
      <c r="X2785" s="28">
        <f t="shared" si="314"/>
        <v>1720.248</v>
      </c>
    </row>
    <row r="2786" spans="1:2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8318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8328</v>
      </c>
      <c r="O2786" s="5">
        <f t="shared" si="312"/>
        <v>119</v>
      </c>
      <c r="P2786" s="5">
        <f t="shared" si="318"/>
        <v>66.111111111111114</v>
      </c>
      <c r="Q2786" s="6" t="s">
        <v>8374</v>
      </c>
      <c r="R2786" t="s">
        <v>8375</v>
      </c>
      <c r="S2786" s="10">
        <f t="shared" si="315"/>
        <v>41920.787534722222</v>
      </c>
      <c r="T2786" s="10">
        <f t="shared" si="316"/>
        <v>41941.787534722222</v>
      </c>
      <c r="U2786" s="10">
        <v>41920</v>
      </c>
      <c r="V2786" s="10">
        <v>41941</v>
      </c>
      <c r="W2786" s="28">
        <f t="shared" si="313"/>
        <v>6000</v>
      </c>
      <c r="X2786" s="28">
        <f t="shared" si="314"/>
        <v>7140</v>
      </c>
    </row>
    <row r="2787" spans="1:2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8318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8328</v>
      </c>
      <c r="O2787" s="5">
        <f t="shared" si="312"/>
        <v>104.67999999999999</v>
      </c>
      <c r="P2787" s="5">
        <f t="shared" si="318"/>
        <v>36.859154929577464</v>
      </c>
      <c r="Q2787" s="6" t="s">
        <v>8374</v>
      </c>
      <c r="R2787" t="s">
        <v>8375</v>
      </c>
      <c r="S2787" s="10">
        <f t="shared" si="315"/>
        <v>42558.189432870371</v>
      </c>
      <c r="T2787" s="10">
        <f t="shared" si="316"/>
        <v>42587.875</v>
      </c>
      <c r="U2787" s="10">
        <v>42558</v>
      </c>
      <c r="V2787" s="10">
        <v>42587</v>
      </c>
      <c r="W2787" s="28">
        <f t="shared" si="313"/>
        <v>5000</v>
      </c>
      <c r="X2787" s="28">
        <f t="shared" si="314"/>
        <v>5234</v>
      </c>
    </row>
    <row r="2788" spans="1:2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8318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8328</v>
      </c>
      <c r="O2788" s="5">
        <f t="shared" si="312"/>
        <v>117.83999999999999</v>
      </c>
      <c r="P2788" s="5">
        <f t="shared" si="318"/>
        <v>39.810810810810814</v>
      </c>
      <c r="Q2788" s="6" t="s">
        <v>8374</v>
      </c>
      <c r="R2788" t="s">
        <v>8375</v>
      </c>
      <c r="S2788" s="10">
        <f t="shared" si="315"/>
        <v>41815.569212962961</v>
      </c>
      <c r="T2788" s="10">
        <f t="shared" si="316"/>
        <v>41829.569212962961</v>
      </c>
      <c r="U2788" s="10">
        <v>41815</v>
      </c>
      <c r="V2788" s="10">
        <v>41829</v>
      </c>
      <c r="W2788" s="28">
        <f t="shared" si="313"/>
        <v>4242.75</v>
      </c>
      <c r="X2788" s="28">
        <f t="shared" si="314"/>
        <v>5037.3653999999997</v>
      </c>
    </row>
    <row r="2789" spans="1:2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8318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8328</v>
      </c>
      <c r="O2789" s="5">
        <f t="shared" si="312"/>
        <v>119.7</v>
      </c>
      <c r="P2789" s="5">
        <f t="shared" si="318"/>
        <v>31.5</v>
      </c>
      <c r="Q2789" s="6" t="s">
        <v>8374</v>
      </c>
      <c r="R2789" t="s">
        <v>8375</v>
      </c>
      <c r="S2789" s="10">
        <f t="shared" si="315"/>
        <v>41808.198518518519</v>
      </c>
      <c r="T2789" s="10">
        <f t="shared" si="316"/>
        <v>41838.198518518519</v>
      </c>
      <c r="U2789" s="10">
        <v>41808</v>
      </c>
      <c r="V2789" s="10">
        <v>41838</v>
      </c>
      <c r="W2789" s="28">
        <f t="shared" si="313"/>
        <v>1000</v>
      </c>
      <c r="X2789" s="28">
        <f t="shared" si="314"/>
        <v>1197</v>
      </c>
    </row>
    <row r="2790" spans="1:2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8318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8328</v>
      </c>
      <c r="O2790" s="5">
        <f t="shared" si="312"/>
        <v>102.49999999999999</v>
      </c>
      <c r="P2790" s="5">
        <f t="shared" si="318"/>
        <v>102.5</v>
      </c>
      <c r="Q2790" s="6" t="s">
        <v>8374</v>
      </c>
      <c r="R2790" t="s">
        <v>8375</v>
      </c>
      <c r="S2790" s="10">
        <f t="shared" si="315"/>
        <v>42550.701886574076</v>
      </c>
      <c r="T2790" s="10">
        <f t="shared" si="316"/>
        <v>42580.701886574076</v>
      </c>
      <c r="U2790" s="10">
        <v>42550</v>
      </c>
      <c r="V2790" s="10">
        <v>42580</v>
      </c>
      <c r="W2790" s="28">
        <f t="shared" si="313"/>
        <v>2000</v>
      </c>
      <c r="X2790" s="28">
        <f t="shared" si="314"/>
        <v>2050</v>
      </c>
    </row>
    <row r="2791" spans="1:2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8318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8328</v>
      </c>
      <c r="O2791" s="5">
        <f t="shared" si="312"/>
        <v>101.16666666666667</v>
      </c>
      <c r="P2791" s="5">
        <f t="shared" si="318"/>
        <v>126.45833333333333</v>
      </c>
      <c r="Q2791" s="6" t="s">
        <v>8374</v>
      </c>
      <c r="R2791" t="s">
        <v>8375</v>
      </c>
      <c r="S2791" s="10">
        <f t="shared" si="315"/>
        <v>42056.013124999998</v>
      </c>
      <c r="T2791" s="10">
        <f t="shared" si="316"/>
        <v>42075.166666666672</v>
      </c>
      <c r="U2791" s="10">
        <v>42056</v>
      </c>
      <c r="V2791" s="10">
        <v>42075</v>
      </c>
      <c r="W2791" s="28">
        <f t="shared" si="313"/>
        <v>3000</v>
      </c>
      <c r="X2791" s="28">
        <f t="shared" si="314"/>
        <v>3035</v>
      </c>
    </row>
    <row r="2792" spans="1:2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8318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8328</v>
      </c>
      <c r="O2792" s="5">
        <f t="shared" si="312"/>
        <v>105.33333333333333</v>
      </c>
      <c r="P2792" s="5">
        <f t="shared" si="318"/>
        <v>47.878787878787875</v>
      </c>
      <c r="Q2792" s="6" t="s">
        <v>8374</v>
      </c>
      <c r="R2792" t="s">
        <v>8375</v>
      </c>
      <c r="S2792" s="10">
        <f t="shared" si="315"/>
        <v>42016.938692129625</v>
      </c>
      <c r="T2792" s="10">
        <f t="shared" si="316"/>
        <v>42046.938692129625</v>
      </c>
      <c r="U2792" s="10">
        <v>42016</v>
      </c>
      <c r="V2792" s="10">
        <v>42046</v>
      </c>
      <c r="W2792" s="28">
        <f t="shared" si="313"/>
        <v>3000</v>
      </c>
      <c r="X2792" s="28">
        <f t="shared" si="314"/>
        <v>3160</v>
      </c>
    </row>
    <row r="2793" spans="1:2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8318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8328</v>
      </c>
      <c r="O2793" s="5">
        <f t="shared" si="312"/>
        <v>102.49999999999999</v>
      </c>
      <c r="P2793" s="5">
        <f t="shared" si="318"/>
        <v>73.214285714285708</v>
      </c>
      <c r="Q2793" s="6" t="s">
        <v>8374</v>
      </c>
      <c r="R2793" t="s">
        <v>8375</v>
      </c>
      <c r="S2793" s="10">
        <f t="shared" si="315"/>
        <v>42591.899988425925</v>
      </c>
      <c r="T2793" s="10">
        <f t="shared" si="316"/>
        <v>42622.166666666672</v>
      </c>
      <c r="U2793" s="10">
        <v>42591</v>
      </c>
      <c r="V2793" s="10">
        <v>42622</v>
      </c>
      <c r="W2793" s="28">
        <f t="shared" si="313"/>
        <v>2000</v>
      </c>
      <c r="X2793" s="28">
        <f t="shared" si="314"/>
        <v>2050</v>
      </c>
    </row>
    <row r="2794" spans="1:2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8318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8328</v>
      </c>
      <c r="O2794" s="5">
        <f t="shared" si="312"/>
        <v>107.60000000000001</v>
      </c>
      <c r="P2794" s="5">
        <f t="shared" si="318"/>
        <v>89.666666666666671</v>
      </c>
      <c r="Q2794" s="6" t="s">
        <v>8374</v>
      </c>
      <c r="R2794" t="s">
        <v>8375</v>
      </c>
      <c r="S2794" s="10">
        <f t="shared" si="315"/>
        <v>42183.231006944443</v>
      </c>
      <c r="T2794" s="10">
        <f t="shared" si="316"/>
        <v>42228.231006944443</v>
      </c>
      <c r="U2794" s="10">
        <v>42183</v>
      </c>
      <c r="V2794" s="10">
        <v>42228</v>
      </c>
      <c r="W2794" s="28">
        <f t="shared" si="313"/>
        <v>2000</v>
      </c>
      <c r="X2794" s="28">
        <f t="shared" si="314"/>
        <v>2152</v>
      </c>
    </row>
    <row r="2795" spans="1:2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8318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8328</v>
      </c>
      <c r="O2795" s="5">
        <f t="shared" si="312"/>
        <v>110.5675</v>
      </c>
      <c r="P2795" s="5">
        <f t="shared" si="318"/>
        <v>151.4623287671233</v>
      </c>
      <c r="Q2795" s="6" t="s">
        <v>8374</v>
      </c>
      <c r="R2795" t="s">
        <v>8375</v>
      </c>
      <c r="S2795" s="10">
        <f t="shared" si="315"/>
        <v>42176.419039351851</v>
      </c>
      <c r="T2795" s="10">
        <f t="shared" si="316"/>
        <v>42206.419039351851</v>
      </c>
      <c r="U2795" s="10">
        <v>42176</v>
      </c>
      <c r="V2795" s="10">
        <v>42206</v>
      </c>
      <c r="W2795" s="28">
        <f t="shared" si="313"/>
        <v>7744</v>
      </c>
      <c r="X2795" s="28">
        <f t="shared" si="314"/>
        <v>8147.719075</v>
      </c>
    </row>
    <row r="2796" spans="1:2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8318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8328</v>
      </c>
      <c r="O2796" s="5">
        <f t="shared" si="312"/>
        <v>150</v>
      </c>
      <c r="P2796" s="5">
        <f t="shared" si="318"/>
        <v>25</v>
      </c>
      <c r="Q2796" s="6" t="s">
        <v>8374</v>
      </c>
      <c r="R2796" t="s">
        <v>8375</v>
      </c>
      <c r="S2796" s="10">
        <f t="shared" si="315"/>
        <v>42416.691655092596</v>
      </c>
      <c r="T2796" s="10">
        <f t="shared" si="316"/>
        <v>42432.791666666672</v>
      </c>
      <c r="U2796" s="10">
        <v>42416</v>
      </c>
      <c r="V2796" s="10">
        <v>42432</v>
      </c>
      <c r="W2796" s="28">
        <f t="shared" si="313"/>
        <v>71.965000000000003</v>
      </c>
      <c r="X2796" s="28">
        <f t="shared" si="314"/>
        <v>105.58499999999999</v>
      </c>
    </row>
    <row r="2797" spans="1:2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8318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8328</v>
      </c>
      <c r="O2797" s="5">
        <f t="shared" si="312"/>
        <v>104.28571428571429</v>
      </c>
      <c r="P2797" s="5">
        <f t="shared" si="318"/>
        <v>36.5</v>
      </c>
      <c r="Q2797" s="6" t="s">
        <v>8374</v>
      </c>
      <c r="R2797" t="s">
        <v>8375</v>
      </c>
      <c r="S2797" s="10">
        <f t="shared" si="315"/>
        <v>41780.525937500002</v>
      </c>
      <c r="T2797" s="10">
        <f t="shared" si="316"/>
        <v>41796.958333333336</v>
      </c>
      <c r="U2797" s="10">
        <v>41780</v>
      </c>
      <c r="V2797" s="10">
        <v>41796</v>
      </c>
      <c r="W2797" s="28">
        <f t="shared" si="313"/>
        <v>700</v>
      </c>
      <c r="X2797" s="28">
        <f t="shared" si="314"/>
        <v>730</v>
      </c>
    </row>
    <row r="2798" spans="1:2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8318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8328</v>
      </c>
      <c r="O2798" s="5">
        <f t="shared" si="312"/>
        <v>115.5</v>
      </c>
      <c r="P2798" s="5">
        <f t="shared" si="318"/>
        <v>44</v>
      </c>
      <c r="Q2798" s="6" t="s">
        <v>8374</v>
      </c>
      <c r="R2798" t="s">
        <v>8375</v>
      </c>
      <c r="S2798" s="10">
        <f t="shared" si="315"/>
        <v>41795.528101851851</v>
      </c>
      <c r="T2798" s="10">
        <f t="shared" si="316"/>
        <v>41825.528101851851</v>
      </c>
      <c r="U2798" s="10">
        <v>41795</v>
      </c>
      <c r="V2798" s="10">
        <v>41825</v>
      </c>
      <c r="W2798" s="28">
        <f t="shared" si="313"/>
        <v>1339.4399999999998</v>
      </c>
      <c r="X2798" s="28">
        <f t="shared" si="314"/>
        <v>1584.1055999999999</v>
      </c>
    </row>
    <row r="2799" spans="1:2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8318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8328</v>
      </c>
      <c r="O2799" s="5">
        <f t="shared" si="312"/>
        <v>102.64512500000001</v>
      </c>
      <c r="P2799" s="5">
        <f t="shared" si="318"/>
        <v>87.357553191489373</v>
      </c>
      <c r="Q2799" s="6" t="s">
        <v>8374</v>
      </c>
      <c r="R2799" t="s">
        <v>8375</v>
      </c>
      <c r="S2799" s="10">
        <f t="shared" si="315"/>
        <v>41798.94027777778</v>
      </c>
      <c r="T2799" s="10">
        <f t="shared" si="316"/>
        <v>41828.94027777778</v>
      </c>
      <c r="U2799" s="10">
        <v>41798</v>
      </c>
      <c r="V2799" s="10">
        <v>41828</v>
      </c>
      <c r="W2799" s="28">
        <f t="shared" si="313"/>
        <v>13460</v>
      </c>
      <c r="X2799" s="28">
        <f t="shared" si="314"/>
        <v>14056.633998000001</v>
      </c>
    </row>
    <row r="2800" spans="1:2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8318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8328</v>
      </c>
      <c r="O2800" s="5">
        <f t="shared" si="312"/>
        <v>101.4</v>
      </c>
      <c r="P2800" s="5">
        <f t="shared" si="318"/>
        <v>36.474820143884891</v>
      </c>
      <c r="Q2800" s="6" t="s">
        <v>8374</v>
      </c>
      <c r="R2800" t="s">
        <v>8375</v>
      </c>
      <c r="S2800" s="10">
        <f t="shared" si="315"/>
        <v>42201.675011574072</v>
      </c>
      <c r="T2800" s="10">
        <f t="shared" si="316"/>
        <v>42216.666666666672</v>
      </c>
      <c r="U2800" s="10">
        <v>42201</v>
      </c>
      <c r="V2800" s="10">
        <v>42216</v>
      </c>
      <c r="W2800" s="28">
        <f t="shared" si="313"/>
        <v>7783.5</v>
      </c>
      <c r="X2800" s="28">
        <f t="shared" si="314"/>
        <v>7897.0320000000002</v>
      </c>
    </row>
    <row r="2801" spans="1:2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8318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8328</v>
      </c>
      <c r="O2801" s="5">
        <f t="shared" si="312"/>
        <v>116.6348</v>
      </c>
      <c r="P2801" s="5">
        <f t="shared" si="318"/>
        <v>44.859538461538463</v>
      </c>
      <c r="Q2801" s="6" t="s">
        <v>8374</v>
      </c>
      <c r="R2801" t="s">
        <v>8375</v>
      </c>
      <c r="S2801" s="10">
        <f t="shared" si="315"/>
        <v>42507.264699074076</v>
      </c>
      <c r="T2801" s="10">
        <f t="shared" si="316"/>
        <v>42538.666666666672</v>
      </c>
      <c r="U2801" s="10">
        <v>42507</v>
      </c>
      <c r="V2801" s="10">
        <v>42538</v>
      </c>
      <c r="W2801" s="28">
        <f t="shared" si="313"/>
        <v>7241</v>
      </c>
      <c r="X2801" s="28">
        <f t="shared" si="314"/>
        <v>8331.8069379999997</v>
      </c>
    </row>
    <row r="2802" spans="1:2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8318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8328</v>
      </c>
      <c r="O2802" s="5">
        <f t="shared" si="312"/>
        <v>133</v>
      </c>
      <c r="P2802" s="5">
        <f t="shared" si="318"/>
        <v>42.903225806451616</v>
      </c>
      <c r="Q2802" s="6" t="s">
        <v>8374</v>
      </c>
      <c r="R2802" t="s">
        <v>8375</v>
      </c>
      <c r="S2802" s="10">
        <f t="shared" si="315"/>
        <v>41948.552847222221</v>
      </c>
      <c r="T2802" s="10">
        <f t="shared" si="316"/>
        <v>42008.552847222221</v>
      </c>
      <c r="U2802" s="10">
        <v>41948</v>
      </c>
      <c r="V2802" s="10">
        <v>42008</v>
      </c>
      <c r="W2802" s="28">
        <f t="shared" si="313"/>
        <v>1591.2</v>
      </c>
      <c r="X2802" s="28">
        <f t="shared" si="314"/>
        <v>2053.52</v>
      </c>
    </row>
    <row r="2803" spans="1:2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8318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8328</v>
      </c>
      <c r="O2803" s="5">
        <f t="shared" si="312"/>
        <v>133.20000000000002</v>
      </c>
      <c r="P2803" s="5">
        <f t="shared" si="318"/>
        <v>51.230769230769234</v>
      </c>
      <c r="Q2803" s="6" t="s">
        <v>8374</v>
      </c>
      <c r="R2803" t="s">
        <v>8375</v>
      </c>
      <c r="S2803" s="10">
        <f t="shared" si="315"/>
        <v>41900.243159722224</v>
      </c>
      <c r="T2803" s="10">
        <f t="shared" si="316"/>
        <v>41922.458333333336</v>
      </c>
      <c r="U2803" s="10">
        <v>41900</v>
      </c>
      <c r="V2803" s="10">
        <v>41922</v>
      </c>
      <c r="W2803" s="28">
        <f t="shared" si="313"/>
        <v>447.25</v>
      </c>
      <c r="X2803" s="28">
        <f t="shared" si="314"/>
        <v>580.01940000000002</v>
      </c>
    </row>
    <row r="2804" spans="1:2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8318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8328</v>
      </c>
      <c r="O2804" s="5">
        <f t="shared" si="312"/>
        <v>101.83333333333333</v>
      </c>
      <c r="P2804" s="5">
        <f t="shared" si="318"/>
        <v>33.944444444444443</v>
      </c>
      <c r="Q2804" s="6" t="s">
        <v>8374</v>
      </c>
      <c r="R2804" t="s">
        <v>8375</v>
      </c>
      <c r="S2804" s="10">
        <f t="shared" si="315"/>
        <v>42192.64707175926</v>
      </c>
      <c r="T2804" s="10">
        <f t="shared" si="316"/>
        <v>42222.64707175926</v>
      </c>
      <c r="U2804" s="10">
        <v>42192</v>
      </c>
      <c r="V2804" s="10">
        <v>42222</v>
      </c>
      <c r="W2804" s="28">
        <f t="shared" si="313"/>
        <v>4633.8</v>
      </c>
      <c r="X2804" s="28">
        <f t="shared" si="314"/>
        <v>4741.0545000000002</v>
      </c>
    </row>
    <row r="2805" spans="1:2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8318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8328</v>
      </c>
      <c r="O2805" s="5">
        <f t="shared" si="312"/>
        <v>127.95</v>
      </c>
      <c r="P2805" s="5">
        <f t="shared" si="318"/>
        <v>90.744680851063833</v>
      </c>
      <c r="Q2805" s="6" t="s">
        <v>8374</v>
      </c>
      <c r="R2805" t="s">
        <v>8375</v>
      </c>
      <c r="S2805" s="10">
        <f t="shared" si="315"/>
        <v>42158.065694444449</v>
      </c>
      <c r="T2805" s="10">
        <f t="shared" si="316"/>
        <v>42201</v>
      </c>
      <c r="U2805" s="10">
        <v>42158</v>
      </c>
      <c r="V2805" s="10">
        <v>42201</v>
      </c>
      <c r="W2805" s="28">
        <f t="shared" si="313"/>
        <v>10000</v>
      </c>
      <c r="X2805" s="28">
        <f t="shared" si="314"/>
        <v>12795</v>
      </c>
    </row>
    <row r="2806" spans="1:2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8318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8328</v>
      </c>
      <c r="O2806" s="5">
        <f t="shared" si="312"/>
        <v>114.99999999999999</v>
      </c>
      <c r="P2806" s="5">
        <f t="shared" si="318"/>
        <v>50</v>
      </c>
      <c r="Q2806" s="6" t="s">
        <v>8374</v>
      </c>
      <c r="R2806" t="s">
        <v>8375</v>
      </c>
      <c r="S2806" s="10">
        <f t="shared" si="315"/>
        <v>41881.453587962962</v>
      </c>
      <c r="T2806" s="10">
        <f t="shared" si="316"/>
        <v>41911.453587962962</v>
      </c>
      <c r="U2806" s="10">
        <v>41881</v>
      </c>
      <c r="V2806" s="10">
        <v>41911</v>
      </c>
      <c r="W2806" s="28">
        <f t="shared" si="313"/>
        <v>1658.1999999999998</v>
      </c>
      <c r="X2806" s="28">
        <f t="shared" si="314"/>
        <v>1866.105</v>
      </c>
    </row>
    <row r="2807" spans="1:2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8318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8328</v>
      </c>
      <c r="O2807" s="5">
        <f t="shared" si="312"/>
        <v>110.00000000000001</v>
      </c>
      <c r="P2807" s="5">
        <f t="shared" si="318"/>
        <v>24.444444444444443</v>
      </c>
      <c r="Q2807" s="6" t="s">
        <v>8374</v>
      </c>
      <c r="R2807" t="s">
        <v>8375</v>
      </c>
      <c r="S2807" s="10">
        <f t="shared" si="315"/>
        <v>42213.505474537036</v>
      </c>
      <c r="T2807" s="10">
        <f t="shared" si="316"/>
        <v>42238.505474537036</v>
      </c>
      <c r="U2807" s="10">
        <v>42213</v>
      </c>
      <c r="V2807" s="10">
        <v>42238</v>
      </c>
      <c r="W2807" s="28">
        <f t="shared" si="313"/>
        <v>623.4</v>
      </c>
      <c r="X2807" s="28">
        <f t="shared" si="314"/>
        <v>689.56799999999998</v>
      </c>
    </row>
    <row r="2808" spans="1:2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8318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8328</v>
      </c>
      <c r="O2808" s="5">
        <f t="shared" si="312"/>
        <v>112.1</v>
      </c>
      <c r="P2808" s="5">
        <f t="shared" si="318"/>
        <v>44.25</v>
      </c>
      <c r="Q2808" s="6" t="s">
        <v>8374</v>
      </c>
      <c r="R2808" t="s">
        <v>8375</v>
      </c>
      <c r="S2808" s="10">
        <f t="shared" si="315"/>
        <v>42185.267245370371</v>
      </c>
      <c r="T2808" s="10">
        <f t="shared" si="316"/>
        <v>42221.458333333328</v>
      </c>
      <c r="U2808" s="10">
        <v>42185</v>
      </c>
      <c r="V2808" s="10">
        <v>42221</v>
      </c>
      <c r="W2808" s="28">
        <f t="shared" si="313"/>
        <v>4718.3999999999996</v>
      </c>
      <c r="X2808" s="28">
        <f t="shared" si="314"/>
        <v>5256.3689999999997</v>
      </c>
    </row>
    <row r="2809" spans="1:2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8318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8328</v>
      </c>
      <c r="O2809" s="5">
        <f t="shared" si="312"/>
        <v>126</v>
      </c>
      <c r="P2809" s="5">
        <f t="shared" si="318"/>
        <v>67.741935483870961</v>
      </c>
      <c r="Q2809" s="6" t="s">
        <v>8374</v>
      </c>
      <c r="R2809" t="s">
        <v>8375</v>
      </c>
      <c r="S2809" s="10">
        <f t="shared" si="315"/>
        <v>42154.873124999998</v>
      </c>
      <c r="T2809" s="10">
        <f t="shared" si="316"/>
        <v>42184.873124999998</v>
      </c>
      <c r="U2809" s="10">
        <v>42154</v>
      </c>
      <c r="V2809" s="10">
        <v>42184</v>
      </c>
      <c r="W2809" s="28">
        <f t="shared" si="313"/>
        <v>5000</v>
      </c>
      <c r="X2809" s="28">
        <f t="shared" si="314"/>
        <v>6300</v>
      </c>
    </row>
    <row r="2810" spans="1:2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8318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8328</v>
      </c>
      <c r="O2810" s="5">
        <f t="shared" si="312"/>
        <v>100.24444444444444</v>
      </c>
      <c r="P2810" s="5">
        <f t="shared" si="318"/>
        <v>65.376811594202906</v>
      </c>
      <c r="Q2810" s="6" t="s">
        <v>8374</v>
      </c>
      <c r="R2810" t="s">
        <v>8375</v>
      </c>
      <c r="S2810" s="10">
        <f t="shared" si="315"/>
        <v>42208.84646990741</v>
      </c>
      <c r="T2810" s="10">
        <f t="shared" si="316"/>
        <v>42238.84646990741</v>
      </c>
      <c r="U2810" s="10">
        <v>42208</v>
      </c>
      <c r="V2810" s="10">
        <v>42238</v>
      </c>
      <c r="W2810" s="28">
        <f t="shared" si="313"/>
        <v>4500</v>
      </c>
      <c r="X2810" s="28">
        <f t="shared" si="314"/>
        <v>4511</v>
      </c>
    </row>
    <row r="2811" spans="1:2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8318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8328</v>
      </c>
      <c r="O2811" s="5">
        <f t="shared" si="312"/>
        <v>102.4</v>
      </c>
      <c r="P2811" s="5">
        <f t="shared" si="318"/>
        <v>121.9047619047619</v>
      </c>
      <c r="Q2811" s="6" t="s">
        <v>8374</v>
      </c>
      <c r="R2811" t="s">
        <v>8375</v>
      </c>
      <c r="S2811" s="10">
        <f t="shared" si="315"/>
        <v>42451.496817129635</v>
      </c>
      <c r="T2811" s="10">
        <f t="shared" si="316"/>
        <v>42459.610416666663</v>
      </c>
      <c r="U2811" s="10">
        <v>42451</v>
      </c>
      <c r="V2811" s="10">
        <v>42459</v>
      </c>
      <c r="W2811" s="28">
        <f t="shared" si="313"/>
        <v>2500</v>
      </c>
      <c r="X2811" s="28">
        <f t="shared" si="314"/>
        <v>2560</v>
      </c>
    </row>
    <row r="2812" spans="1:2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8318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8328</v>
      </c>
      <c r="O2812" s="5">
        <f t="shared" si="312"/>
        <v>108.2</v>
      </c>
      <c r="P2812" s="5">
        <f t="shared" si="318"/>
        <v>47.456140350877192</v>
      </c>
      <c r="Q2812" s="6" t="s">
        <v>8374</v>
      </c>
      <c r="R2812" t="s">
        <v>8375</v>
      </c>
      <c r="S2812" s="10">
        <f t="shared" si="315"/>
        <v>41759.13962962963</v>
      </c>
      <c r="T2812" s="10">
        <f t="shared" si="316"/>
        <v>41791.165972222225</v>
      </c>
      <c r="U2812" s="10">
        <v>41759</v>
      </c>
      <c r="V2812" s="10">
        <v>41791</v>
      </c>
      <c r="W2812" s="28">
        <f t="shared" si="313"/>
        <v>2500</v>
      </c>
      <c r="X2812" s="28">
        <f t="shared" si="314"/>
        <v>2705</v>
      </c>
    </row>
    <row r="2813" spans="1:2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8318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8328</v>
      </c>
      <c r="O2813" s="5">
        <f t="shared" si="312"/>
        <v>100.27</v>
      </c>
      <c r="P2813" s="5">
        <f t="shared" si="318"/>
        <v>92.842592592592595</v>
      </c>
      <c r="Q2813" s="6" t="s">
        <v>8374</v>
      </c>
      <c r="R2813" t="s">
        <v>8375</v>
      </c>
      <c r="S2813" s="10">
        <f t="shared" si="315"/>
        <v>42028.496562500004</v>
      </c>
      <c r="T2813" s="10">
        <f t="shared" si="316"/>
        <v>42058.496562500004</v>
      </c>
      <c r="U2813" s="10">
        <v>42028</v>
      </c>
      <c r="V2813" s="10">
        <v>42058</v>
      </c>
      <c r="W2813" s="28">
        <f t="shared" si="313"/>
        <v>14985</v>
      </c>
      <c r="X2813" s="28">
        <f t="shared" si="314"/>
        <v>15408.490899999999</v>
      </c>
    </row>
    <row r="2814" spans="1:2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8318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8328</v>
      </c>
      <c r="O2814" s="5">
        <f t="shared" si="312"/>
        <v>113.3</v>
      </c>
      <c r="P2814" s="5">
        <f t="shared" si="318"/>
        <v>68.253012048192772</v>
      </c>
      <c r="Q2814" s="6" t="s">
        <v>8374</v>
      </c>
      <c r="R2814" t="s">
        <v>8375</v>
      </c>
      <c r="S2814" s="10">
        <f t="shared" si="315"/>
        <v>42054.74418981481</v>
      </c>
      <c r="T2814" s="10">
        <f t="shared" si="316"/>
        <v>42100.166666666672</v>
      </c>
      <c r="U2814" s="10">
        <v>42054</v>
      </c>
      <c r="V2814" s="10">
        <v>42100</v>
      </c>
      <c r="W2814" s="28">
        <f t="shared" si="313"/>
        <v>3993.5</v>
      </c>
      <c r="X2814" s="28">
        <f t="shared" si="314"/>
        <v>4480.4485000000004</v>
      </c>
    </row>
    <row r="2815" spans="1:2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8318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8328</v>
      </c>
      <c r="O2815" s="5">
        <f t="shared" si="312"/>
        <v>127.57571428571428</v>
      </c>
      <c r="P2815" s="5">
        <f t="shared" ref="P2815:P2843" si="319">E2815/L2815</f>
        <v>37.209583333333335</v>
      </c>
      <c r="Q2815" s="6" t="s">
        <v>8374</v>
      </c>
      <c r="R2815" t="s">
        <v>8375</v>
      </c>
      <c r="S2815" s="10">
        <f t="shared" si="315"/>
        <v>42693.742604166662</v>
      </c>
      <c r="T2815" s="10">
        <f t="shared" si="316"/>
        <v>42718.742604166662</v>
      </c>
      <c r="U2815" s="10">
        <v>42693</v>
      </c>
      <c r="V2815" s="10">
        <v>42718</v>
      </c>
      <c r="W2815" s="28">
        <f t="shared" si="313"/>
        <v>2800</v>
      </c>
      <c r="X2815" s="28">
        <f t="shared" si="314"/>
        <v>3572.12</v>
      </c>
    </row>
    <row r="2816" spans="1:2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8318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8328</v>
      </c>
      <c r="O2816" s="5">
        <f t="shared" si="312"/>
        <v>107.73333333333332</v>
      </c>
      <c r="P2816" s="5">
        <f t="shared" si="319"/>
        <v>25.25</v>
      </c>
      <c r="Q2816" s="6" t="s">
        <v>8374</v>
      </c>
      <c r="R2816" t="s">
        <v>8375</v>
      </c>
      <c r="S2816" s="10">
        <f t="shared" si="315"/>
        <v>42103.399479166663</v>
      </c>
      <c r="T2816" s="10">
        <f t="shared" si="316"/>
        <v>42133.399479166663</v>
      </c>
      <c r="U2816" s="10">
        <v>42103</v>
      </c>
      <c r="V2816" s="10">
        <v>42133</v>
      </c>
      <c r="W2816" s="28">
        <f t="shared" si="313"/>
        <v>2223.6</v>
      </c>
      <c r="X2816" s="28">
        <f t="shared" si="314"/>
        <v>2490.7408</v>
      </c>
    </row>
    <row r="2817" spans="1:2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8318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8328</v>
      </c>
      <c r="O2817" s="5">
        <f t="shared" si="312"/>
        <v>242</v>
      </c>
      <c r="P2817" s="5">
        <f t="shared" si="319"/>
        <v>43.214285714285715</v>
      </c>
      <c r="Q2817" s="6" t="s">
        <v>8374</v>
      </c>
      <c r="R2817" t="s">
        <v>8375</v>
      </c>
      <c r="S2817" s="10">
        <f t="shared" si="315"/>
        <v>42559.776724537034</v>
      </c>
      <c r="T2817" s="10">
        <f t="shared" si="316"/>
        <v>42589.776724537034</v>
      </c>
      <c r="U2817" s="10">
        <v>42559</v>
      </c>
      <c r="V2817" s="10">
        <v>42589</v>
      </c>
      <c r="W2817" s="28">
        <f t="shared" si="313"/>
        <v>192.1</v>
      </c>
      <c r="X2817" s="28">
        <f t="shared" si="314"/>
        <v>464.51900000000001</v>
      </c>
    </row>
    <row r="2818" spans="1:2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8318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8328</v>
      </c>
      <c r="O2818" s="5">
        <f t="shared" ref="O2818:O2881" si="320">(E2818/D2818)*100</f>
        <v>141.56666666666666</v>
      </c>
      <c r="P2818" s="5">
        <f t="shared" si="319"/>
        <v>25.130177514792898</v>
      </c>
      <c r="Q2818" s="6" t="s">
        <v>8374</v>
      </c>
      <c r="R2818" t="s">
        <v>8375</v>
      </c>
      <c r="S2818" s="10">
        <f t="shared" si="315"/>
        <v>42188.467499999999</v>
      </c>
      <c r="T2818" s="10">
        <f t="shared" si="316"/>
        <v>42218.666666666672</v>
      </c>
      <c r="U2818" s="10">
        <v>42188</v>
      </c>
      <c r="V2818" s="10">
        <v>42218</v>
      </c>
      <c r="W2818" s="28">
        <f t="shared" ref="W2818:W2881" si="321">(HLOOKUP(U2818,Exchange_Data,MATCH(H2818,Currency,0),FALSE))*D2818</f>
        <v>4687.2</v>
      </c>
      <c r="X2818" s="28">
        <f t="shared" ref="X2818:X2881" si="322">(HLOOKUP(V2818,Exchange_Data,MATCH(H2818,Currency,0),FALSE))*E2818</f>
        <v>6615.1272000000008</v>
      </c>
    </row>
    <row r="2819" spans="1:2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8318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8328</v>
      </c>
      <c r="O2819" s="5">
        <f t="shared" si="320"/>
        <v>130</v>
      </c>
      <c r="P2819" s="5">
        <f t="shared" si="319"/>
        <v>23.636363636363637</v>
      </c>
      <c r="Q2819" s="6" t="s">
        <v>8374</v>
      </c>
      <c r="R2819" t="s">
        <v>8375</v>
      </c>
      <c r="S2819" s="10">
        <f t="shared" ref="S2819:S2882" si="323">(J2819/86400)+25569</f>
        <v>42023.634976851856</v>
      </c>
      <c r="T2819" s="10">
        <f t="shared" ref="T2819:T2882" si="324">(I2819/86400)+25569</f>
        <v>42063.634976851856</v>
      </c>
      <c r="U2819" s="10">
        <v>42023</v>
      </c>
      <c r="V2819" s="10">
        <v>42063</v>
      </c>
      <c r="W2819" s="28">
        <f t="shared" si="321"/>
        <v>908.52</v>
      </c>
      <c r="X2819" s="28">
        <f t="shared" si="322"/>
        <v>1204.6320000000001</v>
      </c>
    </row>
    <row r="2820" spans="1:2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8318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8328</v>
      </c>
      <c r="O2820" s="5">
        <f t="shared" si="320"/>
        <v>106.03</v>
      </c>
      <c r="P2820" s="5">
        <f t="shared" si="319"/>
        <v>103.95098039215686</v>
      </c>
      <c r="Q2820" s="6" t="s">
        <v>8374</v>
      </c>
      <c r="R2820" t="s">
        <v>8375</v>
      </c>
      <c r="S2820" s="10">
        <f t="shared" si="323"/>
        <v>42250.598217592589</v>
      </c>
      <c r="T2820" s="10">
        <f t="shared" si="324"/>
        <v>42270.598217592589</v>
      </c>
      <c r="U2820" s="10">
        <v>42250</v>
      </c>
      <c r="V2820" s="10">
        <v>42270</v>
      </c>
      <c r="W2820" s="28">
        <f t="shared" si="321"/>
        <v>10000</v>
      </c>
      <c r="X2820" s="28">
        <f t="shared" si="322"/>
        <v>10603</v>
      </c>
    </row>
    <row r="2821" spans="1:2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8318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8328</v>
      </c>
      <c r="O2821" s="5">
        <f t="shared" si="320"/>
        <v>104.80000000000001</v>
      </c>
      <c r="P2821" s="5">
        <f t="shared" si="319"/>
        <v>50.384615384615387</v>
      </c>
      <c r="Q2821" s="6" t="s">
        <v>8374</v>
      </c>
      <c r="R2821" t="s">
        <v>8375</v>
      </c>
      <c r="S2821" s="10">
        <f t="shared" si="323"/>
        <v>42139.525567129633</v>
      </c>
      <c r="T2821" s="10">
        <f t="shared" si="324"/>
        <v>42169.525567129633</v>
      </c>
      <c r="U2821" s="10">
        <v>42139</v>
      </c>
      <c r="V2821" s="10">
        <v>42169</v>
      </c>
      <c r="W2821" s="28">
        <f t="shared" si="321"/>
        <v>7854.5</v>
      </c>
      <c r="X2821" s="28">
        <f t="shared" si="322"/>
        <v>8115.1880000000001</v>
      </c>
    </row>
    <row r="2822" spans="1:2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8318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8328</v>
      </c>
      <c r="O2822" s="5">
        <f t="shared" si="320"/>
        <v>136</v>
      </c>
      <c r="P2822" s="5">
        <f t="shared" si="319"/>
        <v>13.6</v>
      </c>
      <c r="Q2822" s="6" t="s">
        <v>8374</v>
      </c>
      <c r="R2822" t="s">
        <v>8375</v>
      </c>
      <c r="S2822" s="10">
        <f t="shared" si="323"/>
        <v>42401.610983796301</v>
      </c>
      <c r="T2822" s="10">
        <f t="shared" si="324"/>
        <v>42426</v>
      </c>
      <c r="U2822" s="10">
        <v>42401</v>
      </c>
      <c r="V2822" s="10">
        <v>42426</v>
      </c>
      <c r="W2822" s="28">
        <f t="shared" si="321"/>
        <v>286.03999999999996</v>
      </c>
      <c r="X2822" s="28">
        <f t="shared" si="322"/>
        <v>380.17439999999999</v>
      </c>
    </row>
    <row r="2823" spans="1:2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8318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8328</v>
      </c>
      <c r="O2823" s="5">
        <f t="shared" si="320"/>
        <v>100</v>
      </c>
      <c r="P2823" s="5">
        <f t="shared" si="319"/>
        <v>28.571428571428573</v>
      </c>
      <c r="Q2823" s="6" t="s">
        <v>8374</v>
      </c>
      <c r="R2823" t="s">
        <v>8375</v>
      </c>
      <c r="S2823" s="10">
        <f t="shared" si="323"/>
        <v>41875.922858796301</v>
      </c>
      <c r="T2823" s="10">
        <f t="shared" si="324"/>
        <v>41905.922858796301</v>
      </c>
      <c r="U2823" s="10">
        <v>41875</v>
      </c>
      <c r="V2823" s="10">
        <v>41905</v>
      </c>
      <c r="W2823" s="28">
        <f t="shared" si="321"/>
        <v>1657.8</v>
      </c>
      <c r="X2823" s="28">
        <f t="shared" si="322"/>
        <v>1640.2</v>
      </c>
    </row>
    <row r="2824" spans="1:2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8318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8328</v>
      </c>
      <c r="O2824" s="5">
        <f t="shared" si="320"/>
        <v>100</v>
      </c>
      <c r="P2824" s="5">
        <f t="shared" si="319"/>
        <v>63.829787234042556</v>
      </c>
      <c r="Q2824" s="6" t="s">
        <v>8374</v>
      </c>
      <c r="R2824" t="s">
        <v>8375</v>
      </c>
      <c r="S2824" s="10">
        <f t="shared" si="323"/>
        <v>42060.683935185181</v>
      </c>
      <c r="T2824" s="10">
        <f t="shared" si="324"/>
        <v>42090.642268518517</v>
      </c>
      <c r="U2824" s="10">
        <v>42060</v>
      </c>
      <c r="V2824" s="10">
        <v>42090</v>
      </c>
      <c r="W2824" s="28">
        <f t="shared" si="321"/>
        <v>6000</v>
      </c>
      <c r="X2824" s="28">
        <f t="shared" si="322"/>
        <v>6000</v>
      </c>
    </row>
    <row r="2825" spans="1:2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8318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8328</v>
      </c>
      <c r="O2825" s="5">
        <f t="shared" si="320"/>
        <v>124</v>
      </c>
      <c r="P2825" s="5">
        <f t="shared" si="319"/>
        <v>8.8571428571428577</v>
      </c>
      <c r="Q2825" s="6" t="s">
        <v>8374</v>
      </c>
      <c r="R2825" t="s">
        <v>8375</v>
      </c>
      <c r="S2825" s="10">
        <f t="shared" si="323"/>
        <v>42067.011643518519</v>
      </c>
      <c r="T2825" s="10">
        <f t="shared" si="324"/>
        <v>42094.957638888889</v>
      </c>
      <c r="U2825" s="10">
        <v>42067</v>
      </c>
      <c r="V2825" s="10">
        <v>42094</v>
      </c>
      <c r="W2825" s="28">
        <f t="shared" si="321"/>
        <v>153.24</v>
      </c>
      <c r="X2825" s="28">
        <f t="shared" si="322"/>
        <v>183.4332</v>
      </c>
    </row>
    <row r="2826" spans="1:2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8318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8328</v>
      </c>
      <c r="O2826" s="5">
        <f t="shared" si="320"/>
        <v>116.92307692307693</v>
      </c>
      <c r="P2826" s="5">
        <f t="shared" si="319"/>
        <v>50.666666666666664</v>
      </c>
      <c r="Q2826" s="6" t="s">
        <v>8374</v>
      </c>
      <c r="R2826" t="s">
        <v>8375</v>
      </c>
      <c r="S2826" s="10">
        <f t="shared" si="323"/>
        <v>42136.270787037036</v>
      </c>
      <c r="T2826" s="10">
        <f t="shared" si="324"/>
        <v>42168.071527777778</v>
      </c>
      <c r="U2826" s="10">
        <v>42136</v>
      </c>
      <c r="V2826" s="10">
        <v>42168</v>
      </c>
      <c r="W2826" s="28">
        <f t="shared" si="321"/>
        <v>650</v>
      </c>
      <c r="X2826" s="28">
        <f t="shared" si="322"/>
        <v>760</v>
      </c>
    </row>
    <row r="2827" spans="1:2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8318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8328</v>
      </c>
      <c r="O2827" s="5">
        <f t="shared" si="320"/>
        <v>103.33333333333334</v>
      </c>
      <c r="P2827" s="5">
        <f t="shared" si="319"/>
        <v>60.784313725490193</v>
      </c>
      <c r="Q2827" s="6" t="s">
        <v>8374</v>
      </c>
      <c r="R2827" t="s">
        <v>8375</v>
      </c>
      <c r="S2827" s="10">
        <f t="shared" si="323"/>
        <v>42312.792662037042</v>
      </c>
      <c r="T2827" s="10">
        <f t="shared" si="324"/>
        <v>42342.792662037042</v>
      </c>
      <c r="U2827" s="10">
        <v>42312</v>
      </c>
      <c r="V2827" s="10">
        <v>42342</v>
      </c>
      <c r="W2827" s="28">
        <f t="shared" si="321"/>
        <v>4624.2000000000007</v>
      </c>
      <c r="X2827" s="28">
        <f t="shared" si="322"/>
        <v>4693.3999999999996</v>
      </c>
    </row>
    <row r="2828" spans="1:2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8318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8328</v>
      </c>
      <c r="O2828" s="5">
        <f t="shared" si="320"/>
        <v>107.74999999999999</v>
      </c>
      <c r="P2828" s="5">
        <f t="shared" si="319"/>
        <v>113.42105263157895</v>
      </c>
      <c r="Q2828" s="6" t="s">
        <v>8374</v>
      </c>
      <c r="R2828" t="s">
        <v>8375</v>
      </c>
      <c r="S2828" s="10">
        <f t="shared" si="323"/>
        <v>42171.034861111111</v>
      </c>
      <c r="T2828" s="10">
        <f t="shared" si="324"/>
        <v>42195.291666666672</v>
      </c>
      <c r="U2828" s="10">
        <v>42171</v>
      </c>
      <c r="V2828" s="10">
        <v>42195</v>
      </c>
      <c r="W2828" s="28">
        <f t="shared" si="321"/>
        <v>2000</v>
      </c>
      <c r="X2828" s="28">
        <f t="shared" si="322"/>
        <v>2155</v>
      </c>
    </row>
    <row r="2829" spans="1:2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8318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8328</v>
      </c>
      <c r="O2829" s="5">
        <f t="shared" si="320"/>
        <v>120.24999999999999</v>
      </c>
      <c r="P2829" s="5">
        <f t="shared" si="319"/>
        <v>104.56521739130434</v>
      </c>
      <c r="Q2829" s="6" t="s">
        <v>8374</v>
      </c>
      <c r="R2829" t="s">
        <v>8375</v>
      </c>
      <c r="S2829" s="10">
        <f t="shared" si="323"/>
        <v>42494.683634259258</v>
      </c>
      <c r="T2829" s="10">
        <f t="shared" si="324"/>
        <v>42524.6875</v>
      </c>
      <c r="U2829" s="10">
        <v>42494</v>
      </c>
      <c r="V2829" s="10">
        <v>42524</v>
      </c>
      <c r="W2829" s="28">
        <f t="shared" si="321"/>
        <v>2000</v>
      </c>
      <c r="X2829" s="28">
        <f t="shared" si="322"/>
        <v>2405</v>
      </c>
    </row>
    <row r="2830" spans="1:2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8318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8328</v>
      </c>
      <c r="O2830" s="5">
        <f t="shared" si="320"/>
        <v>100.37894736842105</v>
      </c>
      <c r="P2830" s="5">
        <f t="shared" si="319"/>
        <v>98.30927835051547</v>
      </c>
      <c r="Q2830" s="6" t="s">
        <v>8374</v>
      </c>
      <c r="R2830" t="s">
        <v>8375</v>
      </c>
      <c r="S2830" s="10">
        <f t="shared" si="323"/>
        <v>42254.264687499999</v>
      </c>
      <c r="T2830" s="10">
        <f t="shared" si="324"/>
        <v>42279.958333333328</v>
      </c>
      <c r="U2830" s="10">
        <v>42254</v>
      </c>
      <c r="V2830" s="10">
        <v>42279</v>
      </c>
      <c r="W2830" s="28">
        <f t="shared" si="321"/>
        <v>14497.95</v>
      </c>
      <c r="X2830" s="28">
        <f t="shared" si="322"/>
        <v>14463.251199999999</v>
      </c>
    </row>
    <row r="2831" spans="1:2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8318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8328</v>
      </c>
      <c r="O2831" s="5">
        <f t="shared" si="320"/>
        <v>106.52</v>
      </c>
      <c r="P2831" s="5">
        <f t="shared" si="319"/>
        <v>35.039473684210527</v>
      </c>
      <c r="Q2831" s="6" t="s">
        <v>8374</v>
      </c>
      <c r="R2831" t="s">
        <v>8375</v>
      </c>
      <c r="S2831" s="10">
        <f t="shared" si="323"/>
        <v>42495.434236111112</v>
      </c>
      <c r="T2831" s="10">
        <f t="shared" si="324"/>
        <v>42523.434236111112</v>
      </c>
      <c r="U2831" s="10">
        <v>42495</v>
      </c>
      <c r="V2831" s="10">
        <v>42523</v>
      </c>
      <c r="W2831" s="28">
        <f t="shared" si="321"/>
        <v>3626.2499999999995</v>
      </c>
      <c r="X2831" s="28">
        <f t="shared" si="322"/>
        <v>3852.5621000000001</v>
      </c>
    </row>
    <row r="2832" spans="1:2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8318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8328</v>
      </c>
      <c r="O2832" s="5">
        <f t="shared" si="320"/>
        <v>100</v>
      </c>
      <c r="P2832" s="5">
        <f t="shared" si="319"/>
        <v>272.72727272727275</v>
      </c>
      <c r="Q2832" s="6" t="s">
        <v>8374</v>
      </c>
      <c r="R2832" t="s">
        <v>8375</v>
      </c>
      <c r="S2832" s="10">
        <f t="shared" si="323"/>
        <v>41758.839675925927</v>
      </c>
      <c r="T2832" s="10">
        <f t="shared" si="324"/>
        <v>41771.165972222225</v>
      </c>
      <c r="U2832" s="10">
        <v>41758</v>
      </c>
      <c r="V2832" s="10">
        <v>41771</v>
      </c>
      <c r="W2832" s="28">
        <f t="shared" si="321"/>
        <v>3000</v>
      </c>
      <c r="X2832" s="28">
        <f t="shared" si="322"/>
        <v>3000</v>
      </c>
    </row>
    <row r="2833" spans="1:2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8318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8328</v>
      </c>
      <c r="O2833" s="5">
        <f t="shared" si="320"/>
        <v>110.66666666666667</v>
      </c>
      <c r="P2833" s="5">
        <f t="shared" si="319"/>
        <v>63.846153846153847</v>
      </c>
      <c r="Q2833" s="6" t="s">
        <v>8374</v>
      </c>
      <c r="R2833" t="s">
        <v>8375</v>
      </c>
      <c r="S2833" s="10">
        <f t="shared" si="323"/>
        <v>42171.824884259258</v>
      </c>
      <c r="T2833" s="10">
        <f t="shared" si="324"/>
        <v>42201.824884259258</v>
      </c>
      <c r="U2833" s="10">
        <v>42171</v>
      </c>
      <c r="V2833" s="10">
        <v>42201</v>
      </c>
      <c r="W2833" s="28">
        <f t="shared" si="321"/>
        <v>3000</v>
      </c>
      <c r="X2833" s="28">
        <f t="shared" si="322"/>
        <v>3320</v>
      </c>
    </row>
    <row r="2834" spans="1:2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8318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8328</v>
      </c>
      <c r="O2834" s="5">
        <f t="shared" si="320"/>
        <v>114.71959999999999</v>
      </c>
      <c r="P2834" s="5">
        <f t="shared" si="319"/>
        <v>30.189368421052631</v>
      </c>
      <c r="Q2834" s="6" t="s">
        <v>8374</v>
      </c>
      <c r="R2834" t="s">
        <v>8375</v>
      </c>
      <c r="S2834" s="10">
        <f t="shared" si="323"/>
        <v>41938.709421296298</v>
      </c>
      <c r="T2834" s="10">
        <f t="shared" si="324"/>
        <v>41966.916666666672</v>
      </c>
      <c r="U2834" s="10">
        <v>41938</v>
      </c>
      <c r="V2834" s="10">
        <v>41966</v>
      </c>
      <c r="W2834" s="28">
        <f t="shared" si="321"/>
        <v>4012.5</v>
      </c>
      <c r="X2834" s="28">
        <f t="shared" si="322"/>
        <v>4497.5819179999999</v>
      </c>
    </row>
    <row r="2835" spans="1:2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8318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8328</v>
      </c>
      <c r="O2835" s="5">
        <f t="shared" si="320"/>
        <v>108.25925925925925</v>
      </c>
      <c r="P2835" s="5">
        <f t="shared" si="319"/>
        <v>83.51428571428572</v>
      </c>
      <c r="Q2835" s="6" t="s">
        <v>8374</v>
      </c>
      <c r="R2835" t="s">
        <v>8375</v>
      </c>
      <c r="S2835" s="10">
        <f t="shared" si="323"/>
        <v>42268.127696759257</v>
      </c>
      <c r="T2835" s="10">
        <f t="shared" si="324"/>
        <v>42288.083333333328</v>
      </c>
      <c r="U2835" s="10">
        <v>42268</v>
      </c>
      <c r="V2835" s="10">
        <v>42288</v>
      </c>
      <c r="W2835" s="28">
        <f t="shared" si="321"/>
        <v>2700</v>
      </c>
      <c r="X2835" s="28">
        <f t="shared" si="322"/>
        <v>2923</v>
      </c>
    </row>
    <row r="2836" spans="1:2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8318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8328</v>
      </c>
      <c r="O2836" s="5">
        <f t="shared" si="320"/>
        <v>170</v>
      </c>
      <c r="P2836" s="5">
        <f t="shared" si="319"/>
        <v>64.761904761904759</v>
      </c>
      <c r="Q2836" s="6" t="s">
        <v>8374</v>
      </c>
      <c r="R2836" t="s">
        <v>8375</v>
      </c>
      <c r="S2836" s="10">
        <f t="shared" si="323"/>
        <v>42019.959837962961</v>
      </c>
      <c r="T2836" s="10">
        <f t="shared" si="324"/>
        <v>42034.959837962961</v>
      </c>
      <c r="U2836" s="10">
        <v>42019</v>
      </c>
      <c r="V2836" s="10">
        <v>42034</v>
      </c>
      <c r="W2836" s="28">
        <f t="shared" si="321"/>
        <v>1220.8800000000001</v>
      </c>
      <c r="X2836" s="28">
        <f t="shared" si="322"/>
        <v>2046.9360000000001</v>
      </c>
    </row>
    <row r="2837" spans="1:2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8318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8328</v>
      </c>
      <c r="O2837" s="5">
        <f t="shared" si="320"/>
        <v>187.09899999999999</v>
      </c>
      <c r="P2837" s="5">
        <f t="shared" si="319"/>
        <v>20.118172043010752</v>
      </c>
      <c r="Q2837" s="6" t="s">
        <v>8374</v>
      </c>
      <c r="R2837" t="s">
        <v>8375</v>
      </c>
      <c r="S2837" s="10">
        <f t="shared" si="323"/>
        <v>42313.703900462962</v>
      </c>
      <c r="T2837" s="10">
        <f t="shared" si="324"/>
        <v>42343</v>
      </c>
      <c r="U2837" s="10">
        <v>42313</v>
      </c>
      <c r="V2837" s="10">
        <v>42343</v>
      </c>
      <c r="W2837" s="28">
        <f t="shared" si="321"/>
        <v>1527.1999999999998</v>
      </c>
      <c r="X2837" s="28">
        <f t="shared" si="322"/>
        <v>2832.67886</v>
      </c>
    </row>
    <row r="2838" spans="1:2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8318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8328</v>
      </c>
      <c r="O2838" s="5">
        <f t="shared" si="320"/>
        <v>107.77777777777777</v>
      </c>
      <c r="P2838" s="5">
        <f t="shared" si="319"/>
        <v>44.090909090909093</v>
      </c>
      <c r="Q2838" s="6" t="s">
        <v>8374</v>
      </c>
      <c r="R2838" t="s">
        <v>8375</v>
      </c>
      <c r="S2838" s="10">
        <f t="shared" si="323"/>
        <v>42746.261782407411</v>
      </c>
      <c r="T2838" s="10">
        <f t="shared" si="324"/>
        <v>42784.207638888889</v>
      </c>
      <c r="U2838" s="10">
        <v>42746</v>
      </c>
      <c r="V2838" s="10">
        <v>42784</v>
      </c>
      <c r="W2838" s="28">
        <f t="shared" si="321"/>
        <v>450</v>
      </c>
      <c r="X2838" s="28">
        <f t="shared" si="322"/>
        <v>485</v>
      </c>
    </row>
    <row r="2839" spans="1:2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8318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8328</v>
      </c>
      <c r="O2839" s="5">
        <f t="shared" si="320"/>
        <v>100</v>
      </c>
      <c r="P2839" s="5">
        <f t="shared" si="319"/>
        <v>40.476190476190474</v>
      </c>
      <c r="Q2839" s="6" t="s">
        <v>8374</v>
      </c>
      <c r="R2839" t="s">
        <v>8375</v>
      </c>
      <c r="S2839" s="10">
        <f t="shared" si="323"/>
        <v>42307.908379629633</v>
      </c>
      <c r="T2839" s="10">
        <f t="shared" si="324"/>
        <v>42347.950046296297</v>
      </c>
      <c r="U2839" s="10">
        <v>42307</v>
      </c>
      <c r="V2839" s="10">
        <v>42347</v>
      </c>
      <c r="W2839" s="28">
        <f t="shared" si="321"/>
        <v>645.15</v>
      </c>
      <c r="X2839" s="28">
        <f t="shared" si="322"/>
        <v>626.36500000000001</v>
      </c>
    </row>
    <row r="2840" spans="1:2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8318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8328</v>
      </c>
      <c r="O2840" s="5">
        <f t="shared" si="320"/>
        <v>120.24999999999999</v>
      </c>
      <c r="P2840" s="5">
        <f t="shared" si="319"/>
        <v>44.537037037037038</v>
      </c>
      <c r="Q2840" s="6" t="s">
        <v>8374</v>
      </c>
      <c r="R2840" t="s">
        <v>8375</v>
      </c>
      <c r="S2840" s="10">
        <f t="shared" si="323"/>
        <v>41842.607592592591</v>
      </c>
      <c r="T2840" s="10">
        <f t="shared" si="324"/>
        <v>41864.916666666664</v>
      </c>
      <c r="U2840" s="10">
        <v>41842</v>
      </c>
      <c r="V2840" s="10">
        <v>41864</v>
      </c>
      <c r="W2840" s="28">
        <f t="shared" si="321"/>
        <v>2000</v>
      </c>
      <c r="X2840" s="28">
        <f t="shared" si="322"/>
        <v>2405</v>
      </c>
    </row>
    <row r="2841" spans="1:2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8318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8328</v>
      </c>
      <c r="O2841" s="5">
        <f t="shared" si="320"/>
        <v>111.42857142857143</v>
      </c>
      <c r="P2841" s="5">
        <f t="shared" si="319"/>
        <v>125.80645161290323</v>
      </c>
      <c r="Q2841" s="6" t="s">
        <v>8374</v>
      </c>
      <c r="R2841" t="s">
        <v>8375</v>
      </c>
      <c r="S2841" s="10">
        <f t="shared" si="323"/>
        <v>41853.240208333329</v>
      </c>
      <c r="T2841" s="10">
        <f t="shared" si="324"/>
        <v>41876.207638888889</v>
      </c>
      <c r="U2841" s="10">
        <v>41853</v>
      </c>
      <c r="V2841" s="10">
        <v>41876</v>
      </c>
      <c r="W2841" s="28">
        <f t="shared" si="321"/>
        <v>3500</v>
      </c>
      <c r="X2841" s="28">
        <f t="shared" si="322"/>
        <v>3900</v>
      </c>
    </row>
    <row r="2842" spans="1:2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8318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8328</v>
      </c>
      <c r="O2842" s="5">
        <f t="shared" si="320"/>
        <v>104</v>
      </c>
      <c r="P2842" s="5">
        <f t="shared" si="319"/>
        <v>19.696969696969695</v>
      </c>
      <c r="Q2842" s="6" t="s">
        <v>8374</v>
      </c>
      <c r="R2842" t="s">
        <v>8375</v>
      </c>
      <c r="S2842" s="10">
        <f t="shared" si="323"/>
        <v>42060.035636574074</v>
      </c>
      <c r="T2842" s="10">
        <f t="shared" si="324"/>
        <v>42081.708333333328</v>
      </c>
      <c r="U2842" s="10">
        <v>42060</v>
      </c>
      <c r="V2842" s="10">
        <v>42081</v>
      </c>
      <c r="W2842" s="28">
        <f t="shared" si="321"/>
        <v>3870.75</v>
      </c>
      <c r="X2842" s="28">
        <f t="shared" si="322"/>
        <v>3809</v>
      </c>
    </row>
    <row r="2843" spans="1:2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8320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8328</v>
      </c>
      <c r="O2843" s="5">
        <f t="shared" si="320"/>
        <v>1</v>
      </c>
      <c r="P2843" s="5">
        <f t="shared" si="319"/>
        <v>10</v>
      </c>
      <c r="Q2843" s="6" t="s">
        <v>8374</v>
      </c>
      <c r="R2843" t="s">
        <v>8375</v>
      </c>
      <c r="S2843" s="10">
        <f t="shared" si="323"/>
        <v>42291.739548611113</v>
      </c>
      <c r="T2843" s="10">
        <f t="shared" si="324"/>
        <v>42351.781215277777</v>
      </c>
      <c r="U2843" s="10">
        <v>42291</v>
      </c>
      <c r="V2843" s="10">
        <v>42351</v>
      </c>
      <c r="W2843" s="28">
        <f t="shared" si="321"/>
        <v>1538.2</v>
      </c>
      <c r="X2843" s="28">
        <f t="shared" si="322"/>
        <v>15.158000000000001</v>
      </c>
    </row>
    <row r="2844" spans="1:2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8320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8328</v>
      </c>
      <c r="O2844" s="5">
        <f t="shared" si="320"/>
        <v>0</v>
      </c>
      <c r="P2844" s="5">
        <v>0</v>
      </c>
      <c r="Q2844" s="6" t="s">
        <v>8374</v>
      </c>
      <c r="R2844" t="s">
        <v>8375</v>
      </c>
      <c r="S2844" s="10">
        <f t="shared" si="323"/>
        <v>41784.95248842593</v>
      </c>
      <c r="T2844" s="10">
        <f t="shared" si="324"/>
        <v>41811.458333333336</v>
      </c>
      <c r="U2844" s="10">
        <v>41784</v>
      </c>
      <c r="V2844" s="10">
        <v>41811</v>
      </c>
      <c r="W2844" s="28">
        <f t="shared" si="321"/>
        <v>2526.15</v>
      </c>
      <c r="X2844" s="28">
        <f t="shared" si="322"/>
        <v>0</v>
      </c>
    </row>
    <row r="2845" spans="1:2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8320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8328</v>
      </c>
      <c r="O2845" s="5">
        <f t="shared" si="320"/>
        <v>0</v>
      </c>
      <c r="P2845" s="5">
        <v>0</v>
      </c>
      <c r="Q2845" s="6" t="s">
        <v>8374</v>
      </c>
      <c r="R2845" t="s">
        <v>8375</v>
      </c>
      <c r="S2845" s="10">
        <f t="shared" si="323"/>
        <v>42492.737847222219</v>
      </c>
      <c r="T2845" s="10">
        <f t="shared" si="324"/>
        <v>42534.166666666672</v>
      </c>
      <c r="U2845" s="10">
        <v>42492</v>
      </c>
      <c r="V2845" s="10">
        <v>42534</v>
      </c>
      <c r="W2845" s="28">
        <f t="shared" si="321"/>
        <v>1200</v>
      </c>
      <c r="X2845" s="28">
        <f t="shared" si="322"/>
        <v>0</v>
      </c>
    </row>
    <row r="2846" spans="1:2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8320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8328</v>
      </c>
      <c r="O2846" s="5">
        <f t="shared" si="320"/>
        <v>5.4545454545454541</v>
      </c>
      <c r="P2846" s="5">
        <f>E2846/L2846</f>
        <v>30</v>
      </c>
      <c r="Q2846" s="6" t="s">
        <v>8374</v>
      </c>
      <c r="R2846" t="s">
        <v>8375</v>
      </c>
      <c r="S2846" s="10">
        <f t="shared" si="323"/>
        <v>42709.546064814815</v>
      </c>
      <c r="T2846" s="10">
        <f t="shared" si="324"/>
        <v>42739.546064814815</v>
      </c>
      <c r="U2846" s="10">
        <v>42709</v>
      </c>
      <c r="V2846" s="10">
        <v>42739</v>
      </c>
      <c r="W2846" s="28">
        <f t="shared" si="321"/>
        <v>588.61</v>
      </c>
      <c r="X2846" s="28">
        <f t="shared" si="322"/>
        <v>31.311000000000003</v>
      </c>
    </row>
    <row r="2847" spans="1:2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8320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8328</v>
      </c>
      <c r="O2847" s="5">
        <f t="shared" si="320"/>
        <v>31.546666666666667</v>
      </c>
      <c r="P2847" s="5">
        <f>E2847/L2847</f>
        <v>60.666666666666664</v>
      </c>
      <c r="Q2847" s="6" t="s">
        <v>8374</v>
      </c>
      <c r="R2847" t="s">
        <v>8375</v>
      </c>
      <c r="S2847" s="10">
        <f t="shared" si="323"/>
        <v>42103.016585648147</v>
      </c>
      <c r="T2847" s="10">
        <f t="shared" si="324"/>
        <v>42163.016585648147</v>
      </c>
      <c r="U2847" s="10">
        <v>42103</v>
      </c>
      <c r="V2847" s="10">
        <v>42163</v>
      </c>
      <c r="W2847" s="28">
        <f t="shared" si="321"/>
        <v>7500</v>
      </c>
      <c r="X2847" s="28">
        <f t="shared" si="322"/>
        <v>2366</v>
      </c>
    </row>
    <row r="2848" spans="1:2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8320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8328</v>
      </c>
      <c r="O2848" s="5">
        <f t="shared" si="320"/>
        <v>0</v>
      </c>
      <c r="P2848" s="5">
        <v>0</v>
      </c>
      <c r="Q2848" s="6" t="s">
        <v>8374</v>
      </c>
      <c r="R2848" t="s">
        <v>8375</v>
      </c>
      <c r="S2848" s="10">
        <f t="shared" si="323"/>
        <v>42108.692060185189</v>
      </c>
      <c r="T2848" s="10">
        <f t="shared" si="324"/>
        <v>42153.692060185189</v>
      </c>
      <c r="U2848" s="10">
        <v>42108</v>
      </c>
      <c r="V2848" s="10">
        <v>42153</v>
      </c>
      <c r="W2848" s="28">
        <f t="shared" si="321"/>
        <v>8000</v>
      </c>
      <c r="X2848" s="28">
        <f t="shared" si="322"/>
        <v>0</v>
      </c>
    </row>
    <row r="2849" spans="1:2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8320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8328</v>
      </c>
      <c r="O2849" s="5">
        <f t="shared" si="320"/>
        <v>0</v>
      </c>
      <c r="P2849" s="5">
        <v>0</v>
      </c>
      <c r="Q2849" s="6" t="s">
        <v>8374</v>
      </c>
      <c r="R2849" t="s">
        <v>8375</v>
      </c>
      <c r="S2849" s="10">
        <f t="shared" si="323"/>
        <v>42453.806307870371</v>
      </c>
      <c r="T2849" s="10">
        <f t="shared" si="324"/>
        <v>42513.806307870371</v>
      </c>
      <c r="U2849" s="10">
        <v>42453</v>
      </c>
      <c r="V2849" s="10">
        <v>42513</v>
      </c>
      <c r="W2849" s="28">
        <f t="shared" si="321"/>
        <v>2000</v>
      </c>
      <c r="X2849" s="28">
        <f t="shared" si="322"/>
        <v>0</v>
      </c>
    </row>
    <row r="2850" spans="1:2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8320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8328</v>
      </c>
      <c r="O2850" s="5">
        <f t="shared" si="320"/>
        <v>0.2</v>
      </c>
      <c r="P2850" s="5">
        <f>E2850/L2850</f>
        <v>23.333333333333332</v>
      </c>
      <c r="Q2850" s="6" t="s">
        <v>8374</v>
      </c>
      <c r="R2850" t="s">
        <v>8375</v>
      </c>
      <c r="S2850" s="10">
        <f t="shared" si="323"/>
        <v>42123.648831018523</v>
      </c>
      <c r="T2850" s="10">
        <f t="shared" si="324"/>
        <v>42153.648831018523</v>
      </c>
      <c r="U2850" s="10">
        <v>42123</v>
      </c>
      <c r="V2850" s="10">
        <v>42153</v>
      </c>
      <c r="W2850" s="28">
        <f t="shared" si="321"/>
        <v>35000</v>
      </c>
      <c r="X2850" s="28">
        <f t="shared" si="322"/>
        <v>70</v>
      </c>
    </row>
    <row r="2851" spans="1:2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8320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8328</v>
      </c>
      <c r="O2851" s="5">
        <f t="shared" si="320"/>
        <v>1</v>
      </c>
      <c r="P2851" s="5">
        <f>E2851/L2851</f>
        <v>5</v>
      </c>
      <c r="Q2851" s="6" t="s">
        <v>8374</v>
      </c>
      <c r="R2851" t="s">
        <v>8375</v>
      </c>
      <c r="S2851" s="10">
        <f t="shared" si="323"/>
        <v>42453.428240740745</v>
      </c>
      <c r="T2851" s="10">
        <f t="shared" si="324"/>
        <v>42483.428240740745</v>
      </c>
      <c r="U2851" s="10">
        <v>42453</v>
      </c>
      <c r="V2851" s="10">
        <v>42483</v>
      </c>
      <c r="W2851" s="28">
        <f t="shared" si="321"/>
        <v>706.5</v>
      </c>
      <c r="X2851" s="28">
        <f t="shared" si="322"/>
        <v>7.1890000000000001</v>
      </c>
    </row>
    <row r="2852" spans="1:2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8320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8328</v>
      </c>
      <c r="O2852" s="5">
        <f t="shared" si="320"/>
        <v>3.8875000000000002</v>
      </c>
      <c r="P2852" s="5">
        <f>E2852/L2852</f>
        <v>23.923076923076923</v>
      </c>
      <c r="Q2852" s="6" t="s">
        <v>8374</v>
      </c>
      <c r="R2852" t="s">
        <v>8375</v>
      </c>
      <c r="S2852" s="10">
        <f t="shared" si="323"/>
        <v>41858.007071759261</v>
      </c>
      <c r="T2852" s="10">
        <f t="shared" si="324"/>
        <v>41888.007071759261</v>
      </c>
      <c r="U2852" s="10">
        <v>41858</v>
      </c>
      <c r="V2852" s="10">
        <v>41888</v>
      </c>
      <c r="W2852" s="28">
        <f t="shared" si="321"/>
        <v>8000</v>
      </c>
      <c r="X2852" s="28">
        <f t="shared" si="322"/>
        <v>311</v>
      </c>
    </row>
    <row r="2853" spans="1:2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8320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8328</v>
      </c>
      <c r="O2853" s="5">
        <f t="shared" si="320"/>
        <v>0</v>
      </c>
      <c r="P2853" s="5">
        <v>0</v>
      </c>
      <c r="Q2853" s="6" t="s">
        <v>8374</v>
      </c>
      <c r="R2853" t="s">
        <v>8375</v>
      </c>
      <c r="S2853" s="10">
        <f t="shared" si="323"/>
        <v>42390.002650462964</v>
      </c>
      <c r="T2853" s="10">
        <f t="shared" si="324"/>
        <v>42398.970138888893</v>
      </c>
      <c r="U2853" s="10">
        <v>42390</v>
      </c>
      <c r="V2853" s="10">
        <v>42398</v>
      </c>
      <c r="W2853" s="28">
        <f t="shared" si="321"/>
        <v>4901.8499999999995</v>
      </c>
      <c r="X2853" s="28">
        <f t="shared" si="322"/>
        <v>0</v>
      </c>
    </row>
    <row r="2854" spans="1:2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8320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8328</v>
      </c>
      <c r="O2854" s="5">
        <f t="shared" si="320"/>
        <v>1.9</v>
      </c>
      <c r="P2854" s="5">
        <f>E2854/L2854</f>
        <v>15.833333333333334</v>
      </c>
      <c r="Q2854" s="6" t="s">
        <v>8374</v>
      </c>
      <c r="R2854" t="s">
        <v>8375</v>
      </c>
      <c r="S2854" s="10">
        <f t="shared" si="323"/>
        <v>41781.045173611114</v>
      </c>
      <c r="T2854" s="10">
        <f t="shared" si="324"/>
        <v>41811.045173611114</v>
      </c>
      <c r="U2854" s="10">
        <v>41781</v>
      </c>
      <c r="V2854" s="10">
        <v>41811</v>
      </c>
      <c r="W2854" s="28">
        <f t="shared" si="321"/>
        <v>5000</v>
      </c>
      <c r="X2854" s="28">
        <f t="shared" si="322"/>
        <v>95</v>
      </c>
    </row>
    <row r="2855" spans="1:2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8320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8328</v>
      </c>
      <c r="O2855" s="5">
        <f t="shared" si="320"/>
        <v>0</v>
      </c>
      <c r="P2855" s="5">
        <v>0</v>
      </c>
      <c r="Q2855" s="6" t="s">
        <v>8374</v>
      </c>
      <c r="R2855" t="s">
        <v>8375</v>
      </c>
      <c r="S2855" s="10">
        <f t="shared" si="323"/>
        <v>41836.190937499996</v>
      </c>
      <c r="T2855" s="10">
        <f t="shared" si="324"/>
        <v>41896.190937499996</v>
      </c>
      <c r="U2855" s="10">
        <v>41836</v>
      </c>
      <c r="V2855" s="10">
        <v>41896</v>
      </c>
      <c r="W2855" s="28">
        <f t="shared" si="321"/>
        <v>8826.4500000000007</v>
      </c>
      <c r="X2855" s="28">
        <f t="shared" si="322"/>
        <v>0</v>
      </c>
    </row>
    <row r="2856" spans="1:2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8320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8328</v>
      </c>
      <c r="O2856" s="5">
        <f t="shared" si="320"/>
        <v>41.699999999999996</v>
      </c>
      <c r="P2856" s="5">
        <f>E2856/L2856</f>
        <v>29.785714285714285</v>
      </c>
      <c r="Q2856" s="6" t="s">
        <v>8374</v>
      </c>
      <c r="R2856" t="s">
        <v>8375</v>
      </c>
      <c r="S2856" s="10">
        <f t="shared" si="323"/>
        <v>42111.71665509259</v>
      </c>
      <c r="T2856" s="10">
        <f t="shared" si="324"/>
        <v>42131.71665509259</v>
      </c>
      <c r="U2856" s="10">
        <v>42111</v>
      </c>
      <c r="V2856" s="10">
        <v>42131</v>
      </c>
      <c r="W2856" s="28">
        <f t="shared" si="321"/>
        <v>1502.2</v>
      </c>
      <c r="X2856" s="28">
        <f t="shared" si="322"/>
        <v>634.92419999999993</v>
      </c>
    </row>
    <row r="2857" spans="1:2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8320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8328</v>
      </c>
      <c r="O2857" s="5">
        <f t="shared" si="320"/>
        <v>50</v>
      </c>
      <c r="P2857" s="5">
        <f>E2857/L2857</f>
        <v>60</v>
      </c>
      <c r="Q2857" s="6" t="s">
        <v>8374</v>
      </c>
      <c r="R2857" t="s">
        <v>8375</v>
      </c>
      <c r="S2857" s="10">
        <f t="shared" si="323"/>
        <v>42370.007766203707</v>
      </c>
      <c r="T2857" s="10">
        <f t="shared" si="324"/>
        <v>42398.981944444444</v>
      </c>
      <c r="U2857" s="10">
        <v>42370</v>
      </c>
      <c r="V2857" s="10">
        <v>42398</v>
      </c>
      <c r="W2857" s="28">
        <f t="shared" si="321"/>
        <v>600</v>
      </c>
      <c r="X2857" s="28">
        <f t="shared" si="322"/>
        <v>300</v>
      </c>
    </row>
    <row r="2858" spans="1:2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8320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8328</v>
      </c>
      <c r="O2858" s="5">
        <f t="shared" si="320"/>
        <v>4.8666666666666663</v>
      </c>
      <c r="P2858" s="5">
        <f>E2858/L2858</f>
        <v>24.333333333333332</v>
      </c>
      <c r="Q2858" s="6" t="s">
        <v>8374</v>
      </c>
      <c r="R2858" t="s">
        <v>8375</v>
      </c>
      <c r="S2858" s="10">
        <f t="shared" si="323"/>
        <v>42165.037581018521</v>
      </c>
      <c r="T2858" s="10">
        <f t="shared" si="324"/>
        <v>42224.898611111115</v>
      </c>
      <c r="U2858" s="10">
        <v>42165</v>
      </c>
      <c r="V2858" s="10">
        <v>42224</v>
      </c>
      <c r="W2858" s="28">
        <f t="shared" si="321"/>
        <v>3000</v>
      </c>
      <c r="X2858" s="28">
        <f t="shared" si="322"/>
        <v>146</v>
      </c>
    </row>
    <row r="2859" spans="1:2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8320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8328</v>
      </c>
      <c r="O2859" s="5">
        <f t="shared" si="320"/>
        <v>19.736842105263158</v>
      </c>
      <c r="P2859" s="5">
        <f>E2859/L2859</f>
        <v>500</v>
      </c>
      <c r="Q2859" s="6" t="s">
        <v>8374</v>
      </c>
      <c r="R2859" t="s">
        <v>8375</v>
      </c>
      <c r="S2859" s="10">
        <f t="shared" si="323"/>
        <v>42726.920081018514</v>
      </c>
      <c r="T2859" s="10">
        <f t="shared" si="324"/>
        <v>42786.75</v>
      </c>
      <c r="U2859" s="10">
        <v>42726</v>
      </c>
      <c r="V2859" s="10">
        <v>42786</v>
      </c>
      <c r="W2859" s="28">
        <f t="shared" si="321"/>
        <v>1835.4</v>
      </c>
      <c r="X2859" s="28">
        <f t="shared" si="322"/>
        <v>366.75</v>
      </c>
    </row>
    <row r="2860" spans="1:2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8320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8328</v>
      </c>
      <c r="O2860" s="5">
        <f t="shared" si="320"/>
        <v>0</v>
      </c>
      <c r="P2860" s="5">
        <v>0</v>
      </c>
      <c r="Q2860" s="6" t="s">
        <v>8374</v>
      </c>
      <c r="R2860" t="s">
        <v>8375</v>
      </c>
      <c r="S2860" s="10">
        <f t="shared" si="323"/>
        <v>41954.545081018514</v>
      </c>
      <c r="T2860" s="10">
        <f t="shared" si="324"/>
        <v>41978.477777777778</v>
      </c>
      <c r="U2860" s="10">
        <v>41954</v>
      </c>
      <c r="V2860" s="10">
        <v>41978</v>
      </c>
      <c r="W2860" s="28">
        <f t="shared" si="321"/>
        <v>1242.3999999999999</v>
      </c>
      <c r="X2860" s="28">
        <f t="shared" si="322"/>
        <v>0</v>
      </c>
    </row>
    <row r="2861" spans="1:2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8320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8328</v>
      </c>
      <c r="O2861" s="5">
        <f t="shared" si="320"/>
        <v>1.7500000000000002</v>
      </c>
      <c r="P2861" s="5">
        <f t="shared" ref="P2861:P2866" si="325">E2861/L2861</f>
        <v>35</v>
      </c>
      <c r="Q2861" s="6" t="s">
        <v>8374</v>
      </c>
      <c r="R2861" t="s">
        <v>8375</v>
      </c>
      <c r="S2861" s="10">
        <f t="shared" si="323"/>
        <v>42233.362314814818</v>
      </c>
      <c r="T2861" s="10">
        <f t="shared" si="324"/>
        <v>42293.362314814818</v>
      </c>
      <c r="U2861" s="10">
        <v>42233</v>
      </c>
      <c r="V2861" s="10">
        <v>42293</v>
      </c>
      <c r="W2861" s="28">
        <f t="shared" si="321"/>
        <v>1470.6</v>
      </c>
      <c r="X2861" s="28">
        <f t="shared" si="322"/>
        <v>25.3995</v>
      </c>
    </row>
    <row r="2862" spans="1:2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8320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8328</v>
      </c>
      <c r="O2862" s="5">
        <f t="shared" si="320"/>
        <v>6.65</v>
      </c>
      <c r="P2862" s="5">
        <f t="shared" si="325"/>
        <v>29.555555555555557</v>
      </c>
      <c r="Q2862" s="6" t="s">
        <v>8374</v>
      </c>
      <c r="R2862" t="s">
        <v>8375</v>
      </c>
      <c r="S2862" s="10">
        <f t="shared" si="323"/>
        <v>42480.80064814815</v>
      </c>
      <c r="T2862" s="10">
        <f t="shared" si="324"/>
        <v>42540.80064814815</v>
      </c>
      <c r="U2862" s="10">
        <v>42480</v>
      </c>
      <c r="V2862" s="10">
        <v>42540</v>
      </c>
      <c r="W2862" s="28">
        <f t="shared" si="321"/>
        <v>4000</v>
      </c>
      <c r="X2862" s="28">
        <f t="shared" si="322"/>
        <v>266</v>
      </c>
    </row>
    <row r="2863" spans="1:2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8320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8328</v>
      </c>
      <c r="O2863" s="5">
        <f t="shared" si="320"/>
        <v>32</v>
      </c>
      <c r="P2863" s="5">
        <f t="shared" si="325"/>
        <v>26.666666666666668</v>
      </c>
      <c r="Q2863" s="6" t="s">
        <v>8374</v>
      </c>
      <c r="R2863" t="s">
        <v>8375</v>
      </c>
      <c r="S2863" s="10">
        <f t="shared" si="323"/>
        <v>42257.590833333335</v>
      </c>
      <c r="T2863" s="10">
        <f t="shared" si="324"/>
        <v>42271.590833333335</v>
      </c>
      <c r="U2863" s="10">
        <v>42257</v>
      </c>
      <c r="V2863" s="10">
        <v>42271</v>
      </c>
      <c r="W2863" s="28">
        <f t="shared" si="321"/>
        <v>176.625</v>
      </c>
      <c r="X2863" s="28">
        <f t="shared" si="322"/>
        <v>55.696000000000005</v>
      </c>
    </row>
    <row r="2864" spans="1:2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8320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8328</v>
      </c>
      <c r="O2864" s="5">
        <f t="shared" si="320"/>
        <v>0.43307086614173229</v>
      </c>
      <c r="P2864" s="5">
        <f t="shared" si="325"/>
        <v>18.333333333333332</v>
      </c>
      <c r="Q2864" s="6" t="s">
        <v>8374</v>
      </c>
      <c r="R2864" t="s">
        <v>8375</v>
      </c>
      <c r="S2864" s="10">
        <f t="shared" si="323"/>
        <v>41784.789687500001</v>
      </c>
      <c r="T2864" s="10">
        <f t="shared" si="324"/>
        <v>41814.789687500001</v>
      </c>
      <c r="U2864" s="10">
        <v>41784</v>
      </c>
      <c r="V2864" s="10">
        <v>41814</v>
      </c>
      <c r="W2864" s="28">
        <f t="shared" si="321"/>
        <v>12700</v>
      </c>
      <c r="X2864" s="28">
        <f t="shared" si="322"/>
        <v>55</v>
      </c>
    </row>
    <row r="2865" spans="1:2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8320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8328</v>
      </c>
      <c r="O2865" s="5">
        <f t="shared" si="320"/>
        <v>0.04</v>
      </c>
      <c r="P2865" s="5">
        <f t="shared" si="325"/>
        <v>20</v>
      </c>
      <c r="Q2865" s="6" t="s">
        <v>8374</v>
      </c>
      <c r="R2865" t="s">
        <v>8375</v>
      </c>
      <c r="S2865" s="10">
        <f t="shared" si="323"/>
        <v>41831.675034722226</v>
      </c>
      <c r="T2865" s="10">
        <f t="shared" si="324"/>
        <v>41891.675034722226</v>
      </c>
      <c r="U2865" s="10">
        <v>41831</v>
      </c>
      <c r="V2865" s="10">
        <v>41891</v>
      </c>
      <c r="W2865" s="28">
        <f t="shared" si="321"/>
        <v>50000</v>
      </c>
      <c r="X2865" s="28">
        <f t="shared" si="322"/>
        <v>20</v>
      </c>
    </row>
    <row r="2866" spans="1:2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8320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8328</v>
      </c>
      <c r="O2866" s="5">
        <f t="shared" si="320"/>
        <v>1.6</v>
      </c>
      <c r="P2866" s="5">
        <f t="shared" si="325"/>
        <v>13.333333333333334</v>
      </c>
      <c r="Q2866" s="6" t="s">
        <v>8374</v>
      </c>
      <c r="R2866" t="s">
        <v>8375</v>
      </c>
      <c r="S2866" s="10">
        <f t="shared" si="323"/>
        <v>42172.613506944443</v>
      </c>
      <c r="T2866" s="10">
        <f t="shared" si="324"/>
        <v>42202.554166666669</v>
      </c>
      <c r="U2866" s="10">
        <v>42172</v>
      </c>
      <c r="V2866" s="10">
        <v>42202</v>
      </c>
      <c r="W2866" s="28">
        <f t="shared" si="321"/>
        <v>3932.75</v>
      </c>
      <c r="X2866" s="28">
        <f t="shared" si="322"/>
        <v>62.375999999999998</v>
      </c>
    </row>
    <row r="2867" spans="1:2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8320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8328</v>
      </c>
      <c r="O2867" s="5">
        <f t="shared" si="320"/>
        <v>0</v>
      </c>
      <c r="P2867" s="5">
        <v>0</v>
      </c>
      <c r="Q2867" s="6" t="s">
        <v>8374</v>
      </c>
      <c r="R2867" t="s">
        <v>8375</v>
      </c>
      <c r="S2867" s="10">
        <f t="shared" si="323"/>
        <v>41950.114108796297</v>
      </c>
      <c r="T2867" s="10">
        <f t="shared" si="324"/>
        <v>42010.114108796297</v>
      </c>
      <c r="U2867" s="10">
        <v>41950</v>
      </c>
      <c r="V2867" s="10">
        <v>42010</v>
      </c>
      <c r="W2867" s="28">
        <f t="shared" si="321"/>
        <v>2888</v>
      </c>
      <c r="X2867" s="28">
        <f t="shared" si="322"/>
        <v>0</v>
      </c>
    </row>
    <row r="2868" spans="1:2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8320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8328</v>
      </c>
      <c r="O2868" s="5">
        <f t="shared" si="320"/>
        <v>0.89999999999999991</v>
      </c>
      <c r="P2868" s="5">
        <f t="shared" ref="P2868:P2873" si="326">E2868/L2868</f>
        <v>22.5</v>
      </c>
      <c r="Q2868" s="6" t="s">
        <v>8374</v>
      </c>
      <c r="R2868" t="s">
        <v>8375</v>
      </c>
      <c r="S2868" s="10">
        <f t="shared" si="323"/>
        <v>42627.955104166671</v>
      </c>
      <c r="T2868" s="10">
        <f t="shared" si="324"/>
        <v>42657.916666666672</v>
      </c>
      <c r="U2868" s="10">
        <v>42627</v>
      </c>
      <c r="V2868" s="10">
        <v>42657</v>
      </c>
      <c r="W2868" s="28">
        <f t="shared" si="321"/>
        <v>5000</v>
      </c>
      <c r="X2868" s="28">
        <f t="shared" si="322"/>
        <v>45</v>
      </c>
    </row>
    <row r="2869" spans="1:2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8320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8328</v>
      </c>
      <c r="O2869" s="5">
        <f t="shared" si="320"/>
        <v>20.16</v>
      </c>
      <c r="P2869" s="5">
        <f t="shared" si="326"/>
        <v>50.4</v>
      </c>
      <c r="Q2869" s="6" t="s">
        <v>8374</v>
      </c>
      <c r="R2869" t="s">
        <v>8375</v>
      </c>
      <c r="S2869" s="10">
        <f t="shared" si="323"/>
        <v>42531.195277777777</v>
      </c>
      <c r="T2869" s="10">
        <f t="shared" si="324"/>
        <v>42555.166666666672</v>
      </c>
      <c r="U2869" s="10">
        <v>42531</v>
      </c>
      <c r="V2869" s="10">
        <v>42555</v>
      </c>
      <c r="W2869" s="28">
        <f t="shared" si="321"/>
        <v>2500</v>
      </c>
      <c r="X2869" s="28">
        <f t="shared" si="322"/>
        <v>504</v>
      </c>
    </row>
    <row r="2870" spans="1:2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8320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8328</v>
      </c>
      <c r="O2870" s="5">
        <f t="shared" si="320"/>
        <v>42.011733333333332</v>
      </c>
      <c r="P2870" s="5">
        <f t="shared" si="326"/>
        <v>105.02933333333334</v>
      </c>
      <c r="Q2870" s="6" t="s">
        <v>8374</v>
      </c>
      <c r="R2870" t="s">
        <v>8375</v>
      </c>
      <c r="S2870" s="10">
        <f t="shared" si="323"/>
        <v>42618.827013888891</v>
      </c>
      <c r="T2870" s="10">
        <f t="shared" si="324"/>
        <v>42648.827013888891</v>
      </c>
      <c r="U2870" s="10">
        <v>42618</v>
      </c>
      <c r="V2870" s="10">
        <v>42648</v>
      </c>
      <c r="W2870" s="28">
        <f t="shared" si="321"/>
        <v>15000</v>
      </c>
      <c r="X2870" s="28">
        <f t="shared" si="322"/>
        <v>6301.76</v>
      </c>
    </row>
    <row r="2871" spans="1:2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8320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8328</v>
      </c>
      <c r="O2871" s="5">
        <f t="shared" si="320"/>
        <v>0.88500000000000001</v>
      </c>
      <c r="P2871" s="5">
        <f t="shared" si="326"/>
        <v>35.4</v>
      </c>
      <c r="Q2871" s="6" t="s">
        <v>8374</v>
      </c>
      <c r="R2871" t="s">
        <v>8375</v>
      </c>
      <c r="S2871" s="10">
        <f t="shared" si="323"/>
        <v>42540.593530092592</v>
      </c>
      <c r="T2871" s="10">
        <f t="shared" si="324"/>
        <v>42570.593530092592</v>
      </c>
      <c r="U2871" s="10">
        <v>42540</v>
      </c>
      <c r="V2871" s="10">
        <v>42570</v>
      </c>
      <c r="W2871" s="28">
        <f t="shared" si="321"/>
        <v>20000</v>
      </c>
      <c r="X2871" s="28">
        <f t="shared" si="322"/>
        <v>177</v>
      </c>
    </row>
    <row r="2872" spans="1:2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8320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8328</v>
      </c>
      <c r="O2872" s="5">
        <f t="shared" si="320"/>
        <v>15</v>
      </c>
      <c r="P2872" s="5">
        <f t="shared" si="326"/>
        <v>83.333333333333329</v>
      </c>
      <c r="Q2872" s="6" t="s">
        <v>8374</v>
      </c>
      <c r="R2872" t="s">
        <v>8375</v>
      </c>
      <c r="S2872" s="10">
        <f t="shared" si="323"/>
        <v>41746.189409722225</v>
      </c>
      <c r="T2872" s="10">
        <f t="shared" si="324"/>
        <v>41776.189409722225</v>
      </c>
      <c r="U2872" s="10">
        <v>41746</v>
      </c>
      <c r="V2872" s="10">
        <v>41776</v>
      </c>
      <c r="W2872" s="28">
        <f t="shared" si="321"/>
        <v>5000</v>
      </c>
      <c r="X2872" s="28">
        <f t="shared" si="322"/>
        <v>750</v>
      </c>
    </row>
    <row r="2873" spans="1:2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8320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8328</v>
      </c>
      <c r="O2873" s="5">
        <f t="shared" si="320"/>
        <v>4.67</v>
      </c>
      <c r="P2873" s="5">
        <f t="shared" si="326"/>
        <v>35.92307692307692</v>
      </c>
      <c r="Q2873" s="6" t="s">
        <v>8374</v>
      </c>
      <c r="R2873" t="s">
        <v>8375</v>
      </c>
      <c r="S2873" s="10">
        <f t="shared" si="323"/>
        <v>41974.738576388889</v>
      </c>
      <c r="T2873" s="10">
        <f t="shared" si="324"/>
        <v>41994.738576388889</v>
      </c>
      <c r="U2873" s="10">
        <v>41974</v>
      </c>
      <c r="V2873" s="10">
        <v>41994</v>
      </c>
      <c r="W2873" s="28">
        <f t="shared" si="321"/>
        <v>10000</v>
      </c>
      <c r="X2873" s="28">
        <f t="shared" si="322"/>
        <v>467</v>
      </c>
    </row>
    <row r="2874" spans="1:2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8320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8328</v>
      </c>
      <c r="O2874" s="5">
        <f t="shared" si="320"/>
        <v>0</v>
      </c>
      <c r="P2874" s="5">
        <v>0</v>
      </c>
      <c r="Q2874" s="6" t="s">
        <v>8374</v>
      </c>
      <c r="R2874" t="s">
        <v>8375</v>
      </c>
      <c r="S2874" s="10">
        <f t="shared" si="323"/>
        <v>42115.11618055556</v>
      </c>
      <c r="T2874" s="10">
        <f t="shared" si="324"/>
        <v>42175.11618055556</v>
      </c>
      <c r="U2874" s="10">
        <v>42115</v>
      </c>
      <c r="V2874" s="10">
        <v>42175</v>
      </c>
      <c r="W2874" s="28">
        <f t="shared" si="321"/>
        <v>3000</v>
      </c>
      <c r="X2874" s="28">
        <f t="shared" si="322"/>
        <v>0</v>
      </c>
    </row>
    <row r="2875" spans="1:2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8320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8328</v>
      </c>
      <c r="O2875" s="5">
        <f t="shared" si="320"/>
        <v>38.119999999999997</v>
      </c>
      <c r="P2875" s="5">
        <f>E2875/L2875</f>
        <v>119.125</v>
      </c>
      <c r="Q2875" s="6" t="s">
        <v>8374</v>
      </c>
      <c r="R2875" t="s">
        <v>8375</v>
      </c>
      <c r="S2875" s="10">
        <f t="shared" si="323"/>
        <v>42002.817488425921</v>
      </c>
      <c r="T2875" s="10">
        <f t="shared" si="324"/>
        <v>42032.817488425921</v>
      </c>
      <c r="U2875" s="10">
        <v>42002</v>
      </c>
      <c r="V2875" s="10">
        <v>42032</v>
      </c>
      <c r="W2875" s="28">
        <f t="shared" si="321"/>
        <v>2500</v>
      </c>
      <c r="X2875" s="28">
        <f t="shared" si="322"/>
        <v>953</v>
      </c>
    </row>
    <row r="2876" spans="1:2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8320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8328</v>
      </c>
      <c r="O2876" s="5">
        <f t="shared" si="320"/>
        <v>5.42</v>
      </c>
      <c r="P2876" s="5">
        <f>E2876/L2876</f>
        <v>90.333333333333329</v>
      </c>
      <c r="Q2876" s="6" t="s">
        <v>8374</v>
      </c>
      <c r="R2876" t="s">
        <v>8375</v>
      </c>
      <c r="S2876" s="10">
        <f t="shared" si="323"/>
        <v>42722.84474537037</v>
      </c>
      <c r="T2876" s="10">
        <f t="shared" si="324"/>
        <v>42752.84474537037</v>
      </c>
      <c r="U2876" s="10">
        <v>42722</v>
      </c>
      <c r="V2876" s="10">
        <v>42752</v>
      </c>
      <c r="W2876" s="28">
        <f t="shared" si="321"/>
        <v>5000</v>
      </c>
      <c r="X2876" s="28">
        <f t="shared" si="322"/>
        <v>271</v>
      </c>
    </row>
    <row r="2877" spans="1:2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8320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8328</v>
      </c>
      <c r="O2877" s="5">
        <f t="shared" si="320"/>
        <v>3.4999999999999996E-2</v>
      </c>
      <c r="P2877" s="5">
        <f>E2877/L2877</f>
        <v>2.3333333333333335</v>
      </c>
      <c r="Q2877" s="6" t="s">
        <v>8374</v>
      </c>
      <c r="R2877" t="s">
        <v>8375</v>
      </c>
      <c r="S2877" s="10">
        <f t="shared" si="323"/>
        <v>42465.128391203703</v>
      </c>
      <c r="T2877" s="10">
        <f t="shared" si="324"/>
        <v>42495.128391203703</v>
      </c>
      <c r="U2877" s="10">
        <v>42465</v>
      </c>
      <c r="V2877" s="10">
        <v>42495</v>
      </c>
      <c r="W2877" s="28">
        <f t="shared" si="321"/>
        <v>20000</v>
      </c>
      <c r="X2877" s="28">
        <f t="shared" si="322"/>
        <v>7</v>
      </c>
    </row>
    <row r="2878" spans="1:2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8320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8328</v>
      </c>
      <c r="O2878" s="5">
        <f t="shared" si="320"/>
        <v>0</v>
      </c>
      <c r="P2878" s="5">
        <v>0</v>
      </c>
      <c r="Q2878" s="6" t="s">
        <v>8374</v>
      </c>
      <c r="R2878" t="s">
        <v>8375</v>
      </c>
      <c r="S2878" s="10">
        <f t="shared" si="323"/>
        <v>42171.743969907402</v>
      </c>
      <c r="T2878" s="10">
        <f t="shared" si="324"/>
        <v>42201.743969907402</v>
      </c>
      <c r="U2878" s="10">
        <v>42171</v>
      </c>
      <c r="V2878" s="10">
        <v>42201</v>
      </c>
      <c r="W2878" s="28">
        <f t="shared" si="321"/>
        <v>150000</v>
      </c>
      <c r="X2878" s="28">
        <f t="shared" si="322"/>
        <v>0</v>
      </c>
    </row>
    <row r="2879" spans="1:2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8320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8328</v>
      </c>
      <c r="O2879" s="5">
        <f t="shared" si="320"/>
        <v>10.833333333333334</v>
      </c>
      <c r="P2879" s="5">
        <f>E2879/L2879</f>
        <v>108.33333333333333</v>
      </c>
      <c r="Q2879" s="6" t="s">
        <v>8374</v>
      </c>
      <c r="R2879" t="s">
        <v>8375</v>
      </c>
      <c r="S2879" s="10">
        <f t="shared" si="323"/>
        <v>42672.955138888894</v>
      </c>
      <c r="T2879" s="10">
        <f t="shared" si="324"/>
        <v>42704.708333333328</v>
      </c>
      <c r="U2879" s="10">
        <v>42672</v>
      </c>
      <c r="V2879" s="10">
        <v>42704</v>
      </c>
      <c r="W2879" s="28">
        <f t="shared" si="321"/>
        <v>6000</v>
      </c>
      <c r="X2879" s="28">
        <f t="shared" si="322"/>
        <v>650</v>
      </c>
    </row>
    <row r="2880" spans="1:2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8320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8328</v>
      </c>
      <c r="O2880" s="5">
        <f t="shared" si="320"/>
        <v>2.1</v>
      </c>
      <c r="P2880" s="5">
        <f>E2880/L2880</f>
        <v>15.75</v>
      </c>
      <c r="Q2880" s="6" t="s">
        <v>8374</v>
      </c>
      <c r="R2880" t="s">
        <v>8375</v>
      </c>
      <c r="S2880" s="10">
        <f t="shared" si="323"/>
        <v>42128.615682870368</v>
      </c>
      <c r="T2880" s="10">
        <f t="shared" si="324"/>
        <v>42188.615682870368</v>
      </c>
      <c r="U2880" s="10">
        <v>42128</v>
      </c>
      <c r="V2880" s="10">
        <v>42188</v>
      </c>
      <c r="W2880" s="28">
        <f t="shared" si="321"/>
        <v>4534.2</v>
      </c>
      <c r="X2880" s="28">
        <f t="shared" si="322"/>
        <v>98.431200000000004</v>
      </c>
    </row>
    <row r="2881" spans="1:2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8320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8328</v>
      </c>
      <c r="O2881" s="5">
        <f t="shared" si="320"/>
        <v>0.2589285714285714</v>
      </c>
      <c r="P2881" s="5">
        <f>E2881/L2881</f>
        <v>29</v>
      </c>
      <c r="Q2881" s="6" t="s">
        <v>8374</v>
      </c>
      <c r="R2881" t="s">
        <v>8375</v>
      </c>
      <c r="S2881" s="10">
        <f t="shared" si="323"/>
        <v>42359.725243055553</v>
      </c>
      <c r="T2881" s="10">
        <f t="shared" si="324"/>
        <v>42389.725243055553</v>
      </c>
      <c r="U2881" s="10">
        <v>42359</v>
      </c>
      <c r="V2881" s="10">
        <v>42389</v>
      </c>
      <c r="W2881" s="28">
        <f t="shared" si="321"/>
        <v>11200</v>
      </c>
      <c r="X2881" s="28">
        <f t="shared" si="322"/>
        <v>29</v>
      </c>
    </row>
    <row r="2882" spans="1:2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8320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8328</v>
      </c>
      <c r="O2882" s="5">
        <f t="shared" ref="O2882:O2945" si="327">(E2882/D2882)*100</f>
        <v>23.333333333333332</v>
      </c>
      <c r="P2882" s="5">
        <f>E2882/L2882</f>
        <v>96.551724137931032</v>
      </c>
      <c r="Q2882" s="6" t="s">
        <v>8374</v>
      </c>
      <c r="R2882" t="s">
        <v>8375</v>
      </c>
      <c r="S2882" s="10">
        <f t="shared" si="323"/>
        <v>42192.905694444446</v>
      </c>
      <c r="T2882" s="10">
        <f t="shared" si="324"/>
        <v>42236.711805555555</v>
      </c>
      <c r="U2882" s="10">
        <v>42192</v>
      </c>
      <c r="V2882" s="10">
        <v>42236</v>
      </c>
      <c r="W2882" s="28">
        <f t="shared" ref="W2882:W2945" si="328">(HLOOKUP(U2882,Exchange_Data,MATCH(H2882,Currency,0),FALSE))*D2882</f>
        <v>12000</v>
      </c>
      <c r="X2882" s="28">
        <f t="shared" ref="X2882:X2945" si="329">(HLOOKUP(V2882,Exchange_Data,MATCH(H2882,Currency,0),FALSE))*E2882</f>
        <v>2800</v>
      </c>
    </row>
    <row r="2883" spans="1:2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8320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8328</v>
      </c>
      <c r="O2883" s="5">
        <f t="shared" si="327"/>
        <v>0</v>
      </c>
      <c r="P2883" s="5">
        <v>0</v>
      </c>
      <c r="Q2883" s="6" t="s">
        <v>8374</v>
      </c>
      <c r="R2883" t="s">
        <v>8375</v>
      </c>
      <c r="S2883" s="10">
        <f t="shared" ref="S2883:S2946" si="330">(J2883/86400)+25569</f>
        <v>41916.597638888888</v>
      </c>
      <c r="T2883" s="10">
        <f t="shared" ref="T2883:T2946" si="331">(I2883/86400)+25569</f>
        <v>41976.639305555553</v>
      </c>
      <c r="U2883" s="10">
        <v>41916</v>
      </c>
      <c r="V2883" s="10">
        <v>41976</v>
      </c>
      <c r="W2883" s="28">
        <f t="shared" si="328"/>
        <v>5500</v>
      </c>
      <c r="X2883" s="28">
        <f t="shared" si="329"/>
        <v>0</v>
      </c>
    </row>
    <row r="2884" spans="1:2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8320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8328</v>
      </c>
      <c r="O2884" s="5">
        <f t="shared" si="327"/>
        <v>33.6</v>
      </c>
      <c r="P2884" s="5">
        <f t="shared" ref="P2884:P2889" si="332">E2884/L2884</f>
        <v>63</v>
      </c>
      <c r="Q2884" s="6" t="s">
        <v>8374</v>
      </c>
      <c r="R2884" t="s">
        <v>8375</v>
      </c>
      <c r="S2884" s="10">
        <f t="shared" si="330"/>
        <v>42461.596273148149</v>
      </c>
      <c r="T2884" s="10">
        <f t="shared" si="331"/>
        <v>42491.596273148149</v>
      </c>
      <c r="U2884" s="10">
        <v>42461</v>
      </c>
      <c r="V2884" s="10">
        <v>42491</v>
      </c>
      <c r="W2884" s="28">
        <f t="shared" si="328"/>
        <v>750</v>
      </c>
      <c r="X2884" s="28">
        <f t="shared" si="329"/>
        <v>252</v>
      </c>
    </row>
    <row r="2885" spans="1:2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8320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8328</v>
      </c>
      <c r="O2885" s="5">
        <f t="shared" si="327"/>
        <v>19.079999999999998</v>
      </c>
      <c r="P2885" s="5">
        <f t="shared" si="332"/>
        <v>381.6</v>
      </c>
      <c r="Q2885" s="6" t="s">
        <v>8374</v>
      </c>
      <c r="R2885" t="s">
        <v>8375</v>
      </c>
      <c r="S2885" s="10">
        <f t="shared" si="330"/>
        <v>42370.90320601852</v>
      </c>
      <c r="T2885" s="10">
        <f t="shared" si="331"/>
        <v>42406.207638888889</v>
      </c>
      <c r="U2885" s="10">
        <v>42370</v>
      </c>
      <c r="V2885" s="10">
        <v>42406</v>
      </c>
      <c r="W2885" s="28">
        <f t="shared" si="328"/>
        <v>10000</v>
      </c>
      <c r="X2885" s="28">
        <f t="shared" si="329"/>
        <v>1908</v>
      </c>
    </row>
    <row r="2886" spans="1:2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8320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8328</v>
      </c>
      <c r="O2886" s="5">
        <f t="shared" si="327"/>
        <v>0.41111111111111115</v>
      </c>
      <c r="P2886" s="5">
        <f t="shared" si="332"/>
        <v>46.25</v>
      </c>
      <c r="Q2886" s="6" t="s">
        <v>8374</v>
      </c>
      <c r="R2886" t="s">
        <v>8375</v>
      </c>
      <c r="S2886" s="10">
        <f t="shared" si="330"/>
        <v>41948.727256944447</v>
      </c>
      <c r="T2886" s="10">
        <f t="shared" si="331"/>
        <v>41978.727256944447</v>
      </c>
      <c r="U2886" s="10">
        <v>41948</v>
      </c>
      <c r="V2886" s="10">
        <v>41978</v>
      </c>
      <c r="W2886" s="28">
        <f t="shared" si="328"/>
        <v>45000</v>
      </c>
      <c r="X2886" s="28">
        <f t="shared" si="329"/>
        <v>185</v>
      </c>
    </row>
    <row r="2887" spans="1:2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8320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8328</v>
      </c>
      <c r="O2887" s="5">
        <f t="shared" si="327"/>
        <v>32.5</v>
      </c>
      <c r="P2887" s="5">
        <f t="shared" si="332"/>
        <v>26</v>
      </c>
      <c r="Q2887" s="6" t="s">
        <v>8374</v>
      </c>
      <c r="R2887" t="s">
        <v>8375</v>
      </c>
      <c r="S2887" s="10">
        <f t="shared" si="330"/>
        <v>42047.07640046296</v>
      </c>
      <c r="T2887" s="10">
        <f t="shared" si="331"/>
        <v>42077.034733796296</v>
      </c>
      <c r="U2887" s="10">
        <v>42047</v>
      </c>
      <c r="V2887" s="10">
        <v>42077</v>
      </c>
      <c r="W2887" s="28">
        <f t="shared" si="328"/>
        <v>400</v>
      </c>
      <c r="X2887" s="28">
        <f t="shared" si="329"/>
        <v>130</v>
      </c>
    </row>
    <row r="2888" spans="1:2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8320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8328</v>
      </c>
      <c r="O2888" s="5">
        <f t="shared" si="327"/>
        <v>5</v>
      </c>
      <c r="P2888" s="5">
        <f t="shared" si="332"/>
        <v>10</v>
      </c>
      <c r="Q2888" s="6" t="s">
        <v>8374</v>
      </c>
      <c r="R2888" t="s">
        <v>8375</v>
      </c>
      <c r="S2888" s="10">
        <f t="shared" si="330"/>
        <v>42261.632916666669</v>
      </c>
      <c r="T2888" s="10">
        <f t="shared" si="331"/>
        <v>42266.165972222225</v>
      </c>
      <c r="U2888" s="10">
        <v>42261</v>
      </c>
      <c r="V2888" s="10">
        <v>42266</v>
      </c>
      <c r="W2888" s="28">
        <f t="shared" si="328"/>
        <v>200</v>
      </c>
      <c r="X2888" s="28">
        <f t="shared" si="329"/>
        <v>10</v>
      </c>
    </row>
    <row r="2889" spans="1:2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8320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8328</v>
      </c>
      <c r="O2889" s="5">
        <f t="shared" si="327"/>
        <v>0.16666666666666669</v>
      </c>
      <c r="P2889" s="5">
        <f t="shared" si="332"/>
        <v>5</v>
      </c>
      <c r="Q2889" s="6" t="s">
        <v>8374</v>
      </c>
      <c r="R2889" t="s">
        <v>8375</v>
      </c>
      <c r="S2889" s="10">
        <f t="shared" si="330"/>
        <v>41985.427361111113</v>
      </c>
      <c r="T2889" s="10">
        <f t="shared" si="331"/>
        <v>42015.427361111113</v>
      </c>
      <c r="U2889" s="10">
        <v>41985</v>
      </c>
      <c r="V2889" s="10">
        <v>42015</v>
      </c>
      <c r="W2889" s="28">
        <f t="shared" si="328"/>
        <v>3000</v>
      </c>
      <c r="X2889" s="28">
        <f t="shared" si="329"/>
        <v>5</v>
      </c>
    </row>
    <row r="2890" spans="1:2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8320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8328</v>
      </c>
      <c r="O2890" s="5">
        <f t="shared" si="327"/>
        <v>0</v>
      </c>
      <c r="P2890" s="5">
        <v>0</v>
      </c>
      <c r="Q2890" s="6" t="s">
        <v>8374</v>
      </c>
      <c r="R2890" t="s">
        <v>8375</v>
      </c>
      <c r="S2890" s="10">
        <f t="shared" si="330"/>
        <v>41922.535185185188</v>
      </c>
      <c r="T2890" s="10">
        <f t="shared" si="331"/>
        <v>41930.207638888889</v>
      </c>
      <c r="U2890" s="10">
        <v>41922</v>
      </c>
      <c r="V2890" s="10">
        <v>41930</v>
      </c>
      <c r="W2890" s="28">
        <f t="shared" si="328"/>
        <v>30000</v>
      </c>
      <c r="X2890" s="28">
        <f t="shared" si="329"/>
        <v>0</v>
      </c>
    </row>
    <row r="2891" spans="1:2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8320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8328</v>
      </c>
      <c r="O2891" s="5">
        <f t="shared" si="327"/>
        <v>38.066666666666663</v>
      </c>
      <c r="P2891" s="5">
        <f>E2891/L2891</f>
        <v>81.571428571428569</v>
      </c>
      <c r="Q2891" s="6" t="s">
        <v>8374</v>
      </c>
      <c r="R2891" t="s">
        <v>8375</v>
      </c>
      <c r="S2891" s="10">
        <f t="shared" si="330"/>
        <v>41850.863252314812</v>
      </c>
      <c r="T2891" s="10">
        <f t="shared" si="331"/>
        <v>41880.863252314812</v>
      </c>
      <c r="U2891" s="10">
        <v>41850</v>
      </c>
      <c r="V2891" s="10">
        <v>41880</v>
      </c>
      <c r="W2891" s="28">
        <f t="shared" si="328"/>
        <v>3000</v>
      </c>
      <c r="X2891" s="28">
        <f t="shared" si="329"/>
        <v>1142</v>
      </c>
    </row>
    <row r="2892" spans="1:2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8320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8328</v>
      </c>
      <c r="O2892" s="5">
        <f t="shared" si="327"/>
        <v>1.05</v>
      </c>
      <c r="P2892" s="5">
        <f>E2892/L2892</f>
        <v>7</v>
      </c>
      <c r="Q2892" s="6" t="s">
        <v>8374</v>
      </c>
      <c r="R2892" t="s">
        <v>8375</v>
      </c>
      <c r="S2892" s="10">
        <f t="shared" si="330"/>
        <v>41831.742962962962</v>
      </c>
      <c r="T2892" s="10">
        <f t="shared" si="331"/>
        <v>41860.125</v>
      </c>
      <c r="U2892" s="10">
        <v>41831</v>
      </c>
      <c r="V2892" s="10">
        <v>41860</v>
      </c>
      <c r="W2892" s="28">
        <f t="shared" si="328"/>
        <v>2000</v>
      </c>
      <c r="X2892" s="28">
        <f t="shared" si="329"/>
        <v>21</v>
      </c>
    </row>
    <row r="2893" spans="1:2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8320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8328</v>
      </c>
      <c r="O2893" s="5">
        <f t="shared" si="327"/>
        <v>2.73</v>
      </c>
      <c r="P2893" s="5">
        <f>E2893/L2893</f>
        <v>27.3</v>
      </c>
      <c r="Q2893" s="6" t="s">
        <v>8374</v>
      </c>
      <c r="R2893" t="s">
        <v>8375</v>
      </c>
      <c r="S2893" s="10">
        <f t="shared" si="330"/>
        <v>42415.883425925931</v>
      </c>
      <c r="T2893" s="10">
        <f t="shared" si="331"/>
        <v>42475.84175925926</v>
      </c>
      <c r="U2893" s="10">
        <v>42415</v>
      </c>
      <c r="V2893" s="10">
        <v>42475</v>
      </c>
      <c r="W2893" s="28">
        <f t="shared" si="328"/>
        <v>10000</v>
      </c>
      <c r="X2893" s="28">
        <f t="shared" si="329"/>
        <v>273</v>
      </c>
    </row>
    <row r="2894" spans="1:2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8320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8328</v>
      </c>
      <c r="O2894" s="5">
        <f t="shared" si="327"/>
        <v>9.0909090909090917</v>
      </c>
      <c r="P2894" s="5">
        <f>E2894/L2894</f>
        <v>29.411764705882351</v>
      </c>
      <c r="Q2894" s="6" t="s">
        <v>8374</v>
      </c>
      <c r="R2894" t="s">
        <v>8375</v>
      </c>
      <c r="S2894" s="10">
        <f t="shared" si="330"/>
        <v>41869.714166666665</v>
      </c>
      <c r="T2894" s="10">
        <f t="shared" si="331"/>
        <v>41876.875</v>
      </c>
      <c r="U2894" s="10">
        <v>41869</v>
      </c>
      <c r="V2894" s="10">
        <v>41876</v>
      </c>
      <c r="W2894" s="28">
        <f t="shared" si="328"/>
        <v>5500</v>
      </c>
      <c r="X2894" s="28">
        <f t="shared" si="329"/>
        <v>500</v>
      </c>
    </row>
    <row r="2895" spans="1:2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8320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8328</v>
      </c>
      <c r="O2895" s="5">
        <f t="shared" si="327"/>
        <v>0.5</v>
      </c>
      <c r="P2895" s="5">
        <f>E2895/L2895</f>
        <v>12.5</v>
      </c>
      <c r="Q2895" s="6" t="s">
        <v>8374</v>
      </c>
      <c r="R2895" t="s">
        <v>8375</v>
      </c>
      <c r="S2895" s="10">
        <f t="shared" si="330"/>
        <v>41953.773090277777</v>
      </c>
      <c r="T2895" s="10">
        <f t="shared" si="331"/>
        <v>42013.083333333328</v>
      </c>
      <c r="U2895" s="10">
        <v>41953</v>
      </c>
      <c r="V2895" s="10">
        <v>42013</v>
      </c>
      <c r="W2895" s="28">
        <f t="shared" si="328"/>
        <v>5000</v>
      </c>
      <c r="X2895" s="28">
        <f t="shared" si="329"/>
        <v>25</v>
      </c>
    </row>
    <row r="2896" spans="1:2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8320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8328</v>
      </c>
      <c r="O2896" s="5">
        <f t="shared" si="327"/>
        <v>0</v>
      </c>
      <c r="P2896" s="5">
        <v>0</v>
      </c>
      <c r="Q2896" s="6" t="s">
        <v>8374</v>
      </c>
      <c r="R2896" t="s">
        <v>8375</v>
      </c>
      <c r="S2896" s="10">
        <f t="shared" si="330"/>
        <v>42037.986284722225</v>
      </c>
      <c r="T2896" s="10">
        <f t="shared" si="331"/>
        <v>42097.944618055553</v>
      </c>
      <c r="U2896" s="10">
        <v>42037</v>
      </c>
      <c r="V2896" s="10">
        <v>42097</v>
      </c>
      <c r="W2896" s="28">
        <f t="shared" si="328"/>
        <v>50000</v>
      </c>
      <c r="X2896" s="28">
        <f t="shared" si="329"/>
        <v>0</v>
      </c>
    </row>
    <row r="2897" spans="1:2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8320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8328</v>
      </c>
      <c r="O2897" s="5">
        <f t="shared" si="327"/>
        <v>4.5999999999999996</v>
      </c>
      <c r="P2897" s="5">
        <f>E2897/L2897</f>
        <v>5.75</v>
      </c>
      <c r="Q2897" s="6" t="s">
        <v>8374</v>
      </c>
      <c r="R2897" t="s">
        <v>8375</v>
      </c>
      <c r="S2897" s="10">
        <f t="shared" si="330"/>
        <v>41811.555462962962</v>
      </c>
      <c r="T2897" s="10">
        <f t="shared" si="331"/>
        <v>41812.875</v>
      </c>
      <c r="U2897" s="10">
        <v>41811</v>
      </c>
      <c r="V2897" s="10">
        <v>41812</v>
      </c>
      <c r="W2897" s="28">
        <f t="shared" si="328"/>
        <v>500</v>
      </c>
      <c r="X2897" s="28">
        <f t="shared" si="329"/>
        <v>23</v>
      </c>
    </row>
    <row r="2898" spans="1:2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8320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8328</v>
      </c>
      <c r="O2898" s="5">
        <f t="shared" si="327"/>
        <v>20.833333333333336</v>
      </c>
      <c r="P2898" s="5">
        <f>E2898/L2898</f>
        <v>52.083333333333336</v>
      </c>
      <c r="Q2898" s="6" t="s">
        <v>8374</v>
      </c>
      <c r="R2898" t="s">
        <v>8375</v>
      </c>
      <c r="S2898" s="10">
        <f t="shared" si="330"/>
        <v>42701.908807870372</v>
      </c>
      <c r="T2898" s="10">
        <f t="shared" si="331"/>
        <v>42716.25</v>
      </c>
      <c r="U2898" s="10">
        <v>42701</v>
      </c>
      <c r="V2898" s="10">
        <v>42716</v>
      </c>
      <c r="W2898" s="28">
        <f t="shared" si="328"/>
        <v>3000</v>
      </c>
      <c r="X2898" s="28">
        <f t="shared" si="329"/>
        <v>625</v>
      </c>
    </row>
    <row r="2899" spans="1:2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8320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8328</v>
      </c>
      <c r="O2899" s="5">
        <f t="shared" si="327"/>
        <v>4.583333333333333</v>
      </c>
      <c r="P2899" s="5">
        <f>E2899/L2899</f>
        <v>183.33333333333334</v>
      </c>
      <c r="Q2899" s="6" t="s">
        <v>8374</v>
      </c>
      <c r="R2899" t="s">
        <v>8375</v>
      </c>
      <c r="S2899" s="10">
        <f t="shared" si="330"/>
        <v>42258.646504629629</v>
      </c>
      <c r="T2899" s="10">
        <f t="shared" si="331"/>
        <v>42288.645196759258</v>
      </c>
      <c r="U2899" s="10">
        <v>42258</v>
      </c>
      <c r="V2899" s="10">
        <v>42288</v>
      </c>
      <c r="W2899" s="28">
        <f t="shared" si="328"/>
        <v>12000</v>
      </c>
      <c r="X2899" s="28">
        <f t="shared" si="329"/>
        <v>550</v>
      </c>
    </row>
    <row r="2900" spans="1:2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8320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8328</v>
      </c>
      <c r="O2900" s="5">
        <f t="shared" si="327"/>
        <v>4.2133333333333338</v>
      </c>
      <c r="P2900" s="5">
        <f>E2900/L2900</f>
        <v>26.333333333333332</v>
      </c>
      <c r="Q2900" s="6" t="s">
        <v>8374</v>
      </c>
      <c r="R2900" t="s">
        <v>8375</v>
      </c>
      <c r="S2900" s="10">
        <f t="shared" si="330"/>
        <v>42278.664965277778</v>
      </c>
      <c r="T2900" s="10">
        <f t="shared" si="331"/>
        <v>42308.664965277778</v>
      </c>
      <c r="U2900" s="10">
        <v>42278</v>
      </c>
      <c r="V2900" s="10">
        <v>42308</v>
      </c>
      <c r="W2900" s="28">
        <f t="shared" si="328"/>
        <v>7500</v>
      </c>
      <c r="X2900" s="28">
        <f t="shared" si="329"/>
        <v>316</v>
      </c>
    </row>
    <row r="2901" spans="1:2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8320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8328</v>
      </c>
      <c r="O2901" s="5">
        <f t="shared" si="327"/>
        <v>0</v>
      </c>
      <c r="P2901" s="5">
        <v>0</v>
      </c>
      <c r="Q2901" s="6" t="s">
        <v>8374</v>
      </c>
      <c r="R2901" t="s">
        <v>8375</v>
      </c>
      <c r="S2901" s="10">
        <f t="shared" si="330"/>
        <v>42515.078217592592</v>
      </c>
      <c r="T2901" s="10">
        <f t="shared" si="331"/>
        <v>42575.078217592592</v>
      </c>
      <c r="U2901" s="10">
        <v>42515</v>
      </c>
      <c r="V2901" s="10">
        <v>42575</v>
      </c>
      <c r="W2901" s="28">
        <f t="shared" si="328"/>
        <v>10000</v>
      </c>
      <c r="X2901" s="28">
        <f t="shared" si="329"/>
        <v>0</v>
      </c>
    </row>
    <row r="2902" spans="1:2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8320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8328</v>
      </c>
      <c r="O2902" s="5">
        <f t="shared" si="327"/>
        <v>61.909090909090914</v>
      </c>
      <c r="P2902" s="5">
        <f t="shared" ref="P2902:P2944" si="333">E2902/L2902</f>
        <v>486.42857142857144</v>
      </c>
      <c r="Q2902" s="6" t="s">
        <v>8374</v>
      </c>
      <c r="R2902" t="s">
        <v>8375</v>
      </c>
      <c r="S2902" s="10">
        <f t="shared" si="330"/>
        <v>41830.234166666669</v>
      </c>
      <c r="T2902" s="10">
        <f t="shared" si="331"/>
        <v>41860.234166666669</v>
      </c>
      <c r="U2902" s="10">
        <v>41830</v>
      </c>
      <c r="V2902" s="10">
        <v>41860</v>
      </c>
      <c r="W2902" s="28">
        <f t="shared" si="328"/>
        <v>5500</v>
      </c>
      <c r="X2902" s="28">
        <f t="shared" si="329"/>
        <v>3405</v>
      </c>
    </row>
    <row r="2903" spans="1:2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8320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8328</v>
      </c>
      <c r="O2903" s="5">
        <f t="shared" si="327"/>
        <v>0.8</v>
      </c>
      <c r="P2903" s="5">
        <f t="shared" si="333"/>
        <v>3</v>
      </c>
      <c r="Q2903" s="6" t="s">
        <v>8374</v>
      </c>
      <c r="R2903" t="s">
        <v>8375</v>
      </c>
      <c r="S2903" s="10">
        <f t="shared" si="330"/>
        <v>41982.904386574075</v>
      </c>
      <c r="T2903" s="10">
        <f t="shared" si="331"/>
        <v>42042.904386574075</v>
      </c>
      <c r="U2903" s="10">
        <v>41982</v>
      </c>
      <c r="V2903" s="10">
        <v>42042</v>
      </c>
      <c r="W2903" s="28">
        <f t="shared" si="328"/>
        <v>750</v>
      </c>
      <c r="X2903" s="28">
        <f t="shared" si="329"/>
        <v>6</v>
      </c>
    </row>
    <row r="2904" spans="1:2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8320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8328</v>
      </c>
      <c r="O2904" s="5">
        <f t="shared" si="327"/>
        <v>1.6666666666666666E-2</v>
      </c>
      <c r="P2904" s="5">
        <f t="shared" si="333"/>
        <v>25</v>
      </c>
      <c r="Q2904" s="6" t="s">
        <v>8374</v>
      </c>
      <c r="R2904" t="s">
        <v>8375</v>
      </c>
      <c r="S2904" s="10">
        <f t="shared" si="330"/>
        <v>42210.439768518518</v>
      </c>
      <c r="T2904" s="10">
        <f t="shared" si="331"/>
        <v>42240.439768518518</v>
      </c>
      <c r="U2904" s="10">
        <v>42210</v>
      </c>
      <c r="V2904" s="10">
        <v>42240</v>
      </c>
      <c r="W2904" s="28">
        <f t="shared" si="328"/>
        <v>150000</v>
      </c>
      <c r="X2904" s="28">
        <f t="shared" si="329"/>
        <v>25</v>
      </c>
    </row>
    <row r="2905" spans="1:2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8320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8328</v>
      </c>
      <c r="O2905" s="5">
        <f t="shared" si="327"/>
        <v>0.77999999999999992</v>
      </c>
      <c r="P2905" s="5">
        <f t="shared" si="333"/>
        <v>9.75</v>
      </c>
      <c r="Q2905" s="6" t="s">
        <v>8374</v>
      </c>
      <c r="R2905" t="s">
        <v>8375</v>
      </c>
      <c r="S2905" s="10">
        <f t="shared" si="330"/>
        <v>42196.166874999995</v>
      </c>
      <c r="T2905" s="10">
        <f t="shared" si="331"/>
        <v>42256.166874999995</v>
      </c>
      <c r="U2905" s="10">
        <v>42196</v>
      </c>
      <c r="V2905" s="10">
        <v>42256</v>
      </c>
      <c r="W2905" s="28">
        <f t="shared" si="328"/>
        <v>5000</v>
      </c>
      <c r="X2905" s="28">
        <f t="shared" si="329"/>
        <v>39</v>
      </c>
    </row>
    <row r="2906" spans="1:2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8320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8328</v>
      </c>
      <c r="O2906" s="5">
        <f t="shared" si="327"/>
        <v>5</v>
      </c>
      <c r="P2906" s="5">
        <f t="shared" si="333"/>
        <v>18.75</v>
      </c>
      <c r="Q2906" s="6" t="s">
        <v>8374</v>
      </c>
      <c r="R2906" t="s">
        <v>8375</v>
      </c>
      <c r="S2906" s="10">
        <f t="shared" si="330"/>
        <v>41940.967951388891</v>
      </c>
      <c r="T2906" s="10">
        <f t="shared" si="331"/>
        <v>41952.5</v>
      </c>
      <c r="U2906" s="10">
        <v>41940</v>
      </c>
      <c r="V2906" s="10">
        <v>41952</v>
      </c>
      <c r="W2906" s="28">
        <f t="shared" si="328"/>
        <v>2426.4</v>
      </c>
      <c r="X2906" s="28">
        <f t="shared" si="329"/>
        <v>118.65</v>
      </c>
    </row>
    <row r="2907" spans="1:2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8320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8328</v>
      </c>
      <c r="O2907" s="5">
        <f t="shared" si="327"/>
        <v>17.771428571428572</v>
      </c>
      <c r="P2907" s="5">
        <f t="shared" si="333"/>
        <v>36.588235294117645</v>
      </c>
      <c r="Q2907" s="6" t="s">
        <v>8374</v>
      </c>
      <c r="R2907" t="s">
        <v>8375</v>
      </c>
      <c r="S2907" s="10">
        <f t="shared" si="330"/>
        <v>42606.056863425925</v>
      </c>
      <c r="T2907" s="10">
        <f t="shared" si="331"/>
        <v>42620.056863425925</v>
      </c>
      <c r="U2907" s="10">
        <v>42606</v>
      </c>
      <c r="V2907" s="10">
        <v>42620</v>
      </c>
      <c r="W2907" s="28">
        <f t="shared" si="328"/>
        <v>3500</v>
      </c>
      <c r="X2907" s="28">
        <f t="shared" si="329"/>
        <v>622</v>
      </c>
    </row>
    <row r="2908" spans="1:2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8320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8328</v>
      </c>
      <c r="O2908" s="5">
        <f t="shared" si="327"/>
        <v>9.4166666666666661</v>
      </c>
      <c r="P2908" s="5">
        <f t="shared" si="333"/>
        <v>80.714285714285708</v>
      </c>
      <c r="Q2908" s="6" t="s">
        <v>8374</v>
      </c>
      <c r="R2908" t="s">
        <v>8375</v>
      </c>
      <c r="S2908" s="10">
        <f t="shared" si="330"/>
        <v>42199.648912037039</v>
      </c>
      <c r="T2908" s="10">
        <f t="shared" si="331"/>
        <v>42217.041666666672</v>
      </c>
      <c r="U2908" s="10">
        <v>42199</v>
      </c>
      <c r="V2908" s="10">
        <v>42217</v>
      </c>
      <c r="W2908" s="28">
        <f t="shared" si="328"/>
        <v>6000</v>
      </c>
      <c r="X2908" s="28">
        <f t="shared" si="329"/>
        <v>565</v>
      </c>
    </row>
    <row r="2909" spans="1:2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8320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8328</v>
      </c>
      <c r="O2909" s="5">
        <f t="shared" si="327"/>
        <v>0.08</v>
      </c>
      <c r="P2909" s="5">
        <f t="shared" si="333"/>
        <v>1</v>
      </c>
      <c r="Q2909" s="6" t="s">
        <v>8374</v>
      </c>
      <c r="R2909" t="s">
        <v>8375</v>
      </c>
      <c r="S2909" s="10">
        <f t="shared" si="330"/>
        <v>42444.877743055556</v>
      </c>
      <c r="T2909" s="10">
        <f t="shared" si="331"/>
        <v>42504.877743055556</v>
      </c>
      <c r="U2909" s="10">
        <v>42444</v>
      </c>
      <c r="V2909" s="10">
        <v>42504</v>
      </c>
      <c r="W2909" s="28">
        <f t="shared" si="328"/>
        <v>2500</v>
      </c>
      <c r="X2909" s="28">
        <f t="shared" si="329"/>
        <v>2</v>
      </c>
    </row>
    <row r="2910" spans="1:2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8320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8328</v>
      </c>
      <c r="O2910" s="5">
        <f t="shared" si="327"/>
        <v>2.75</v>
      </c>
      <c r="P2910" s="5">
        <f t="shared" si="333"/>
        <v>52.8</v>
      </c>
      <c r="Q2910" s="6" t="s">
        <v>8374</v>
      </c>
      <c r="R2910" t="s">
        <v>8375</v>
      </c>
      <c r="S2910" s="10">
        <f t="shared" si="330"/>
        <v>42499.73170138889</v>
      </c>
      <c r="T2910" s="10">
        <f t="shared" si="331"/>
        <v>42529.73170138889</v>
      </c>
      <c r="U2910" s="10">
        <v>42499</v>
      </c>
      <c r="V2910" s="10">
        <v>42529</v>
      </c>
      <c r="W2910" s="28">
        <f t="shared" si="328"/>
        <v>9600</v>
      </c>
      <c r="X2910" s="28">
        <f t="shared" si="329"/>
        <v>264</v>
      </c>
    </row>
    <row r="2911" spans="1:2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8320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8328</v>
      </c>
      <c r="O2911" s="5">
        <f t="shared" si="327"/>
        <v>1.1111111111111112E-2</v>
      </c>
      <c r="P2911" s="5">
        <f t="shared" si="333"/>
        <v>20</v>
      </c>
      <c r="Q2911" s="6" t="s">
        <v>8374</v>
      </c>
      <c r="R2911" t="s">
        <v>8375</v>
      </c>
      <c r="S2911" s="10">
        <f t="shared" si="330"/>
        <v>41929.266215277778</v>
      </c>
      <c r="T2911" s="10">
        <f t="shared" si="331"/>
        <v>41968.823611111111</v>
      </c>
      <c r="U2911" s="10">
        <v>41929</v>
      </c>
      <c r="V2911" s="10">
        <v>41968</v>
      </c>
      <c r="W2911" s="28">
        <f t="shared" si="328"/>
        <v>180000</v>
      </c>
      <c r="X2911" s="28">
        <f t="shared" si="329"/>
        <v>20</v>
      </c>
    </row>
    <row r="2912" spans="1:2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8320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8328</v>
      </c>
      <c r="O2912" s="5">
        <f t="shared" si="327"/>
        <v>3.3333333333333335E-3</v>
      </c>
      <c r="P2912" s="5">
        <f t="shared" si="333"/>
        <v>1</v>
      </c>
      <c r="Q2912" s="6" t="s">
        <v>8374</v>
      </c>
      <c r="R2912" t="s">
        <v>8375</v>
      </c>
      <c r="S2912" s="10">
        <f t="shared" si="330"/>
        <v>42107.841284722221</v>
      </c>
      <c r="T2912" s="10">
        <f t="shared" si="331"/>
        <v>42167.841284722221</v>
      </c>
      <c r="U2912" s="10">
        <v>42107</v>
      </c>
      <c r="V2912" s="10">
        <v>42167</v>
      </c>
      <c r="W2912" s="28">
        <f t="shared" si="328"/>
        <v>43875</v>
      </c>
      <c r="X2912" s="28">
        <f t="shared" si="329"/>
        <v>1.5487</v>
      </c>
    </row>
    <row r="2913" spans="1:2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8320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8328</v>
      </c>
      <c r="O2913" s="5">
        <f t="shared" si="327"/>
        <v>36.5</v>
      </c>
      <c r="P2913" s="5">
        <f t="shared" si="333"/>
        <v>46.928571428571431</v>
      </c>
      <c r="Q2913" s="6" t="s">
        <v>8374</v>
      </c>
      <c r="R2913" t="s">
        <v>8375</v>
      </c>
      <c r="S2913" s="10">
        <f t="shared" si="330"/>
        <v>42142.768819444449</v>
      </c>
      <c r="T2913" s="10">
        <f t="shared" si="331"/>
        <v>42182.768819444449</v>
      </c>
      <c r="U2913" s="10">
        <v>42142</v>
      </c>
      <c r="V2913" s="10">
        <v>42182</v>
      </c>
      <c r="W2913" s="28">
        <f t="shared" si="328"/>
        <v>1800</v>
      </c>
      <c r="X2913" s="28">
        <f t="shared" si="329"/>
        <v>657</v>
      </c>
    </row>
    <row r="2914" spans="1:2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8320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8328</v>
      </c>
      <c r="O2914" s="5">
        <f t="shared" si="327"/>
        <v>14.058171745152354</v>
      </c>
      <c r="P2914" s="5">
        <f t="shared" si="333"/>
        <v>78.07692307692308</v>
      </c>
      <c r="Q2914" s="6" t="s">
        <v>8374</v>
      </c>
      <c r="R2914" t="s">
        <v>8375</v>
      </c>
      <c r="S2914" s="10">
        <f t="shared" si="330"/>
        <v>42354.131643518514</v>
      </c>
      <c r="T2914" s="10">
        <f t="shared" si="331"/>
        <v>42384.131643518514</v>
      </c>
      <c r="U2914" s="10">
        <v>42354</v>
      </c>
      <c r="V2914" s="10">
        <v>42384</v>
      </c>
      <c r="W2914" s="28">
        <f t="shared" si="328"/>
        <v>14440</v>
      </c>
      <c r="X2914" s="28">
        <f t="shared" si="329"/>
        <v>2030</v>
      </c>
    </row>
    <row r="2915" spans="1:2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8320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8328</v>
      </c>
      <c r="O2915" s="5">
        <f t="shared" si="327"/>
        <v>0.02</v>
      </c>
      <c r="P2915" s="5">
        <f t="shared" si="333"/>
        <v>1</v>
      </c>
      <c r="Q2915" s="6" t="s">
        <v>8374</v>
      </c>
      <c r="R2915" t="s">
        <v>8375</v>
      </c>
      <c r="S2915" s="10">
        <f t="shared" si="330"/>
        <v>41828.922905092593</v>
      </c>
      <c r="T2915" s="10">
        <f t="shared" si="331"/>
        <v>41888.922905092593</v>
      </c>
      <c r="U2915" s="10">
        <v>41828</v>
      </c>
      <c r="V2915" s="10">
        <v>41888</v>
      </c>
      <c r="W2915" s="28">
        <f t="shared" si="328"/>
        <v>10000</v>
      </c>
      <c r="X2915" s="28">
        <f t="shared" si="329"/>
        <v>2</v>
      </c>
    </row>
    <row r="2916" spans="1:2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8320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8328</v>
      </c>
      <c r="O2916" s="5">
        <f t="shared" si="327"/>
        <v>4.0000000000000001E-3</v>
      </c>
      <c r="P2916" s="5">
        <f t="shared" si="333"/>
        <v>1</v>
      </c>
      <c r="Q2916" s="6" t="s">
        <v>8374</v>
      </c>
      <c r="R2916" t="s">
        <v>8375</v>
      </c>
      <c r="S2916" s="10">
        <f t="shared" si="330"/>
        <v>42017.907337962963</v>
      </c>
      <c r="T2916" s="10">
        <f t="shared" si="331"/>
        <v>42077.865671296298</v>
      </c>
      <c r="U2916" s="10">
        <v>42017</v>
      </c>
      <c r="V2916" s="10">
        <v>42077</v>
      </c>
      <c r="W2916" s="28">
        <f t="shared" si="328"/>
        <v>37922.5</v>
      </c>
      <c r="X2916" s="28">
        <f t="shared" si="329"/>
        <v>1.4781</v>
      </c>
    </row>
    <row r="2917" spans="1:2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8320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8328</v>
      </c>
      <c r="O2917" s="5">
        <f t="shared" si="327"/>
        <v>61.1</v>
      </c>
      <c r="P2917" s="5">
        <f t="shared" si="333"/>
        <v>203.66666666666666</v>
      </c>
      <c r="Q2917" s="6" t="s">
        <v>8374</v>
      </c>
      <c r="R2917" t="s">
        <v>8375</v>
      </c>
      <c r="S2917" s="10">
        <f t="shared" si="330"/>
        <v>42415.398032407407</v>
      </c>
      <c r="T2917" s="10">
        <f t="shared" si="331"/>
        <v>42445.356365740736</v>
      </c>
      <c r="U2917" s="10">
        <v>42415</v>
      </c>
      <c r="V2917" s="10">
        <v>42445</v>
      </c>
      <c r="W2917" s="28">
        <f t="shared" si="328"/>
        <v>1448.1999999999998</v>
      </c>
      <c r="X2917" s="28">
        <f t="shared" si="329"/>
        <v>858.63829999999996</v>
      </c>
    </row>
    <row r="2918" spans="1:2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8320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8328</v>
      </c>
      <c r="O2918" s="5">
        <f t="shared" si="327"/>
        <v>7.8378378378378386</v>
      </c>
      <c r="P2918" s="5">
        <f t="shared" si="333"/>
        <v>20.714285714285715</v>
      </c>
      <c r="Q2918" s="6" t="s">
        <v>8374</v>
      </c>
      <c r="R2918" t="s">
        <v>8375</v>
      </c>
      <c r="S2918" s="10">
        <f t="shared" si="330"/>
        <v>41755.476724537039</v>
      </c>
      <c r="T2918" s="10">
        <f t="shared" si="331"/>
        <v>41778.476724537039</v>
      </c>
      <c r="U2918" s="10">
        <v>41755</v>
      </c>
      <c r="V2918" s="10">
        <v>41778</v>
      </c>
      <c r="W2918" s="28">
        <f t="shared" si="328"/>
        <v>3109.665</v>
      </c>
      <c r="X2918" s="28">
        <f t="shared" si="329"/>
        <v>244.12199999999999</v>
      </c>
    </row>
    <row r="2919" spans="1:2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8320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8328</v>
      </c>
      <c r="O2919" s="5">
        <f t="shared" si="327"/>
        <v>21.85</v>
      </c>
      <c r="P2919" s="5">
        <f t="shared" si="333"/>
        <v>48.555555555555557</v>
      </c>
      <c r="Q2919" s="6" t="s">
        <v>8374</v>
      </c>
      <c r="R2919" t="s">
        <v>8375</v>
      </c>
      <c r="S2919" s="10">
        <f t="shared" si="330"/>
        <v>42245.234340277777</v>
      </c>
      <c r="T2919" s="10">
        <f t="shared" si="331"/>
        <v>42263.234340277777</v>
      </c>
      <c r="U2919" s="10">
        <v>42245</v>
      </c>
      <c r="V2919" s="10">
        <v>42263</v>
      </c>
      <c r="W2919" s="28">
        <f t="shared" si="328"/>
        <v>2000</v>
      </c>
      <c r="X2919" s="28">
        <f t="shared" si="329"/>
        <v>437</v>
      </c>
    </row>
    <row r="2920" spans="1:2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8320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8328</v>
      </c>
      <c r="O2920" s="5">
        <f t="shared" si="327"/>
        <v>27.24</v>
      </c>
      <c r="P2920" s="5">
        <f t="shared" si="333"/>
        <v>68.099999999999994</v>
      </c>
      <c r="Q2920" s="6" t="s">
        <v>8374</v>
      </c>
      <c r="R2920" t="s">
        <v>8375</v>
      </c>
      <c r="S2920" s="10">
        <f t="shared" si="330"/>
        <v>42278.629710648151</v>
      </c>
      <c r="T2920" s="10">
        <f t="shared" si="331"/>
        <v>42306.629710648151</v>
      </c>
      <c r="U2920" s="10">
        <v>42278</v>
      </c>
      <c r="V2920" s="10">
        <v>42306</v>
      </c>
      <c r="W2920" s="28">
        <f t="shared" si="328"/>
        <v>5000</v>
      </c>
      <c r="X2920" s="28">
        <f t="shared" si="329"/>
        <v>1362</v>
      </c>
    </row>
    <row r="2921" spans="1:2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8320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8328</v>
      </c>
      <c r="O2921" s="5">
        <f t="shared" si="327"/>
        <v>8.5</v>
      </c>
      <c r="P2921" s="5">
        <f t="shared" si="333"/>
        <v>8.5</v>
      </c>
      <c r="Q2921" s="6" t="s">
        <v>8374</v>
      </c>
      <c r="R2921" t="s">
        <v>8375</v>
      </c>
      <c r="S2921" s="10">
        <f t="shared" si="330"/>
        <v>41826.61954861111</v>
      </c>
      <c r="T2921" s="10">
        <f t="shared" si="331"/>
        <v>41856.61954861111</v>
      </c>
      <c r="U2921" s="10">
        <v>41826</v>
      </c>
      <c r="V2921" s="10">
        <v>41856</v>
      </c>
      <c r="W2921" s="28">
        <f t="shared" si="328"/>
        <v>600</v>
      </c>
      <c r="X2921" s="28">
        <f t="shared" si="329"/>
        <v>51</v>
      </c>
    </row>
    <row r="2922" spans="1:2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8320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8328</v>
      </c>
      <c r="O2922" s="5">
        <f t="shared" si="327"/>
        <v>26.840000000000003</v>
      </c>
      <c r="P2922" s="5">
        <f t="shared" si="333"/>
        <v>51.615384615384613</v>
      </c>
      <c r="Q2922" s="6" t="s">
        <v>8374</v>
      </c>
      <c r="R2922" t="s">
        <v>8375</v>
      </c>
      <c r="S2922" s="10">
        <f t="shared" si="330"/>
        <v>42058.792476851857</v>
      </c>
      <c r="T2922" s="10">
        <f t="shared" si="331"/>
        <v>42088.750810185185</v>
      </c>
      <c r="U2922" s="10">
        <v>42058</v>
      </c>
      <c r="V2922" s="10">
        <v>42088</v>
      </c>
      <c r="W2922" s="28">
        <f t="shared" si="328"/>
        <v>1981.25</v>
      </c>
      <c r="X2922" s="28">
        <f t="shared" si="329"/>
        <v>537.60519999999997</v>
      </c>
    </row>
    <row r="2923" spans="1:2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8318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8362</v>
      </c>
      <c r="O2923" s="5">
        <f t="shared" si="327"/>
        <v>129</v>
      </c>
      <c r="P2923" s="5">
        <f t="shared" si="333"/>
        <v>43</v>
      </c>
      <c r="Q2923" s="6" t="s">
        <v>8374</v>
      </c>
      <c r="R2923" t="s">
        <v>8416</v>
      </c>
      <c r="S2923" s="10">
        <f t="shared" si="330"/>
        <v>41877.886620370373</v>
      </c>
      <c r="T2923" s="10">
        <f t="shared" si="331"/>
        <v>41907.886620370373</v>
      </c>
      <c r="U2923" s="10">
        <v>41877</v>
      </c>
      <c r="V2923" s="10">
        <v>41907</v>
      </c>
      <c r="W2923" s="28">
        <f t="shared" si="328"/>
        <v>100</v>
      </c>
      <c r="X2923" s="28">
        <f t="shared" si="329"/>
        <v>129</v>
      </c>
    </row>
    <row r="2924" spans="1:2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8318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8362</v>
      </c>
      <c r="O2924" s="5">
        <f t="shared" si="327"/>
        <v>100</v>
      </c>
      <c r="P2924" s="5">
        <f t="shared" si="333"/>
        <v>83.333333333333329</v>
      </c>
      <c r="Q2924" s="6" t="s">
        <v>8374</v>
      </c>
      <c r="R2924" t="s">
        <v>8416</v>
      </c>
      <c r="S2924" s="10">
        <f t="shared" si="330"/>
        <v>42097.874155092592</v>
      </c>
      <c r="T2924" s="10">
        <f t="shared" si="331"/>
        <v>42142.874155092592</v>
      </c>
      <c r="U2924" s="10">
        <v>42097</v>
      </c>
      <c r="V2924" s="10">
        <v>42142</v>
      </c>
      <c r="W2924" s="28">
        <f t="shared" si="328"/>
        <v>740.15</v>
      </c>
      <c r="X2924" s="28">
        <f t="shared" si="329"/>
        <v>783.3</v>
      </c>
    </row>
    <row r="2925" spans="1:2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8318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8362</v>
      </c>
      <c r="O2925" s="5">
        <f t="shared" si="327"/>
        <v>100</v>
      </c>
      <c r="P2925" s="5">
        <f t="shared" si="333"/>
        <v>30</v>
      </c>
      <c r="Q2925" s="6" t="s">
        <v>8374</v>
      </c>
      <c r="R2925" t="s">
        <v>8416</v>
      </c>
      <c r="S2925" s="10">
        <f t="shared" si="330"/>
        <v>42013.15253472222</v>
      </c>
      <c r="T2925" s="10">
        <f t="shared" si="331"/>
        <v>42028.125</v>
      </c>
      <c r="U2925" s="10">
        <v>42013</v>
      </c>
      <c r="V2925" s="10">
        <v>42028</v>
      </c>
      <c r="W2925" s="28">
        <f t="shared" si="328"/>
        <v>300</v>
      </c>
      <c r="X2925" s="28">
        <f t="shared" si="329"/>
        <v>300</v>
      </c>
    </row>
    <row r="2926" spans="1:2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8318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8362</v>
      </c>
      <c r="O2926" s="5">
        <f t="shared" si="327"/>
        <v>103.2</v>
      </c>
      <c r="P2926" s="5">
        <f t="shared" si="333"/>
        <v>175.51020408163265</v>
      </c>
      <c r="Q2926" s="6" t="s">
        <v>8374</v>
      </c>
      <c r="R2926" t="s">
        <v>8416</v>
      </c>
      <c r="S2926" s="10">
        <f t="shared" si="330"/>
        <v>42103.556828703702</v>
      </c>
      <c r="T2926" s="10">
        <f t="shared" si="331"/>
        <v>42133.165972222225</v>
      </c>
      <c r="U2926" s="10">
        <v>42103</v>
      </c>
      <c r="V2926" s="10">
        <v>42133</v>
      </c>
      <c r="W2926" s="28">
        <f t="shared" si="328"/>
        <v>25000</v>
      </c>
      <c r="X2926" s="28">
        <f t="shared" si="329"/>
        <v>25800</v>
      </c>
    </row>
    <row r="2927" spans="1:2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8318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8362</v>
      </c>
      <c r="O2927" s="5">
        <f t="shared" si="327"/>
        <v>102.44597777777777</v>
      </c>
      <c r="P2927" s="5">
        <f t="shared" si="333"/>
        <v>231.66175879396985</v>
      </c>
      <c r="Q2927" s="6" t="s">
        <v>8374</v>
      </c>
      <c r="R2927" t="s">
        <v>8416</v>
      </c>
      <c r="S2927" s="10">
        <f t="shared" si="330"/>
        <v>41863.584120370375</v>
      </c>
      <c r="T2927" s="10">
        <f t="shared" si="331"/>
        <v>41893.584120370375</v>
      </c>
      <c r="U2927" s="10">
        <v>41863</v>
      </c>
      <c r="V2927" s="10">
        <v>41893</v>
      </c>
      <c r="W2927" s="28">
        <f t="shared" si="328"/>
        <v>45000</v>
      </c>
      <c r="X2927" s="28">
        <f t="shared" si="329"/>
        <v>46100.69</v>
      </c>
    </row>
    <row r="2928" spans="1:2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8318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8362</v>
      </c>
      <c r="O2928" s="5">
        <f t="shared" si="327"/>
        <v>125</v>
      </c>
      <c r="P2928" s="5">
        <f t="shared" si="333"/>
        <v>75</v>
      </c>
      <c r="Q2928" s="6" t="s">
        <v>8374</v>
      </c>
      <c r="R2928" t="s">
        <v>8416</v>
      </c>
      <c r="S2928" s="10">
        <f t="shared" si="330"/>
        <v>42044.765960648147</v>
      </c>
      <c r="T2928" s="10">
        <f t="shared" si="331"/>
        <v>42058.765960648147</v>
      </c>
      <c r="U2928" s="10">
        <v>42044</v>
      </c>
      <c r="V2928" s="10">
        <v>42058</v>
      </c>
      <c r="W2928" s="28">
        <f t="shared" si="328"/>
        <v>3000</v>
      </c>
      <c r="X2928" s="28">
        <f t="shared" si="329"/>
        <v>3750</v>
      </c>
    </row>
    <row r="2929" spans="1:2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8318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8362</v>
      </c>
      <c r="O2929" s="5">
        <f t="shared" si="327"/>
        <v>130.83333333333334</v>
      </c>
      <c r="P2929" s="5">
        <f t="shared" si="333"/>
        <v>112.14285714285714</v>
      </c>
      <c r="Q2929" s="6" t="s">
        <v>8374</v>
      </c>
      <c r="R2929" t="s">
        <v>8416</v>
      </c>
      <c r="S2929" s="10">
        <f t="shared" si="330"/>
        <v>41806.669317129628</v>
      </c>
      <c r="T2929" s="10">
        <f t="shared" si="331"/>
        <v>41835.208333333336</v>
      </c>
      <c r="U2929" s="10">
        <v>41806</v>
      </c>
      <c r="V2929" s="10">
        <v>41835</v>
      </c>
      <c r="W2929" s="28">
        <f t="shared" si="328"/>
        <v>1800</v>
      </c>
      <c r="X2929" s="28">
        <f t="shared" si="329"/>
        <v>2355</v>
      </c>
    </row>
    <row r="2930" spans="1:2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8318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8362</v>
      </c>
      <c r="O2930" s="5">
        <f t="shared" si="327"/>
        <v>100</v>
      </c>
      <c r="P2930" s="5">
        <f t="shared" si="333"/>
        <v>41.666666666666664</v>
      </c>
      <c r="Q2930" s="6" t="s">
        <v>8374</v>
      </c>
      <c r="R2930" t="s">
        <v>8416</v>
      </c>
      <c r="S2930" s="10">
        <f t="shared" si="330"/>
        <v>42403.998217592598</v>
      </c>
      <c r="T2930" s="10">
        <f t="shared" si="331"/>
        <v>42433.998217592598</v>
      </c>
      <c r="U2930" s="10">
        <v>42403</v>
      </c>
      <c r="V2930" s="10">
        <v>42433</v>
      </c>
      <c r="W2930" s="28">
        <f t="shared" si="328"/>
        <v>1000</v>
      </c>
      <c r="X2930" s="28">
        <f t="shared" si="329"/>
        <v>1000</v>
      </c>
    </row>
    <row r="2931" spans="1:2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8318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8362</v>
      </c>
      <c r="O2931" s="5">
        <f t="shared" si="327"/>
        <v>102.06937499999999</v>
      </c>
      <c r="P2931" s="5">
        <f t="shared" si="333"/>
        <v>255.17343750000001</v>
      </c>
      <c r="Q2931" s="6" t="s">
        <v>8374</v>
      </c>
      <c r="R2931" t="s">
        <v>8416</v>
      </c>
      <c r="S2931" s="10">
        <f t="shared" si="330"/>
        <v>41754.564328703702</v>
      </c>
      <c r="T2931" s="10">
        <f t="shared" si="331"/>
        <v>41784.564328703702</v>
      </c>
      <c r="U2931" s="10">
        <v>41754</v>
      </c>
      <c r="V2931" s="10">
        <v>41784</v>
      </c>
      <c r="W2931" s="28">
        <f t="shared" si="328"/>
        <v>8000</v>
      </c>
      <c r="X2931" s="28">
        <f t="shared" si="329"/>
        <v>8165.55</v>
      </c>
    </row>
    <row r="2932" spans="1:2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8318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8362</v>
      </c>
      <c r="O2932" s="5">
        <f t="shared" si="327"/>
        <v>100.92000000000002</v>
      </c>
      <c r="P2932" s="5">
        <f t="shared" si="333"/>
        <v>162.7741935483871</v>
      </c>
      <c r="Q2932" s="6" t="s">
        <v>8374</v>
      </c>
      <c r="R2932" t="s">
        <v>8416</v>
      </c>
      <c r="S2932" s="10">
        <f t="shared" si="330"/>
        <v>42101.584074074075</v>
      </c>
      <c r="T2932" s="10">
        <f t="shared" si="331"/>
        <v>42131.584074074075</v>
      </c>
      <c r="U2932" s="10">
        <v>42101</v>
      </c>
      <c r="V2932" s="10">
        <v>42131</v>
      </c>
      <c r="W2932" s="28">
        <f t="shared" si="328"/>
        <v>14887</v>
      </c>
      <c r="X2932" s="28">
        <f t="shared" si="329"/>
        <v>15366.0792</v>
      </c>
    </row>
    <row r="2933" spans="1:2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8318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8362</v>
      </c>
      <c r="O2933" s="5">
        <f t="shared" si="327"/>
        <v>106</v>
      </c>
      <c r="P2933" s="5">
        <f t="shared" si="333"/>
        <v>88.333333333333329</v>
      </c>
      <c r="Q2933" s="6" t="s">
        <v>8374</v>
      </c>
      <c r="R2933" t="s">
        <v>8416</v>
      </c>
      <c r="S2933" s="10">
        <f t="shared" si="330"/>
        <v>41872.291238425925</v>
      </c>
      <c r="T2933" s="10">
        <f t="shared" si="331"/>
        <v>41897.255555555559</v>
      </c>
      <c r="U2933" s="10">
        <v>41872</v>
      </c>
      <c r="V2933" s="10">
        <v>41897</v>
      </c>
      <c r="W2933" s="28">
        <f t="shared" si="328"/>
        <v>684.07500000000005</v>
      </c>
      <c r="X2933" s="28">
        <f t="shared" si="329"/>
        <v>717.09</v>
      </c>
    </row>
    <row r="2934" spans="1:2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8318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8362</v>
      </c>
      <c r="O2934" s="5">
        <f t="shared" si="327"/>
        <v>105.0967741935484</v>
      </c>
      <c r="P2934" s="5">
        <f t="shared" si="333"/>
        <v>85.736842105263165</v>
      </c>
      <c r="Q2934" s="6" t="s">
        <v>8374</v>
      </c>
      <c r="R2934" t="s">
        <v>8416</v>
      </c>
      <c r="S2934" s="10">
        <f t="shared" si="330"/>
        <v>42025.164780092593</v>
      </c>
      <c r="T2934" s="10">
        <f t="shared" si="331"/>
        <v>42056.458333333328</v>
      </c>
      <c r="U2934" s="10">
        <v>42025</v>
      </c>
      <c r="V2934" s="10">
        <v>42056</v>
      </c>
      <c r="W2934" s="28">
        <f t="shared" si="328"/>
        <v>2546.34</v>
      </c>
      <c r="X2934" s="28">
        <f t="shared" si="329"/>
        <v>2556.2267999999999</v>
      </c>
    </row>
    <row r="2935" spans="1:2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8318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8362</v>
      </c>
      <c r="O2935" s="5">
        <f t="shared" si="327"/>
        <v>102.76</v>
      </c>
      <c r="P2935" s="5">
        <f t="shared" si="333"/>
        <v>47.574074074074076</v>
      </c>
      <c r="Q2935" s="6" t="s">
        <v>8374</v>
      </c>
      <c r="R2935" t="s">
        <v>8416</v>
      </c>
      <c r="S2935" s="10">
        <f t="shared" si="330"/>
        <v>42495.956631944442</v>
      </c>
      <c r="T2935" s="10">
        <f t="shared" si="331"/>
        <v>42525.956631944442</v>
      </c>
      <c r="U2935" s="10">
        <v>42495</v>
      </c>
      <c r="V2935" s="10">
        <v>42525</v>
      </c>
      <c r="W2935" s="28">
        <f t="shared" si="328"/>
        <v>2500</v>
      </c>
      <c r="X2935" s="28">
        <f t="shared" si="329"/>
        <v>2569</v>
      </c>
    </row>
    <row r="2936" spans="1:2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8318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8362</v>
      </c>
      <c r="O2936" s="5">
        <f t="shared" si="327"/>
        <v>108</v>
      </c>
      <c r="P2936" s="5">
        <f t="shared" si="333"/>
        <v>72.972972972972968</v>
      </c>
      <c r="Q2936" s="6" t="s">
        <v>8374</v>
      </c>
      <c r="R2936" t="s">
        <v>8416</v>
      </c>
      <c r="S2936" s="10">
        <f t="shared" si="330"/>
        <v>41775.636157407411</v>
      </c>
      <c r="T2936" s="10">
        <f t="shared" si="331"/>
        <v>41805.636157407411</v>
      </c>
      <c r="U2936" s="10">
        <v>41775</v>
      </c>
      <c r="V2936" s="10">
        <v>41805</v>
      </c>
      <c r="W2936" s="28">
        <f t="shared" si="328"/>
        <v>2298.5</v>
      </c>
      <c r="X2936" s="28">
        <f t="shared" si="329"/>
        <v>2488.5899999999997</v>
      </c>
    </row>
    <row r="2937" spans="1:2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8318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8362</v>
      </c>
      <c r="O2937" s="5">
        <f t="shared" si="327"/>
        <v>100.88571428571429</v>
      </c>
      <c r="P2937" s="5">
        <f t="shared" si="333"/>
        <v>90.538461538461533</v>
      </c>
      <c r="Q2937" s="6" t="s">
        <v>8374</v>
      </c>
      <c r="R2937" t="s">
        <v>8416</v>
      </c>
      <c r="S2937" s="10">
        <f t="shared" si="330"/>
        <v>42553.583425925928</v>
      </c>
      <c r="T2937" s="10">
        <f t="shared" si="331"/>
        <v>42611.708333333328</v>
      </c>
      <c r="U2937" s="10">
        <v>42553</v>
      </c>
      <c r="V2937" s="10">
        <v>42611</v>
      </c>
      <c r="W2937" s="28">
        <f t="shared" si="328"/>
        <v>3500</v>
      </c>
      <c r="X2937" s="28">
        <f t="shared" si="329"/>
        <v>3531</v>
      </c>
    </row>
    <row r="2938" spans="1:2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8318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8362</v>
      </c>
      <c r="O2938" s="5">
        <f t="shared" si="327"/>
        <v>128</v>
      </c>
      <c r="P2938" s="5">
        <f t="shared" si="333"/>
        <v>37.647058823529413</v>
      </c>
      <c r="Q2938" s="6" t="s">
        <v>8374</v>
      </c>
      <c r="R2938" t="s">
        <v>8416</v>
      </c>
      <c r="S2938" s="10">
        <f t="shared" si="330"/>
        <v>41912.650729166664</v>
      </c>
      <c r="T2938" s="10">
        <f t="shared" si="331"/>
        <v>41925.207638888889</v>
      </c>
      <c r="U2938" s="10">
        <v>41912</v>
      </c>
      <c r="V2938" s="10">
        <v>41925</v>
      </c>
      <c r="W2938" s="28">
        <f t="shared" si="328"/>
        <v>1000</v>
      </c>
      <c r="X2938" s="28">
        <f t="shared" si="329"/>
        <v>1280</v>
      </c>
    </row>
    <row r="2939" spans="1:2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8318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8362</v>
      </c>
      <c r="O2939" s="5">
        <f t="shared" si="327"/>
        <v>133.33333333333331</v>
      </c>
      <c r="P2939" s="5">
        <f t="shared" si="333"/>
        <v>36.363636363636367</v>
      </c>
      <c r="Q2939" s="6" t="s">
        <v>8374</v>
      </c>
      <c r="R2939" t="s">
        <v>8416</v>
      </c>
      <c r="S2939" s="10">
        <f t="shared" si="330"/>
        <v>41803.457326388889</v>
      </c>
      <c r="T2939" s="10">
        <f t="shared" si="331"/>
        <v>41833.457326388889</v>
      </c>
      <c r="U2939" s="10">
        <v>41803</v>
      </c>
      <c r="V2939" s="10">
        <v>41833</v>
      </c>
      <c r="W2939" s="28">
        <f t="shared" si="328"/>
        <v>2544.2999999999997</v>
      </c>
      <c r="X2939" s="28">
        <f t="shared" si="329"/>
        <v>3424</v>
      </c>
    </row>
    <row r="2940" spans="1:2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8318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8362</v>
      </c>
      <c r="O2940" s="5">
        <f t="shared" si="327"/>
        <v>101.375</v>
      </c>
      <c r="P2940" s="5">
        <f t="shared" si="333"/>
        <v>126.71875</v>
      </c>
      <c r="Q2940" s="6" t="s">
        <v>8374</v>
      </c>
      <c r="R2940" t="s">
        <v>8416</v>
      </c>
      <c r="S2940" s="10">
        <f t="shared" si="330"/>
        <v>42004.703865740739</v>
      </c>
      <c r="T2940" s="10">
        <f t="shared" si="331"/>
        <v>42034.703865740739</v>
      </c>
      <c r="U2940" s="10">
        <v>42004</v>
      </c>
      <c r="V2940" s="10">
        <v>42034</v>
      </c>
      <c r="W2940" s="28">
        <f t="shared" si="328"/>
        <v>4000</v>
      </c>
      <c r="X2940" s="28">
        <f t="shared" si="329"/>
        <v>4055</v>
      </c>
    </row>
    <row r="2941" spans="1:2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8318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8362</v>
      </c>
      <c r="O2941" s="5">
        <f t="shared" si="327"/>
        <v>102.875</v>
      </c>
      <c r="P2941" s="5">
        <f t="shared" si="333"/>
        <v>329.2</v>
      </c>
      <c r="Q2941" s="6" t="s">
        <v>8374</v>
      </c>
      <c r="R2941" t="s">
        <v>8416</v>
      </c>
      <c r="S2941" s="10">
        <f t="shared" si="330"/>
        <v>41845.809166666666</v>
      </c>
      <c r="T2941" s="10">
        <f t="shared" si="331"/>
        <v>41879.041666666664</v>
      </c>
      <c r="U2941" s="10">
        <v>41845</v>
      </c>
      <c r="V2941" s="10">
        <v>41879</v>
      </c>
      <c r="W2941" s="28">
        <f t="shared" si="328"/>
        <v>8000</v>
      </c>
      <c r="X2941" s="28">
        <f t="shared" si="329"/>
        <v>8230</v>
      </c>
    </row>
    <row r="2942" spans="1:2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8318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8362</v>
      </c>
      <c r="O2942" s="5">
        <f t="shared" si="327"/>
        <v>107.24000000000001</v>
      </c>
      <c r="P2942" s="5">
        <f t="shared" si="333"/>
        <v>81.242424242424249</v>
      </c>
      <c r="Q2942" s="6" t="s">
        <v>8374</v>
      </c>
      <c r="R2942" t="s">
        <v>8416</v>
      </c>
      <c r="S2942" s="10">
        <f t="shared" si="330"/>
        <v>41982.773356481484</v>
      </c>
      <c r="T2942" s="10">
        <f t="shared" si="331"/>
        <v>42022.773356481484</v>
      </c>
      <c r="U2942" s="10">
        <v>41982</v>
      </c>
      <c r="V2942" s="10">
        <v>42022</v>
      </c>
      <c r="W2942" s="28">
        <f t="shared" si="328"/>
        <v>2500</v>
      </c>
      <c r="X2942" s="28">
        <f t="shared" si="329"/>
        <v>2681</v>
      </c>
    </row>
    <row r="2943" spans="1:2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8320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8360</v>
      </c>
      <c r="O2943" s="5">
        <f t="shared" si="327"/>
        <v>4.0000000000000001E-3</v>
      </c>
      <c r="P2943" s="5">
        <f t="shared" si="333"/>
        <v>1</v>
      </c>
      <c r="Q2943" s="6" t="s">
        <v>8374</v>
      </c>
      <c r="R2943" t="s">
        <v>8414</v>
      </c>
      <c r="S2943" s="10">
        <f t="shared" si="330"/>
        <v>42034.960127314815</v>
      </c>
      <c r="T2943" s="10">
        <f t="shared" si="331"/>
        <v>42064.960127314815</v>
      </c>
      <c r="U2943" s="10">
        <v>42034</v>
      </c>
      <c r="V2943" s="10">
        <v>42064</v>
      </c>
      <c r="W2943" s="28">
        <f t="shared" si="328"/>
        <v>25000</v>
      </c>
      <c r="X2943" s="28">
        <f t="shared" si="329"/>
        <v>1</v>
      </c>
    </row>
    <row r="2944" spans="1:2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8320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8360</v>
      </c>
      <c r="O2944" s="5">
        <f t="shared" si="327"/>
        <v>20.424999999999997</v>
      </c>
      <c r="P2944" s="5">
        <f t="shared" si="333"/>
        <v>202.22772277227722</v>
      </c>
      <c r="Q2944" s="6" t="s">
        <v>8374</v>
      </c>
      <c r="R2944" t="s">
        <v>8414</v>
      </c>
      <c r="S2944" s="10">
        <f t="shared" si="330"/>
        <v>42334.803923611107</v>
      </c>
      <c r="T2944" s="10">
        <f t="shared" si="331"/>
        <v>42354.845833333333</v>
      </c>
      <c r="U2944" s="10">
        <v>42334</v>
      </c>
      <c r="V2944" s="10">
        <v>42354</v>
      </c>
      <c r="W2944" s="28">
        <f t="shared" si="328"/>
        <v>150320</v>
      </c>
      <c r="X2944" s="28">
        <f t="shared" si="329"/>
        <v>29673.440000000002</v>
      </c>
    </row>
    <row r="2945" spans="1:2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8320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8360</v>
      </c>
      <c r="O2945" s="5">
        <f t="shared" si="327"/>
        <v>0</v>
      </c>
      <c r="P2945" s="5">
        <v>0</v>
      </c>
      <c r="Q2945" s="6" t="s">
        <v>8374</v>
      </c>
      <c r="R2945" t="s">
        <v>8414</v>
      </c>
      <c r="S2945" s="10">
        <f t="shared" si="330"/>
        <v>42077.129398148143</v>
      </c>
      <c r="T2945" s="10">
        <f t="shared" si="331"/>
        <v>42107.129398148143</v>
      </c>
      <c r="U2945" s="10">
        <v>42077</v>
      </c>
      <c r="V2945" s="10">
        <v>42107</v>
      </c>
      <c r="W2945" s="28">
        <f t="shared" si="328"/>
        <v>3000</v>
      </c>
      <c r="X2945" s="28">
        <f t="shared" si="329"/>
        <v>0</v>
      </c>
    </row>
    <row r="2946" spans="1:2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8320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8360</v>
      </c>
      <c r="O2946" s="5">
        <f t="shared" ref="O2946:O3009" si="334">(E2946/D2946)*100</f>
        <v>1</v>
      </c>
      <c r="P2946" s="5">
        <f>E2946/L2946</f>
        <v>100</v>
      </c>
      <c r="Q2946" s="6" t="s">
        <v>8374</v>
      </c>
      <c r="R2946" t="s">
        <v>8414</v>
      </c>
      <c r="S2946" s="10">
        <f t="shared" si="330"/>
        <v>42132.9143287037</v>
      </c>
      <c r="T2946" s="10">
        <f t="shared" si="331"/>
        <v>42162.9143287037</v>
      </c>
      <c r="U2946" s="10">
        <v>42132</v>
      </c>
      <c r="V2946" s="10">
        <v>42162</v>
      </c>
      <c r="W2946" s="28">
        <f t="shared" ref="W2946:W3009" si="335">(HLOOKUP(U2946,Exchange_Data,MATCH(H2946,Currency,0),FALSE))*D2946</f>
        <v>10000</v>
      </c>
      <c r="X2946" s="28">
        <f t="shared" ref="X2946:X3009" si="336">(HLOOKUP(V2946,Exchange_Data,MATCH(H2946,Currency,0),FALSE))*E2946</f>
        <v>100</v>
      </c>
    </row>
    <row r="2947" spans="1:2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8320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8360</v>
      </c>
      <c r="O2947" s="5">
        <f t="shared" si="334"/>
        <v>0</v>
      </c>
      <c r="P2947" s="5">
        <v>0</v>
      </c>
      <c r="Q2947" s="6" t="s">
        <v>8374</v>
      </c>
      <c r="R2947" t="s">
        <v>8414</v>
      </c>
      <c r="S2947" s="10">
        <f t="shared" ref="S2947:S3010" si="337">(J2947/86400)+25569</f>
        <v>42118.139583333337</v>
      </c>
      <c r="T2947" s="10">
        <f t="shared" ref="T2947:T3010" si="338">(I2947/86400)+25569</f>
        <v>42148.139583333337</v>
      </c>
      <c r="U2947" s="10">
        <v>42118</v>
      </c>
      <c r="V2947" s="10">
        <v>42148</v>
      </c>
      <c r="W2947" s="28">
        <f t="shared" si="335"/>
        <v>50000</v>
      </c>
      <c r="X2947" s="28">
        <f t="shared" si="336"/>
        <v>0</v>
      </c>
    </row>
    <row r="2948" spans="1:2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8320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8360</v>
      </c>
      <c r="O2948" s="5">
        <f t="shared" si="334"/>
        <v>0.1</v>
      </c>
      <c r="P2948" s="5">
        <f>E2948/L2948</f>
        <v>1</v>
      </c>
      <c r="Q2948" s="6" t="s">
        <v>8374</v>
      </c>
      <c r="R2948" t="s">
        <v>8414</v>
      </c>
      <c r="S2948" s="10">
        <f t="shared" si="337"/>
        <v>42567.531157407408</v>
      </c>
      <c r="T2948" s="10">
        <f t="shared" si="338"/>
        <v>42597.531157407408</v>
      </c>
      <c r="U2948" s="10">
        <v>42567</v>
      </c>
      <c r="V2948" s="10">
        <v>42597</v>
      </c>
      <c r="W2948" s="28">
        <f t="shared" si="335"/>
        <v>2672.6</v>
      </c>
      <c r="X2948" s="28">
        <f t="shared" si="336"/>
        <v>2.5796000000000001</v>
      </c>
    </row>
    <row r="2949" spans="1:2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8320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8360</v>
      </c>
      <c r="O2949" s="5">
        <f t="shared" si="334"/>
        <v>4.2880000000000003</v>
      </c>
      <c r="P2949" s="5">
        <f>E2949/L2949</f>
        <v>82.461538461538467</v>
      </c>
      <c r="Q2949" s="6" t="s">
        <v>8374</v>
      </c>
      <c r="R2949" t="s">
        <v>8414</v>
      </c>
      <c r="S2949" s="10">
        <f t="shared" si="337"/>
        <v>42649.562118055561</v>
      </c>
      <c r="T2949" s="10">
        <f t="shared" si="338"/>
        <v>42698.71597222222</v>
      </c>
      <c r="U2949" s="10">
        <v>42649</v>
      </c>
      <c r="V2949" s="10">
        <v>42698</v>
      </c>
      <c r="W2949" s="28">
        <f t="shared" si="335"/>
        <v>25000</v>
      </c>
      <c r="X2949" s="28">
        <f t="shared" si="336"/>
        <v>1072</v>
      </c>
    </row>
    <row r="2950" spans="1:2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8320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8360</v>
      </c>
      <c r="O2950" s="5">
        <f t="shared" si="334"/>
        <v>4.8000000000000004E-3</v>
      </c>
      <c r="P2950" s="5">
        <f>E2950/L2950</f>
        <v>2.6666666666666665</v>
      </c>
      <c r="Q2950" s="6" t="s">
        <v>8374</v>
      </c>
      <c r="R2950" t="s">
        <v>8414</v>
      </c>
      <c r="S2950" s="10">
        <f t="shared" si="337"/>
        <v>42097.649224537032</v>
      </c>
      <c r="T2950" s="10">
        <f t="shared" si="338"/>
        <v>42157.649224537032</v>
      </c>
      <c r="U2950" s="10">
        <v>42097</v>
      </c>
      <c r="V2950" s="10">
        <v>42157</v>
      </c>
      <c r="W2950" s="28">
        <f t="shared" si="335"/>
        <v>500000</v>
      </c>
      <c r="X2950" s="28">
        <f t="shared" si="336"/>
        <v>24</v>
      </c>
    </row>
    <row r="2951" spans="1:2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8320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8360</v>
      </c>
      <c r="O2951" s="5">
        <f t="shared" si="334"/>
        <v>2.5</v>
      </c>
      <c r="P2951" s="5">
        <f>E2951/L2951</f>
        <v>12.5</v>
      </c>
      <c r="Q2951" s="6" t="s">
        <v>8374</v>
      </c>
      <c r="R2951" t="s">
        <v>8414</v>
      </c>
      <c r="S2951" s="10">
        <f t="shared" si="337"/>
        <v>42297.823113425926</v>
      </c>
      <c r="T2951" s="10">
        <f t="shared" si="338"/>
        <v>42327.864780092597</v>
      </c>
      <c r="U2951" s="10">
        <v>42297</v>
      </c>
      <c r="V2951" s="10">
        <v>42327</v>
      </c>
      <c r="W2951" s="28">
        <f t="shared" si="335"/>
        <v>1000</v>
      </c>
      <c r="X2951" s="28">
        <f t="shared" si="336"/>
        <v>25</v>
      </c>
    </row>
    <row r="2952" spans="1:2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8320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8360</v>
      </c>
      <c r="O2952" s="5">
        <f t="shared" si="334"/>
        <v>0</v>
      </c>
      <c r="P2952" s="5">
        <v>0</v>
      </c>
      <c r="Q2952" s="6" t="s">
        <v>8374</v>
      </c>
      <c r="R2952" t="s">
        <v>8414</v>
      </c>
      <c r="S2952" s="10">
        <f t="shared" si="337"/>
        <v>42362.36518518519</v>
      </c>
      <c r="T2952" s="10">
        <f t="shared" si="338"/>
        <v>42392.36518518519</v>
      </c>
      <c r="U2952" s="10">
        <v>42362</v>
      </c>
      <c r="V2952" s="10">
        <v>42392</v>
      </c>
      <c r="W2952" s="28">
        <f t="shared" si="335"/>
        <v>5000000</v>
      </c>
      <c r="X2952" s="28">
        <f t="shared" si="336"/>
        <v>0</v>
      </c>
    </row>
    <row r="2953" spans="1:2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8360</v>
      </c>
      <c r="O2953" s="5">
        <f t="shared" si="334"/>
        <v>2.1919999999999997</v>
      </c>
      <c r="P2953" s="5">
        <f>E2953/L2953</f>
        <v>18.896551724137932</v>
      </c>
      <c r="Q2953" s="6" t="s">
        <v>8374</v>
      </c>
      <c r="R2953" t="s">
        <v>8414</v>
      </c>
      <c r="S2953" s="10">
        <f t="shared" si="337"/>
        <v>41872.802928240737</v>
      </c>
      <c r="T2953" s="10">
        <f t="shared" si="338"/>
        <v>41917.802928240737</v>
      </c>
      <c r="U2953" s="10">
        <v>41872</v>
      </c>
      <c r="V2953" s="10">
        <v>41917</v>
      </c>
      <c r="W2953" s="28">
        <f t="shared" si="335"/>
        <v>50000</v>
      </c>
      <c r="X2953" s="28">
        <f t="shared" si="336"/>
        <v>1096</v>
      </c>
    </row>
    <row r="2954" spans="1:2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8360</v>
      </c>
      <c r="O2954" s="5">
        <f t="shared" si="334"/>
        <v>8.0250000000000004</v>
      </c>
      <c r="P2954" s="5">
        <f>E2954/L2954</f>
        <v>200.625</v>
      </c>
      <c r="Q2954" s="6" t="s">
        <v>8374</v>
      </c>
      <c r="R2954" t="s">
        <v>8414</v>
      </c>
      <c r="S2954" s="10">
        <f t="shared" si="337"/>
        <v>42628.690266203703</v>
      </c>
      <c r="T2954" s="10">
        <f t="shared" si="338"/>
        <v>42660.166666666672</v>
      </c>
      <c r="U2954" s="10">
        <v>42628</v>
      </c>
      <c r="V2954" s="10">
        <v>42660</v>
      </c>
      <c r="W2954" s="28">
        <f t="shared" si="335"/>
        <v>20000</v>
      </c>
      <c r="X2954" s="28">
        <f t="shared" si="336"/>
        <v>1605</v>
      </c>
    </row>
    <row r="2955" spans="1:2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8360</v>
      </c>
      <c r="O2955" s="5">
        <f t="shared" si="334"/>
        <v>0.15125</v>
      </c>
      <c r="P2955" s="5">
        <f>E2955/L2955</f>
        <v>201.66666666666666</v>
      </c>
      <c r="Q2955" s="6" t="s">
        <v>8374</v>
      </c>
      <c r="R2955" t="s">
        <v>8414</v>
      </c>
      <c r="S2955" s="10">
        <f t="shared" si="337"/>
        <v>42255.791909722218</v>
      </c>
      <c r="T2955" s="10">
        <f t="shared" si="338"/>
        <v>42285.791909722218</v>
      </c>
      <c r="U2955" s="10">
        <v>42255</v>
      </c>
      <c r="V2955" s="10">
        <v>42285</v>
      </c>
      <c r="W2955" s="28">
        <f t="shared" si="335"/>
        <v>400000</v>
      </c>
      <c r="X2955" s="28">
        <f t="shared" si="336"/>
        <v>605</v>
      </c>
    </row>
    <row r="2956" spans="1:2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8360</v>
      </c>
      <c r="O2956" s="5">
        <f t="shared" si="334"/>
        <v>0</v>
      </c>
      <c r="P2956" s="5">
        <v>0</v>
      </c>
      <c r="Q2956" s="6" t="s">
        <v>8374</v>
      </c>
      <c r="R2956" t="s">
        <v>8414</v>
      </c>
      <c r="S2956" s="10">
        <f t="shared" si="337"/>
        <v>42790.583368055552</v>
      </c>
      <c r="T2956" s="10">
        <f t="shared" si="338"/>
        <v>42810.541701388887</v>
      </c>
      <c r="U2956" s="10">
        <v>42790</v>
      </c>
      <c r="V2956" s="10">
        <v>42810</v>
      </c>
      <c r="W2956" s="28">
        <f t="shared" si="335"/>
        <v>15000</v>
      </c>
      <c r="X2956" s="28">
        <f t="shared" si="336"/>
        <v>0</v>
      </c>
    </row>
    <row r="2957" spans="1:2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8360</v>
      </c>
      <c r="O2957" s="5">
        <f t="shared" si="334"/>
        <v>59.583333333333336</v>
      </c>
      <c r="P2957" s="5">
        <f>E2957/L2957</f>
        <v>65</v>
      </c>
      <c r="Q2957" s="6" t="s">
        <v>8374</v>
      </c>
      <c r="R2957" t="s">
        <v>8414</v>
      </c>
      <c r="S2957" s="10">
        <f t="shared" si="337"/>
        <v>42141.741307870368</v>
      </c>
      <c r="T2957" s="10">
        <f t="shared" si="338"/>
        <v>42171.741307870368</v>
      </c>
      <c r="U2957" s="10">
        <v>42141</v>
      </c>
      <c r="V2957" s="10">
        <v>42171</v>
      </c>
      <c r="W2957" s="28">
        <f t="shared" si="335"/>
        <v>1200</v>
      </c>
      <c r="X2957" s="28">
        <f t="shared" si="336"/>
        <v>715</v>
      </c>
    </row>
    <row r="2958" spans="1:2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8360</v>
      </c>
      <c r="O2958" s="5">
        <f t="shared" si="334"/>
        <v>16.734177215189874</v>
      </c>
      <c r="P2958" s="5">
        <f>E2958/L2958</f>
        <v>66.099999999999994</v>
      </c>
      <c r="Q2958" s="6" t="s">
        <v>8374</v>
      </c>
      <c r="R2958" t="s">
        <v>8414</v>
      </c>
      <c r="S2958" s="10">
        <f t="shared" si="337"/>
        <v>42464.958912037036</v>
      </c>
      <c r="T2958" s="10">
        <f t="shared" si="338"/>
        <v>42494.958912037036</v>
      </c>
      <c r="U2958" s="10">
        <v>42464</v>
      </c>
      <c r="V2958" s="10">
        <v>42494</v>
      </c>
      <c r="W2958" s="28">
        <f t="shared" si="335"/>
        <v>7900</v>
      </c>
      <c r="X2958" s="28">
        <f t="shared" si="336"/>
        <v>1322</v>
      </c>
    </row>
    <row r="2959" spans="1:2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8360</v>
      </c>
      <c r="O2959" s="5">
        <f t="shared" si="334"/>
        <v>1.8666666666666669</v>
      </c>
      <c r="P2959" s="5">
        <f>E2959/L2959</f>
        <v>93.333333333333329</v>
      </c>
      <c r="Q2959" s="6" t="s">
        <v>8374</v>
      </c>
      <c r="R2959" t="s">
        <v>8414</v>
      </c>
      <c r="S2959" s="10">
        <f t="shared" si="337"/>
        <v>42031.011249999996</v>
      </c>
      <c r="T2959" s="10">
        <f t="shared" si="338"/>
        <v>42090.969583333332</v>
      </c>
      <c r="U2959" s="10">
        <v>42031</v>
      </c>
      <c r="V2959" s="10">
        <v>42090</v>
      </c>
      <c r="W2959" s="28">
        <f t="shared" si="335"/>
        <v>15000</v>
      </c>
      <c r="X2959" s="28">
        <f t="shared" si="336"/>
        <v>280</v>
      </c>
    </row>
    <row r="2960" spans="1:2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8360</v>
      </c>
      <c r="O2960" s="5">
        <f t="shared" si="334"/>
        <v>0</v>
      </c>
      <c r="P2960" s="5">
        <v>0</v>
      </c>
      <c r="Q2960" s="6" t="s">
        <v>8374</v>
      </c>
      <c r="R2960" t="s">
        <v>8414</v>
      </c>
      <c r="S2960" s="10">
        <f t="shared" si="337"/>
        <v>42438.779131944444</v>
      </c>
      <c r="T2960" s="10">
        <f t="shared" si="338"/>
        <v>42498.73746527778</v>
      </c>
      <c r="U2960" s="10">
        <v>42438</v>
      </c>
      <c r="V2960" s="10">
        <v>42498</v>
      </c>
      <c r="W2960" s="28">
        <f t="shared" si="335"/>
        <v>80000</v>
      </c>
      <c r="X2960" s="28">
        <f t="shared" si="336"/>
        <v>0</v>
      </c>
    </row>
    <row r="2961" spans="1:2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8360</v>
      </c>
      <c r="O2961" s="5">
        <f t="shared" si="334"/>
        <v>0</v>
      </c>
      <c r="P2961" s="5">
        <v>0</v>
      </c>
      <c r="Q2961" s="6" t="s">
        <v>8374</v>
      </c>
      <c r="R2961" t="s">
        <v>8414</v>
      </c>
      <c r="S2961" s="10">
        <f t="shared" si="337"/>
        <v>42498.008391203708</v>
      </c>
      <c r="T2961" s="10">
        <f t="shared" si="338"/>
        <v>42528.008391203708</v>
      </c>
      <c r="U2961" s="10">
        <v>42498</v>
      </c>
      <c r="V2961" s="10">
        <v>42528</v>
      </c>
      <c r="W2961" s="28">
        <f t="shared" si="335"/>
        <v>14492</v>
      </c>
      <c r="X2961" s="28">
        <f t="shared" si="336"/>
        <v>0</v>
      </c>
    </row>
    <row r="2962" spans="1:2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8360</v>
      </c>
      <c r="O2962" s="5">
        <f t="shared" si="334"/>
        <v>0</v>
      </c>
      <c r="P2962" s="5">
        <v>0</v>
      </c>
      <c r="Q2962" s="6" t="s">
        <v>8374</v>
      </c>
      <c r="R2962" t="s">
        <v>8414</v>
      </c>
      <c r="S2962" s="10">
        <f t="shared" si="337"/>
        <v>41863.757210648146</v>
      </c>
      <c r="T2962" s="10">
        <f t="shared" si="338"/>
        <v>41893.757210648146</v>
      </c>
      <c r="U2962" s="10">
        <v>41863</v>
      </c>
      <c r="V2962" s="10">
        <v>41893</v>
      </c>
      <c r="W2962" s="28">
        <f t="shared" si="335"/>
        <v>30000000</v>
      </c>
      <c r="X2962" s="28">
        <f t="shared" si="336"/>
        <v>0</v>
      </c>
    </row>
    <row r="2963" spans="1:2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8318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8328</v>
      </c>
      <c r="O2963" s="5">
        <f t="shared" si="334"/>
        <v>109.62</v>
      </c>
      <c r="P2963" s="5">
        <f t="shared" ref="P2963:P2994" si="339">E2963/L2963</f>
        <v>50.75</v>
      </c>
      <c r="Q2963" s="6" t="s">
        <v>8374</v>
      </c>
      <c r="R2963" t="s">
        <v>8375</v>
      </c>
      <c r="S2963" s="10">
        <f t="shared" si="337"/>
        <v>42061.212488425925</v>
      </c>
      <c r="T2963" s="10">
        <f t="shared" si="338"/>
        <v>42089.166666666672</v>
      </c>
      <c r="U2963" s="10">
        <v>42061</v>
      </c>
      <c r="V2963" s="10">
        <v>42089</v>
      </c>
      <c r="W2963" s="28">
        <f t="shared" si="335"/>
        <v>5000</v>
      </c>
      <c r="X2963" s="28">
        <f t="shared" si="336"/>
        <v>5481</v>
      </c>
    </row>
    <row r="2964" spans="1:2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8318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8328</v>
      </c>
      <c r="O2964" s="5">
        <f t="shared" si="334"/>
        <v>121.8</v>
      </c>
      <c r="P2964" s="5">
        <f t="shared" si="339"/>
        <v>60.9</v>
      </c>
      <c r="Q2964" s="6" t="s">
        <v>8374</v>
      </c>
      <c r="R2964" t="s">
        <v>8375</v>
      </c>
      <c r="S2964" s="10">
        <f t="shared" si="337"/>
        <v>42036.24428240741</v>
      </c>
      <c r="T2964" s="10">
        <f t="shared" si="338"/>
        <v>42064.290972222225</v>
      </c>
      <c r="U2964" s="10">
        <v>42036</v>
      </c>
      <c r="V2964" s="10">
        <v>42064</v>
      </c>
      <c r="W2964" s="28">
        <f t="shared" si="335"/>
        <v>1000</v>
      </c>
      <c r="X2964" s="28">
        <f t="shared" si="336"/>
        <v>1218</v>
      </c>
    </row>
    <row r="2965" spans="1:2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8318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8328</v>
      </c>
      <c r="O2965" s="5">
        <f t="shared" si="334"/>
        <v>106.85</v>
      </c>
      <c r="P2965" s="5">
        <f t="shared" si="339"/>
        <v>109.03061224489795</v>
      </c>
      <c r="Q2965" s="6" t="s">
        <v>8374</v>
      </c>
      <c r="R2965" t="s">
        <v>8375</v>
      </c>
      <c r="S2965" s="10">
        <f t="shared" si="337"/>
        <v>42157.470185185186</v>
      </c>
      <c r="T2965" s="10">
        <f t="shared" si="338"/>
        <v>42187.470185185186</v>
      </c>
      <c r="U2965" s="10">
        <v>42157</v>
      </c>
      <c r="V2965" s="10">
        <v>42187</v>
      </c>
      <c r="W2965" s="28">
        <f t="shared" si="335"/>
        <v>10000</v>
      </c>
      <c r="X2965" s="28">
        <f t="shared" si="336"/>
        <v>10685</v>
      </c>
    </row>
    <row r="2966" spans="1:2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8318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8328</v>
      </c>
      <c r="O2966" s="5">
        <f t="shared" si="334"/>
        <v>100.71379999999999</v>
      </c>
      <c r="P2966" s="5">
        <f t="shared" si="339"/>
        <v>25.692295918367346</v>
      </c>
      <c r="Q2966" s="6" t="s">
        <v>8374</v>
      </c>
      <c r="R2966" t="s">
        <v>8375</v>
      </c>
      <c r="S2966" s="10">
        <f t="shared" si="337"/>
        <v>41827.909942129627</v>
      </c>
      <c r="T2966" s="10">
        <f t="shared" si="338"/>
        <v>41857.897222222222</v>
      </c>
      <c r="U2966" s="10">
        <v>41827</v>
      </c>
      <c r="V2966" s="10">
        <v>41857</v>
      </c>
      <c r="W2966" s="28">
        <f t="shared" si="335"/>
        <v>5000</v>
      </c>
      <c r="X2966" s="28">
        <f t="shared" si="336"/>
        <v>5035.6899999999996</v>
      </c>
    </row>
    <row r="2967" spans="1:2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8318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8328</v>
      </c>
      <c r="O2967" s="5">
        <f t="shared" si="334"/>
        <v>109.00000000000001</v>
      </c>
      <c r="P2967" s="5">
        <f t="shared" si="339"/>
        <v>41.92307692307692</v>
      </c>
      <c r="Q2967" s="6" t="s">
        <v>8374</v>
      </c>
      <c r="R2967" t="s">
        <v>8375</v>
      </c>
      <c r="S2967" s="10">
        <f t="shared" si="337"/>
        <v>42162.729548611111</v>
      </c>
      <c r="T2967" s="10">
        <f t="shared" si="338"/>
        <v>42192.729548611111</v>
      </c>
      <c r="U2967" s="10">
        <v>42162</v>
      </c>
      <c r="V2967" s="10">
        <v>42192</v>
      </c>
      <c r="W2967" s="28">
        <f t="shared" si="335"/>
        <v>1500</v>
      </c>
      <c r="X2967" s="28">
        <f t="shared" si="336"/>
        <v>1635</v>
      </c>
    </row>
    <row r="2968" spans="1:2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8318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8328</v>
      </c>
      <c r="O2968" s="5">
        <f t="shared" si="334"/>
        <v>113.63000000000001</v>
      </c>
      <c r="P2968" s="5">
        <f t="shared" si="339"/>
        <v>88.7734375</v>
      </c>
      <c r="Q2968" s="6" t="s">
        <v>8374</v>
      </c>
      <c r="R2968" t="s">
        <v>8375</v>
      </c>
      <c r="S2968" s="10">
        <f t="shared" si="337"/>
        <v>42233.738564814819</v>
      </c>
      <c r="T2968" s="10">
        <f t="shared" si="338"/>
        <v>42263.738564814819</v>
      </c>
      <c r="U2968" s="10">
        <v>42233</v>
      </c>
      <c r="V2968" s="10">
        <v>42263</v>
      </c>
      <c r="W2968" s="28">
        <f t="shared" si="335"/>
        <v>10000</v>
      </c>
      <c r="X2968" s="28">
        <f t="shared" si="336"/>
        <v>11363</v>
      </c>
    </row>
    <row r="2969" spans="1:2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8318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8328</v>
      </c>
      <c r="O2969" s="5">
        <f t="shared" si="334"/>
        <v>113.92</v>
      </c>
      <c r="P2969" s="5">
        <f t="shared" si="339"/>
        <v>80.225352112676063</v>
      </c>
      <c r="Q2969" s="6" t="s">
        <v>8374</v>
      </c>
      <c r="R2969" t="s">
        <v>8375</v>
      </c>
      <c r="S2969" s="10">
        <f t="shared" si="337"/>
        <v>42042.197824074072</v>
      </c>
      <c r="T2969" s="10">
        <f t="shared" si="338"/>
        <v>42072.156157407408</v>
      </c>
      <c r="U2969" s="10">
        <v>42042</v>
      </c>
      <c r="V2969" s="10">
        <v>42072</v>
      </c>
      <c r="W2969" s="28">
        <f t="shared" si="335"/>
        <v>5000</v>
      </c>
      <c r="X2969" s="28">
        <f t="shared" si="336"/>
        <v>5696</v>
      </c>
    </row>
    <row r="2970" spans="1:2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8318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8328</v>
      </c>
      <c r="O2970" s="5">
        <f t="shared" si="334"/>
        <v>106</v>
      </c>
      <c r="P2970" s="5">
        <f t="shared" si="339"/>
        <v>78.936170212765958</v>
      </c>
      <c r="Q2970" s="6" t="s">
        <v>8374</v>
      </c>
      <c r="R2970" t="s">
        <v>8375</v>
      </c>
      <c r="S2970" s="10">
        <f t="shared" si="337"/>
        <v>42585.523842592593</v>
      </c>
      <c r="T2970" s="10">
        <f t="shared" si="338"/>
        <v>42599.165972222225</v>
      </c>
      <c r="U2970" s="10">
        <v>42585</v>
      </c>
      <c r="V2970" s="10">
        <v>42599</v>
      </c>
      <c r="W2970" s="28">
        <f t="shared" si="335"/>
        <v>3500</v>
      </c>
      <c r="X2970" s="28">
        <f t="shared" si="336"/>
        <v>3710</v>
      </c>
    </row>
    <row r="2971" spans="1:2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8318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8328</v>
      </c>
      <c r="O2971" s="5">
        <f t="shared" si="334"/>
        <v>162.5</v>
      </c>
      <c r="P2971" s="5">
        <f t="shared" si="339"/>
        <v>95.588235294117652</v>
      </c>
      <c r="Q2971" s="6" t="s">
        <v>8374</v>
      </c>
      <c r="R2971" t="s">
        <v>8375</v>
      </c>
      <c r="S2971" s="10">
        <f t="shared" si="337"/>
        <v>42097.786493055552</v>
      </c>
      <c r="T2971" s="10">
        <f t="shared" si="338"/>
        <v>42127.952083333337</v>
      </c>
      <c r="U2971" s="10">
        <v>42097</v>
      </c>
      <c r="V2971" s="10">
        <v>42127</v>
      </c>
      <c r="W2971" s="28">
        <f t="shared" si="335"/>
        <v>790.90000000000009</v>
      </c>
      <c r="X2971" s="28">
        <f t="shared" si="336"/>
        <v>1352</v>
      </c>
    </row>
    <row r="2972" spans="1:2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8318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8328</v>
      </c>
      <c r="O2972" s="5">
        <f t="shared" si="334"/>
        <v>106</v>
      </c>
      <c r="P2972" s="5">
        <f t="shared" si="339"/>
        <v>69.890109890109883</v>
      </c>
      <c r="Q2972" s="6" t="s">
        <v>8374</v>
      </c>
      <c r="R2972" t="s">
        <v>8375</v>
      </c>
      <c r="S2972" s="10">
        <f t="shared" si="337"/>
        <v>41808.669571759259</v>
      </c>
      <c r="T2972" s="10">
        <f t="shared" si="338"/>
        <v>41838.669571759259</v>
      </c>
      <c r="U2972" s="10">
        <v>41808</v>
      </c>
      <c r="V2972" s="10">
        <v>41838</v>
      </c>
      <c r="W2972" s="28">
        <f t="shared" si="335"/>
        <v>6000</v>
      </c>
      <c r="X2972" s="28">
        <f t="shared" si="336"/>
        <v>6360</v>
      </c>
    </row>
    <row r="2973" spans="1:2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8318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8328</v>
      </c>
      <c r="O2973" s="5">
        <f t="shared" si="334"/>
        <v>100.15624999999999</v>
      </c>
      <c r="P2973" s="5">
        <f t="shared" si="339"/>
        <v>74.534883720930239</v>
      </c>
      <c r="Q2973" s="6" t="s">
        <v>8374</v>
      </c>
      <c r="R2973" t="s">
        <v>8375</v>
      </c>
      <c r="S2973" s="10">
        <f t="shared" si="337"/>
        <v>41852.658310185187</v>
      </c>
      <c r="T2973" s="10">
        <f t="shared" si="338"/>
        <v>41882.658310185187</v>
      </c>
      <c r="U2973" s="10">
        <v>41852</v>
      </c>
      <c r="V2973" s="10">
        <v>41882</v>
      </c>
      <c r="W2973" s="28">
        <f t="shared" si="335"/>
        <v>3200</v>
      </c>
      <c r="X2973" s="28">
        <f t="shared" si="336"/>
        <v>3205</v>
      </c>
    </row>
    <row r="2974" spans="1:2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8318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8328</v>
      </c>
      <c r="O2974" s="5">
        <f t="shared" si="334"/>
        <v>105.35000000000001</v>
      </c>
      <c r="P2974" s="5">
        <f t="shared" si="339"/>
        <v>123.94117647058823</v>
      </c>
      <c r="Q2974" s="6" t="s">
        <v>8374</v>
      </c>
      <c r="R2974" t="s">
        <v>8375</v>
      </c>
      <c r="S2974" s="10">
        <f t="shared" si="337"/>
        <v>42694.110185185185</v>
      </c>
      <c r="T2974" s="10">
        <f t="shared" si="338"/>
        <v>42709.041666666672</v>
      </c>
      <c r="U2974" s="10">
        <v>42694</v>
      </c>
      <c r="V2974" s="10">
        <v>42709</v>
      </c>
      <c r="W2974" s="28">
        <f t="shared" si="335"/>
        <v>2000</v>
      </c>
      <c r="X2974" s="28">
        <f t="shared" si="336"/>
        <v>2107</v>
      </c>
    </row>
    <row r="2975" spans="1:2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8318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8328</v>
      </c>
      <c r="O2975" s="5">
        <f t="shared" si="334"/>
        <v>174.8</v>
      </c>
      <c r="P2975" s="5">
        <f t="shared" si="339"/>
        <v>264.84848484848487</v>
      </c>
      <c r="Q2975" s="6" t="s">
        <v>8374</v>
      </c>
      <c r="R2975" t="s">
        <v>8375</v>
      </c>
      <c r="S2975" s="10">
        <f t="shared" si="337"/>
        <v>42341.818379629629</v>
      </c>
      <c r="T2975" s="10">
        <f t="shared" si="338"/>
        <v>42370.166666666672</v>
      </c>
      <c r="U2975" s="10">
        <v>42341</v>
      </c>
      <c r="V2975" s="10">
        <v>42370</v>
      </c>
      <c r="W2975" s="28">
        <f t="shared" si="335"/>
        <v>5000</v>
      </c>
      <c r="X2975" s="28">
        <f t="shared" si="336"/>
        <v>8740</v>
      </c>
    </row>
    <row r="2976" spans="1:2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8318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8328</v>
      </c>
      <c r="O2976" s="5">
        <f t="shared" si="334"/>
        <v>102</v>
      </c>
      <c r="P2976" s="5">
        <f t="shared" si="339"/>
        <v>58.620689655172413</v>
      </c>
      <c r="Q2976" s="6" t="s">
        <v>8374</v>
      </c>
      <c r="R2976" t="s">
        <v>8375</v>
      </c>
      <c r="S2976" s="10">
        <f t="shared" si="337"/>
        <v>41880.061006944445</v>
      </c>
      <c r="T2976" s="10">
        <f t="shared" si="338"/>
        <v>41908.065972222219</v>
      </c>
      <c r="U2976" s="10">
        <v>41880</v>
      </c>
      <c r="V2976" s="10">
        <v>41908</v>
      </c>
      <c r="W2976" s="28">
        <f t="shared" si="335"/>
        <v>5000</v>
      </c>
      <c r="X2976" s="28">
        <f t="shared" si="336"/>
        <v>5100</v>
      </c>
    </row>
    <row r="2977" spans="1:2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8318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8328</v>
      </c>
      <c r="O2977" s="5">
        <f t="shared" si="334"/>
        <v>100.125</v>
      </c>
      <c r="P2977" s="5">
        <f t="shared" si="339"/>
        <v>70.884955752212392</v>
      </c>
      <c r="Q2977" s="6" t="s">
        <v>8374</v>
      </c>
      <c r="R2977" t="s">
        <v>8375</v>
      </c>
      <c r="S2977" s="10">
        <f t="shared" si="337"/>
        <v>41941.683865740742</v>
      </c>
      <c r="T2977" s="10">
        <f t="shared" si="338"/>
        <v>41970.125</v>
      </c>
      <c r="U2977" s="10">
        <v>41941</v>
      </c>
      <c r="V2977" s="10">
        <v>41970</v>
      </c>
      <c r="W2977" s="28">
        <f t="shared" si="335"/>
        <v>8000</v>
      </c>
      <c r="X2977" s="28">
        <f t="shared" si="336"/>
        <v>8010</v>
      </c>
    </row>
    <row r="2978" spans="1:2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8318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8328</v>
      </c>
      <c r="O2978" s="5">
        <f t="shared" si="334"/>
        <v>171.42857142857142</v>
      </c>
      <c r="P2978" s="5">
        <f t="shared" si="339"/>
        <v>8.5714285714285712</v>
      </c>
      <c r="Q2978" s="6" t="s">
        <v>8374</v>
      </c>
      <c r="R2978" t="s">
        <v>8375</v>
      </c>
      <c r="S2978" s="10">
        <f t="shared" si="337"/>
        <v>42425.730671296296</v>
      </c>
      <c r="T2978" s="10">
        <f t="shared" si="338"/>
        <v>42442.5</v>
      </c>
      <c r="U2978" s="10">
        <v>42425</v>
      </c>
      <c r="V2978" s="10">
        <v>42442</v>
      </c>
      <c r="W2978" s="28">
        <f t="shared" si="335"/>
        <v>97.804000000000002</v>
      </c>
      <c r="X2978" s="28">
        <f t="shared" si="336"/>
        <v>171.50399999999999</v>
      </c>
    </row>
    <row r="2979" spans="1:2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8318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8328</v>
      </c>
      <c r="O2979" s="5">
        <f t="shared" si="334"/>
        <v>113.56666666666666</v>
      </c>
      <c r="P2979" s="5">
        <f t="shared" si="339"/>
        <v>113.56666666666666</v>
      </c>
      <c r="Q2979" s="6" t="s">
        <v>8374</v>
      </c>
      <c r="R2979" t="s">
        <v>8375</v>
      </c>
      <c r="S2979" s="10">
        <f t="shared" si="337"/>
        <v>42026.88118055556</v>
      </c>
      <c r="T2979" s="10">
        <f t="shared" si="338"/>
        <v>42086.093055555553</v>
      </c>
      <c r="U2979" s="10">
        <v>42026</v>
      </c>
      <c r="V2979" s="10">
        <v>42086</v>
      </c>
      <c r="W2979" s="28">
        <f t="shared" si="335"/>
        <v>3000</v>
      </c>
      <c r="X2979" s="28">
        <f t="shared" si="336"/>
        <v>3407</v>
      </c>
    </row>
    <row r="2980" spans="1:2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8318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8328</v>
      </c>
      <c r="O2980" s="5">
        <f t="shared" si="334"/>
        <v>129.46666666666667</v>
      </c>
      <c r="P2980" s="5">
        <f t="shared" si="339"/>
        <v>60.6875</v>
      </c>
      <c r="Q2980" s="6" t="s">
        <v>8374</v>
      </c>
      <c r="R2980" t="s">
        <v>8375</v>
      </c>
      <c r="S2980" s="10">
        <f t="shared" si="337"/>
        <v>41922.640590277777</v>
      </c>
      <c r="T2980" s="10">
        <f t="shared" si="338"/>
        <v>41932.249305555553</v>
      </c>
      <c r="U2980" s="10">
        <v>41922</v>
      </c>
      <c r="V2980" s="10">
        <v>41932</v>
      </c>
      <c r="W2980" s="28">
        <f t="shared" si="335"/>
        <v>750</v>
      </c>
      <c r="X2980" s="28">
        <f t="shared" si="336"/>
        <v>971</v>
      </c>
    </row>
    <row r="2981" spans="1:2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8318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8328</v>
      </c>
      <c r="O2981" s="5">
        <f t="shared" si="334"/>
        <v>101.4</v>
      </c>
      <c r="P2981" s="5">
        <f t="shared" si="339"/>
        <v>110.21739130434783</v>
      </c>
      <c r="Q2981" s="6" t="s">
        <v>8374</v>
      </c>
      <c r="R2981" t="s">
        <v>8375</v>
      </c>
      <c r="S2981" s="10">
        <f t="shared" si="337"/>
        <v>41993.824340277773</v>
      </c>
      <c r="T2981" s="10">
        <f t="shared" si="338"/>
        <v>42010.25</v>
      </c>
      <c r="U2981" s="10">
        <v>41993</v>
      </c>
      <c r="V2981" s="10">
        <v>42010</v>
      </c>
      <c r="W2981" s="28">
        <f t="shared" si="335"/>
        <v>5000</v>
      </c>
      <c r="X2981" s="28">
        <f t="shared" si="336"/>
        <v>5070</v>
      </c>
    </row>
    <row r="2982" spans="1:2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8318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8328</v>
      </c>
      <c r="O2982" s="5">
        <f t="shared" si="334"/>
        <v>109.16666666666666</v>
      </c>
      <c r="P2982" s="5">
        <f t="shared" si="339"/>
        <v>136.45833333333334</v>
      </c>
      <c r="Q2982" s="6" t="s">
        <v>8374</v>
      </c>
      <c r="R2982" t="s">
        <v>8375</v>
      </c>
      <c r="S2982" s="10">
        <f t="shared" si="337"/>
        <v>42219.915856481486</v>
      </c>
      <c r="T2982" s="10">
        <f t="shared" si="338"/>
        <v>42240.083333333328</v>
      </c>
      <c r="U2982" s="10">
        <v>42219</v>
      </c>
      <c r="V2982" s="10">
        <v>42240</v>
      </c>
      <c r="W2982" s="28">
        <f t="shared" si="335"/>
        <v>3000</v>
      </c>
      <c r="X2982" s="28">
        <f t="shared" si="336"/>
        <v>3275</v>
      </c>
    </row>
    <row r="2983" spans="1:2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8318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8360</v>
      </c>
      <c r="O2983" s="5">
        <f t="shared" si="334"/>
        <v>128.92500000000001</v>
      </c>
      <c r="P2983" s="5">
        <f t="shared" si="339"/>
        <v>53.164948453608247</v>
      </c>
      <c r="Q2983" s="6" t="s">
        <v>8374</v>
      </c>
      <c r="R2983" t="s">
        <v>8414</v>
      </c>
      <c r="S2983" s="10">
        <f t="shared" si="337"/>
        <v>42225.559675925921</v>
      </c>
      <c r="T2983" s="10">
        <f t="shared" si="338"/>
        <v>42270.559675925921</v>
      </c>
      <c r="U2983" s="10">
        <v>42225</v>
      </c>
      <c r="V2983" s="10">
        <v>42270</v>
      </c>
      <c r="W2983" s="28">
        <f t="shared" si="335"/>
        <v>4376.4000000000005</v>
      </c>
      <c r="X2983" s="28">
        <f t="shared" si="336"/>
        <v>5750.0550000000003</v>
      </c>
    </row>
    <row r="2984" spans="1:2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8318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8360</v>
      </c>
      <c r="O2984" s="5">
        <f t="shared" si="334"/>
        <v>102.06</v>
      </c>
      <c r="P2984" s="5">
        <f t="shared" si="339"/>
        <v>86.491525423728817</v>
      </c>
      <c r="Q2984" s="6" t="s">
        <v>8374</v>
      </c>
      <c r="R2984" t="s">
        <v>8414</v>
      </c>
      <c r="S2984" s="10">
        <f t="shared" si="337"/>
        <v>42381.686840277776</v>
      </c>
      <c r="T2984" s="10">
        <f t="shared" si="338"/>
        <v>42411.686840277776</v>
      </c>
      <c r="U2984" s="10">
        <v>42381</v>
      </c>
      <c r="V2984" s="10">
        <v>42411</v>
      </c>
      <c r="W2984" s="28">
        <f t="shared" si="335"/>
        <v>7216.5</v>
      </c>
      <c r="X2984" s="28">
        <f t="shared" si="336"/>
        <v>7353.9333000000006</v>
      </c>
    </row>
    <row r="2985" spans="1:2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8318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8360</v>
      </c>
      <c r="O2985" s="5">
        <f t="shared" si="334"/>
        <v>146.53957758620692</v>
      </c>
      <c r="P2985" s="5">
        <f t="shared" si="339"/>
        <v>155.23827397260274</v>
      </c>
      <c r="Q2985" s="6" t="s">
        <v>8374</v>
      </c>
      <c r="R2985" t="s">
        <v>8414</v>
      </c>
      <c r="S2985" s="10">
        <f t="shared" si="337"/>
        <v>41894.632361111115</v>
      </c>
      <c r="T2985" s="10">
        <f t="shared" si="338"/>
        <v>41954.674027777779</v>
      </c>
      <c r="U2985" s="10">
        <v>41894</v>
      </c>
      <c r="V2985" s="10">
        <v>41954</v>
      </c>
      <c r="W2985" s="28">
        <f t="shared" si="335"/>
        <v>116000</v>
      </c>
      <c r="X2985" s="28">
        <f t="shared" si="336"/>
        <v>169985.91</v>
      </c>
    </row>
    <row r="2986" spans="1:2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8318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8360</v>
      </c>
      <c r="O2986" s="5">
        <f t="shared" si="334"/>
        <v>100.352</v>
      </c>
      <c r="P2986" s="5">
        <f t="shared" si="339"/>
        <v>115.08256880733946</v>
      </c>
      <c r="Q2986" s="6" t="s">
        <v>8374</v>
      </c>
      <c r="R2986" t="s">
        <v>8414</v>
      </c>
      <c r="S2986" s="10">
        <f t="shared" si="337"/>
        <v>42576.278715277775</v>
      </c>
      <c r="T2986" s="10">
        <f t="shared" si="338"/>
        <v>42606.278715277775</v>
      </c>
      <c r="U2986" s="10">
        <v>42576</v>
      </c>
      <c r="V2986" s="10">
        <v>42606</v>
      </c>
      <c r="W2986" s="28">
        <f t="shared" si="335"/>
        <v>25000</v>
      </c>
      <c r="X2986" s="28">
        <f t="shared" si="336"/>
        <v>25088</v>
      </c>
    </row>
    <row r="2987" spans="1:2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8318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8360</v>
      </c>
      <c r="O2987" s="5">
        <f t="shared" si="334"/>
        <v>121.64999999999999</v>
      </c>
      <c r="P2987" s="5">
        <f t="shared" si="339"/>
        <v>109.5945945945946</v>
      </c>
      <c r="Q2987" s="6" t="s">
        <v>8374</v>
      </c>
      <c r="R2987" t="s">
        <v>8414</v>
      </c>
      <c r="S2987" s="10">
        <f t="shared" si="337"/>
        <v>42654.973703703705</v>
      </c>
      <c r="T2987" s="10">
        <f t="shared" si="338"/>
        <v>42674.166666666672</v>
      </c>
      <c r="U2987" s="10">
        <v>42654</v>
      </c>
      <c r="V2987" s="10">
        <v>42674</v>
      </c>
      <c r="W2987" s="28">
        <f t="shared" si="335"/>
        <v>7076</v>
      </c>
      <c r="X2987" s="28">
        <f t="shared" si="336"/>
        <v>8695.5419999999995</v>
      </c>
    </row>
    <row r="2988" spans="1:2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8318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8360</v>
      </c>
      <c r="O2988" s="5">
        <f t="shared" si="334"/>
        <v>105.5</v>
      </c>
      <c r="P2988" s="5">
        <f t="shared" si="339"/>
        <v>45.214285714285715</v>
      </c>
      <c r="Q2988" s="6" t="s">
        <v>8374</v>
      </c>
      <c r="R2988" t="s">
        <v>8414</v>
      </c>
      <c r="S2988" s="10">
        <f t="shared" si="337"/>
        <v>42431.500069444446</v>
      </c>
      <c r="T2988" s="10">
        <f t="shared" si="338"/>
        <v>42491.458402777775</v>
      </c>
      <c r="U2988" s="10">
        <v>42431</v>
      </c>
      <c r="V2988" s="10">
        <v>42491</v>
      </c>
      <c r="W2988" s="28">
        <f t="shared" si="335"/>
        <v>3365.76</v>
      </c>
      <c r="X2988" s="28">
        <f t="shared" si="336"/>
        <v>3700.518</v>
      </c>
    </row>
    <row r="2989" spans="1:2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8318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8360</v>
      </c>
      <c r="O2989" s="5">
        <f t="shared" si="334"/>
        <v>110.4008</v>
      </c>
      <c r="P2989" s="5">
        <f t="shared" si="339"/>
        <v>104.15169811320754</v>
      </c>
      <c r="Q2989" s="6" t="s">
        <v>8374</v>
      </c>
      <c r="R2989" t="s">
        <v>8414</v>
      </c>
      <c r="S2989" s="10">
        <f t="shared" si="337"/>
        <v>42627.307303240741</v>
      </c>
      <c r="T2989" s="10">
        <f t="shared" si="338"/>
        <v>42656</v>
      </c>
      <c r="U2989" s="10">
        <v>42627</v>
      </c>
      <c r="V2989" s="10">
        <v>42656</v>
      </c>
      <c r="W2989" s="28">
        <f t="shared" si="335"/>
        <v>25000</v>
      </c>
      <c r="X2989" s="28">
        <f t="shared" si="336"/>
        <v>27600.2</v>
      </c>
    </row>
    <row r="2990" spans="1:2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8318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8360</v>
      </c>
      <c r="O2990" s="5">
        <f t="shared" si="334"/>
        <v>100</v>
      </c>
      <c r="P2990" s="5">
        <f t="shared" si="339"/>
        <v>35.714285714285715</v>
      </c>
      <c r="Q2990" s="6" t="s">
        <v>8374</v>
      </c>
      <c r="R2990" t="s">
        <v>8414</v>
      </c>
      <c r="S2990" s="10">
        <f t="shared" si="337"/>
        <v>42511.36204861111</v>
      </c>
      <c r="T2990" s="10">
        <f t="shared" si="338"/>
        <v>42541.36204861111</v>
      </c>
      <c r="U2990" s="10">
        <v>42511</v>
      </c>
      <c r="V2990" s="10">
        <v>42541</v>
      </c>
      <c r="W2990" s="28">
        <f t="shared" si="335"/>
        <v>1456.9</v>
      </c>
      <c r="X2990" s="28">
        <f t="shared" si="336"/>
        <v>1464.6</v>
      </c>
    </row>
    <row r="2991" spans="1:2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8318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8360</v>
      </c>
      <c r="O2991" s="5">
        <f t="shared" si="334"/>
        <v>176.535</v>
      </c>
      <c r="P2991" s="5">
        <f t="shared" si="339"/>
        <v>96.997252747252745</v>
      </c>
      <c r="Q2991" s="6" t="s">
        <v>8374</v>
      </c>
      <c r="R2991" t="s">
        <v>8414</v>
      </c>
      <c r="S2991" s="10">
        <f t="shared" si="337"/>
        <v>42337.02039351852</v>
      </c>
      <c r="T2991" s="10">
        <f t="shared" si="338"/>
        <v>42359.207638888889</v>
      </c>
      <c r="U2991" s="10">
        <v>42337</v>
      </c>
      <c r="V2991" s="10">
        <v>42359</v>
      </c>
      <c r="W2991" s="28">
        <f t="shared" si="335"/>
        <v>20000</v>
      </c>
      <c r="X2991" s="28">
        <f t="shared" si="336"/>
        <v>35307</v>
      </c>
    </row>
    <row r="2992" spans="1:2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8318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8360</v>
      </c>
      <c r="O2992" s="5">
        <f t="shared" si="334"/>
        <v>100</v>
      </c>
      <c r="P2992" s="5">
        <f t="shared" si="339"/>
        <v>370.37037037037038</v>
      </c>
      <c r="Q2992" s="6" t="s">
        <v>8374</v>
      </c>
      <c r="R2992" t="s">
        <v>8414</v>
      </c>
      <c r="S2992" s="10">
        <f t="shared" si="337"/>
        <v>42341.57430555555</v>
      </c>
      <c r="T2992" s="10">
        <f t="shared" si="338"/>
        <v>42376.57430555555</v>
      </c>
      <c r="U2992" s="10">
        <v>42341</v>
      </c>
      <c r="V2992" s="10">
        <v>42376</v>
      </c>
      <c r="W2992" s="28">
        <f t="shared" si="335"/>
        <v>10000</v>
      </c>
      <c r="X2992" s="28">
        <f t="shared" si="336"/>
        <v>10000</v>
      </c>
    </row>
    <row r="2993" spans="1:2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8318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8360</v>
      </c>
      <c r="O2993" s="5">
        <f t="shared" si="334"/>
        <v>103.29411764705883</v>
      </c>
      <c r="P2993" s="5">
        <f t="shared" si="339"/>
        <v>94.408602150537632</v>
      </c>
      <c r="Q2993" s="6" t="s">
        <v>8374</v>
      </c>
      <c r="R2993" t="s">
        <v>8414</v>
      </c>
      <c r="S2993" s="10">
        <f t="shared" si="337"/>
        <v>42740.837152777778</v>
      </c>
      <c r="T2993" s="10">
        <f t="shared" si="338"/>
        <v>42762.837152777778</v>
      </c>
      <c r="U2993" s="10">
        <v>42740</v>
      </c>
      <c r="V2993" s="10">
        <v>42762</v>
      </c>
      <c r="W2993" s="28">
        <f t="shared" si="335"/>
        <v>8500</v>
      </c>
      <c r="X2993" s="28">
        <f t="shared" si="336"/>
        <v>8780</v>
      </c>
    </row>
    <row r="2994" spans="1:2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8318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8360</v>
      </c>
      <c r="O2994" s="5">
        <f t="shared" si="334"/>
        <v>104.5</v>
      </c>
      <c r="P2994" s="5">
        <f t="shared" si="339"/>
        <v>48.984375</v>
      </c>
      <c r="Q2994" s="6" t="s">
        <v>8374</v>
      </c>
      <c r="R2994" t="s">
        <v>8414</v>
      </c>
      <c r="S2994" s="10">
        <f t="shared" si="337"/>
        <v>42622.767476851848</v>
      </c>
      <c r="T2994" s="10">
        <f t="shared" si="338"/>
        <v>42652.767476851848</v>
      </c>
      <c r="U2994" s="10">
        <v>42622</v>
      </c>
      <c r="V2994" s="10">
        <v>42652</v>
      </c>
      <c r="W2994" s="28">
        <f t="shared" si="335"/>
        <v>3000</v>
      </c>
      <c r="X2994" s="28">
        <f t="shared" si="336"/>
        <v>3135</v>
      </c>
    </row>
    <row r="2995" spans="1:2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8318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8360</v>
      </c>
      <c r="O2995" s="5">
        <f t="shared" si="334"/>
        <v>100.29999999999998</v>
      </c>
      <c r="P2995" s="5">
        <f t="shared" ref="P2995:P3026" si="340">E2995/L2995</f>
        <v>45.590909090909093</v>
      </c>
      <c r="Q2995" s="6" t="s">
        <v>8374</v>
      </c>
      <c r="R2995" t="s">
        <v>8414</v>
      </c>
      <c r="S2995" s="10">
        <f t="shared" si="337"/>
        <v>42390.838738425926</v>
      </c>
      <c r="T2995" s="10">
        <f t="shared" si="338"/>
        <v>42420.838738425926</v>
      </c>
      <c r="U2995" s="10">
        <v>42390</v>
      </c>
      <c r="V2995" s="10">
        <v>42420</v>
      </c>
      <c r="W2995" s="28">
        <f t="shared" si="335"/>
        <v>1000</v>
      </c>
      <c r="X2995" s="28">
        <f t="shared" si="336"/>
        <v>1003</v>
      </c>
    </row>
    <row r="2996" spans="1:2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8318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8360</v>
      </c>
      <c r="O2996" s="5">
        <f t="shared" si="334"/>
        <v>457.74666666666673</v>
      </c>
      <c r="P2996" s="5">
        <f t="shared" si="340"/>
        <v>23.275254237288134</v>
      </c>
      <c r="Q2996" s="6" t="s">
        <v>8374</v>
      </c>
      <c r="R2996" t="s">
        <v>8414</v>
      </c>
      <c r="S2996" s="10">
        <f t="shared" si="337"/>
        <v>41885.478842592594</v>
      </c>
      <c r="T2996" s="10">
        <f t="shared" si="338"/>
        <v>41915.478842592594</v>
      </c>
      <c r="U2996" s="10">
        <v>41885</v>
      </c>
      <c r="V2996" s="10">
        <v>41915</v>
      </c>
      <c r="W2996" s="28">
        <f t="shared" si="335"/>
        <v>494.07</v>
      </c>
      <c r="X2996" s="28">
        <f t="shared" si="336"/>
        <v>2206.2473840000002</v>
      </c>
    </row>
    <row r="2997" spans="1:2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8318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8360</v>
      </c>
      <c r="O2997" s="5">
        <f t="shared" si="334"/>
        <v>104.96000000000001</v>
      </c>
      <c r="P2997" s="5">
        <f t="shared" si="340"/>
        <v>63.2289156626506</v>
      </c>
      <c r="Q2997" s="6" t="s">
        <v>8374</v>
      </c>
      <c r="R2997" t="s">
        <v>8414</v>
      </c>
      <c r="S2997" s="10">
        <f t="shared" si="337"/>
        <v>42724.665173611109</v>
      </c>
      <c r="T2997" s="10">
        <f t="shared" si="338"/>
        <v>42754.665173611109</v>
      </c>
      <c r="U2997" s="10">
        <v>42724</v>
      </c>
      <c r="V2997" s="10">
        <v>42754</v>
      </c>
      <c r="W2997" s="28">
        <f t="shared" si="335"/>
        <v>15000</v>
      </c>
      <c r="X2997" s="28">
        <f t="shared" si="336"/>
        <v>15744</v>
      </c>
    </row>
    <row r="2998" spans="1:2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8318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8360</v>
      </c>
      <c r="O2998" s="5">
        <f t="shared" si="334"/>
        <v>171.94285714285715</v>
      </c>
      <c r="P2998" s="5">
        <f t="shared" si="340"/>
        <v>153.5204081632653</v>
      </c>
      <c r="Q2998" s="6" t="s">
        <v>8374</v>
      </c>
      <c r="R2998" t="s">
        <v>8414</v>
      </c>
      <c r="S2998" s="10">
        <f t="shared" si="337"/>
        <v>42090.912499999999</v>
      </c>
      <c r="T2998" s="10">
        <f t="shared" si="338"/>
        <v>42150.912499999999</v>
      </c>
      <c r="U2998" s="10">
        <v>42090</v>
      </c>
      <c r="V2998" s="10">
        <v>42150</v>
      </c>
      <c r="W2998" s="28">
        <f t="shared" si="335"/>
        <v>35000</v>
      </c>
      <c r="X2998" s="28">
        <f t="shared" si="336"/>
        <v>60180</v>
      </c>
    </row>
    <row r="2999" spans="1:2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8318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8360</v>
      </c>
      <c r="O2999" s="5">
        <f t="shared" si="334"/>
        <v>103.73000000000002</v>
      </c>
      <c r="P2999" s="5">
        <f t="shared" si="340"/>
        <v>90.2</v>
      </c>
      <c r="Q2999" s="6" t="s">
        <v>8374</v>
      </c>
      <c r="R2999" t="s">
        <v>8414</v>
      </c>
      <c r="S2999" s="10">
        <f t="shared" si="337"/>
        <v>42775.733715277776</v>
      </c>
      <c r="T2999" s="10">
        <f t="shared" si="338"/>
        <v>42793.207638888889</v>
      </c>
      <c r="U2999" s="10">
        <v>42775</v>
      </c>
      <c r="V2999" s="10">
        <v>42793</v>
      </c>
      <c r="W2999" s="28">
        <f t="shared" si="335"/>
        <v>10000</v>
      </c>
      <c r="X2999" s="28">
        <f t="shared" si="336"/>
        <v>10373</v>
      </c>
    </row>
    <row r="3000" spans="1:2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8318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8360</v>
      </c>
      <c r="O3000" s="5">
        <f t="shared" si="334"/>
        <v>103.029</v>
      </c>
      <c r="P3000" s="5">
        <f t="shared" si="340"/>
        <v>118.97113163972287</v>
      </c>
      <c r="Q3000" s="6" t="s">
        <v>8374</v>
      </c>
      <c r="R3000" t="s">
        <v>8414</v>
      </c>
      <c r="S3000" s="10">
        <f t="shared" si="337"/>
        <v>41778.193622685183</v>
      </c>
      <c r="T3000" s="10">
        <f t="shared" si="338"/>
        <v>41806.184027777781</v>
      </c>
      <c r="U3000" s="10">
        <v>41778</v>
      </c>
      <c r="V3000" s="10">
        <v>41806</v>
      </c>
      <c r="W3000" s="28">
        <f t="shared" si="335"/>
        <v>50000</v>
      </c>
      <c r="X3000" s="28">
        <f t="shared" si="336"/>
        <v>51514.5</v>
      </c>
    </row>
    <row r="3001" spans="1:2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8318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8360</v>
      </c>
      <c r="O3001" s="5">
        <f t="shared" si="334"/>
        <v>118.88888888888889</v>
      </c>
      <c r="P3001" s="5">
        <f t="shared" si="340"/>
        <v>80.25</v>
      </c>
      <c r="Q3001" s="6" t="s">
        <v>8374</v>
      </c>
      <c r="R3001" t="s">
        <v>8414</v>
      </c>
      <c r="S3001" s="10">
        <f t="shared" si="337"/>
        <v>42780.740277777775</v>
      </c>
      <c r="T3001" s="10">
        <f t="shared" si="338"/>
        <v>42795.083333333328</v>
      </c>
      <c r="U3001" s="10">
        <v>42780</v>
      </c>
      <c r="V3001" s="10">
        <v>42795</v>
      </c>
      <c r="W3001" s="28">
        <f t="shared" si="335"/>
        <v>1350</v>
      </c>
      <c r="X3001" s="28">
        <f t="shared" si="336"/>
        <v>1605</v>
      </c>
    </row>
    <row r="3002" spans="1:2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8318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8360</v>
      </c>
      <c r="O3002" s="5">
        <f t="shared" si="334"/>
        <v>100</v>
      </c>
      <c r="P3002" s="5">
        <f t="shared" si="340"/>
        <v>62.5</v>
      </c>
      <c r="Q3002" s="6" t="s">
        <v>8374</v>
      </c>
      <c r="R3002" t="s">
        <v>8414</v>
      </c>
      <c r="S3002" s="10">
        <f t="shared" si="337"/>
        <v>42752.827199074076</v>
      </c>
      <c r="T3002" s="10">
        <f t="shared" si="338"/>
        <v>42766.75</v>
      </c>
      <c r="U3002" s="10">
        <v>42752</v>
      </c>
      <c r="V3002" s="10">
        <v>42766</v>
      </c>
      <c r="W3002" s="28">
        <f t="shared" si="335"/>
        <v>500</v>
      </c>
      <c r="X3002" s="28">
        <f t="shared" si="336"/>
        <v>500</v>
      </c>
    </row>
    <row r="3003" spans="1:2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8318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8360</v>
      </c>
      <c r="O3003" s="5">
        <f t="shared" si="334"/>
        <v>318.69988910451895</v>
      </c>
      <c r="P3003" s="5">
        <f t="shared" si="340"/>
        <v>131.37719999999999</v>
      </c>
      <c r="Q3003" s="6" t="s">
        <v>8374</v>
      </c>
      <c r="R3003" t="s">
        <v>8414</v>
      </c>
      <c r="S3003" s="10">
        <f t="shared" si="337"/>
        <v>42534.895625000005</v>
      </c>
      <c r="T3003" s="10">
        <f t="shared" si="338"/>
        <v>42564.895625000005</v>
      </c>
      <c r="U3003" s="10">
        <v>42534</v>
      </c>
      <c r="V3003" s="10">
        <v>42564</v>
      </c>
      <c r="W3003" s="28">
        <f t="shared" si="335"/>
        <v>7214</v>
      </c>
      <c r="X3003" s="28">
        <f t="shared" si="336"/>
        <v>22991.01</v>
      </c>
    </row>
    <row r="3004" spans="1:2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8318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8360</v>
      </c>
      <c r="O3004" s="5">
        <f t="shared" si="334"/>
        <v>108.50614285714286</v>
      </c>
      <c r="P3004" s="5">
        <f t="shared" si="340"/>
        <v>73.032980769230775</v>
      </c>
      <c r="Q3004" s="6" t="s">
        <v>8374</v>
      </c>
      <c r="R3004" t="s">
        <v>8414</v>
      </c>
      <c r="S3004" s="10">
        <f t="shared" si="337"/>
        <v>41239.83625</v>
      </c>
      <c r="T3004" s="10">
        <f t="shared" si="338"/>
        <v>41269.83625</v>
      </c>
      <c r="U3004" s="10">
        <v>41239</v>
      </c>
      <c r="V3004" s="10">
        <v>41269</v>
      </c>
      <c r="W3004" s="28">
        <f t="shared" si="335"/>
        <v>7000</v>
      </c>
      <c r="X3004" s="28">
        <f t="shared" si="336"/>
        <v>7595.43</v>
      </c>
    </row>
    <row r="3005" spans="1:2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8318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8360</v>
      </c>
      <c r="O3005" s="5">
        <f t="shared" si="334"/>
        <v>101.16666666666667</v>
      </c>
      <c r="P3005" s="5">
        <f t="shared" si="340"/>
        <v>178.52941176470588</v>
      </c>
      <c r="Q3005" s="6" t="s">
        <v>8374</v>
      </c>
      <c r="R3005" t="s">
        <v>8414</v>
      </c>
      <c r="S3005" s="10">
        <f t="shared" si="337"/>
        <v>42398.849259259259</v>
      </c>
      <c r="T3005" s="10">
        <f t="shared" si="338"/>
        <v>42430.249305555553</v>
      </c>
      <c r="U3005" s="10">
        <v>42398</v>
      </c>
      <c r="V3005" s="10">
        <v>42430</v>
      </c>
      <c r="W3005" s="28">
        <f t="shared" si="335"/>
        <v>3000</v>
      </c>
      <c r="X3005" s="28">
        <f t="shared" si="336"/>
        <v>3035</v>
      </c>
    </row>
    <row r="3006" spans="1:2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8318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8360</v>
      </c>
      <c r="O3006" s="5">
        <f t="shared" si="334"/>
        <v>112.815</v>
      </c>
      <c r="P3006" s="5">
        <f t="shared" si="340"/>
        <v>162.90974729241879</v>
      </c>
      <c r="Q3006" s="6" t="s">
        <v>8374</v>
      </c>
      <c r="R3006" t="s">
        <v>8414</v>
      </c>
      <c r="S3006" s="10">
        <f t="shared" si="337"/>
        <v>41928.881064814814</v>
      </c>
      <c r="T3006" s="10">
        <f t="shared" si="338"/>
        <v>41958.922731481478</v>
      </c>
      <c r="U3006" s="10">
        <v>41928</v>
      </c>
      <c r="V3006" s="10">
        <v>41958</v>
      </c>
      <c r="W3006" s="28">
        <f t="shared" si="335"/>
        <v>40000</v>
      </c>
      <c r="X3006" s="28">
        <f t="shared" si="336"/>
        <v>45126</v>
      </c>
    </row>
    <row r="3007" spans="1:2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8318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8360</v>
      </c>
      <c r="O3007" s="5">
        <f t="shared" si="334"/>
        <v>120.49622641509434</v>
      </c>
      <c r="P3007" s="5">
        <f t="shared" si="340"/>
        <v>108.24237288135593</v>
      </c>
      <c r="Q3007" s="6" t="s">
        <v>8374</v>
      </c>
      <c r="R3007" t="s">
        <v>8414</v>
      </c>
      <c r="S3007" s="10">
        <f t="shared" si="337"/>
        <v>41888.674826388888</v>
      </c>
      <c r="T3007" s="10">
        <f t="shared" si="338"/>
        <v>41918.674826388888</v>
      </c>
      <c r="U3007" s="10">
        <v>41888</v>
      </c>
      <c r="V3007" s="10">
        <v>41918</v>
      </c>
      <c r="W3007" s="28">
        <f t="shared" si="335"/>
        <v>10600</v>
      </c>
      <c r="X3007" s="28">
        <f t="shared" si="336"/>
        <v>12772.6</v>
      </c>
    </row>
    <row r="3008" spans="1:2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8318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8360</v>
      </c>
      <c r="O3008" s="5">
        <f t="shared" si="334"/>
        <v>107.74999999999999</v>
      </c>
      <c r="P3008" s="5">
        <f t="shared" si="340"/>
        <v>88.865979381443296</v>
      </c>
      <c r="Q3008" s="6" t="s">
        <v>8374</v>
      </c>
      <c r="R3008" t="s">
        <v>8414</v>
      </c>
      <c r="S3008" s="10">
        <f t="shared" si="337"/>
        <v>41957.756840277776</v>
      </c>
      <c r="T3008" s="10">
        <f t="shared" si="338"/>
        <v>41987.756840277776</v>
      </c>
      <c r="U3008" s="10">
        <v>41957</v>
      </c>
      <c r="V3008" s="10">
        <v>41987</v>
      </c>
      <c r="W3008" s="28">
        <f t="shared" si="335"/>
        <v>7028.8</v>
      </c>
      <c r="X3008" s="28">
        <f t="shared" si="336"/>
        <v>7444.232</v>
      </c>
    </row>
    <row r="3009" spans="1:2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8318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8360</v>
      </c>
      <c r="O3009" s="5">
        <f t="shared" si="334"/>
        <v>180</v>
      </c>
      <c r="P3009" s="5">
        <f t="shared" si="340"/>
        <v>54</v>
      </c>
      <c r="Q3009" s="6" t="s">
        <v>8374</v>
      </c>
      <c r="R3009" t="s">
        <v>8414</v>
      </c>
      <c r="S3009" s="10">
        <f t="shared" si="337"/>
        <v>42098.216238425928</v>
      </c>
      <c r="T3009" s="10">
        <f t="shared" si="338"/>
        <v>42119.216238425928</v>
      </c>
      <c r="U3009" s="10">
        <v>42098</v>
      </c>
      <c r="V3009" s="10">
        <v>42119</v>
      </c>
      <c r="W3009" s="28">
        <f t="shared" si="335"/>
        <v>600</v>
      </c>
      <c r="X3009" s="28">
        <f t="shared" si="336"/>
        <v>1080</v>
      </c>
    </row>
    <row r="3010" spans="1:2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8318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8360</v>
      </c>
      <c r="O3010" s="5">
        <f t="shared" ref="O3010:O3073" si="341">(E3010/D3010)*100</f>
        <v>101.16666666666667</v>
      </c>
      <c r="P3010" s="5">
        <f t="shared" si="340"/>
        <v>116.73076923076923</v>
      </c>
      <c r="Q3010" s="6" t="s">
        <v>8374</v>
      </c>
      <c r="R3010" t="s">
        <v>8414</v>
      </c>
      <c r="S3010" s="10">
        <f t="shared" si="337"/>
        <v>42360.212025462963</v>
      </c>
      <c r="T3010" s="10">
        <f t="shared" si="338"/>
        <v>42390.212025462963</v>
      </c>
      <c r="U3010" s="10">
        <v>42360</v>
      </c>
      <c r="V3010" s="10">
        <v>42390</v>
      </c>
      <c r="W3010" s="28">
        <f t="shared" ref="W3010:W3073" si="342">(HLOOKUP(U3010,Exchange_Data,MATCH(H3010,Currency,0),FALSE))*D3010</f>
        <v>3000</v>
      </c>
      <c r="X3010" s="28">
        <f t="shared" ref="X3010:X3073" si="343">(HLOOKUP(V3010,Exchange_Data,MATCH(H3010,Currency,0),FALSE))*E3010</f>
        <v>3035</v>
      </c>
    </row>
    <row r="3011" spans="1:2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8318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8360</v>
      </c>
      <c r="O3011" s="5">
        <f t="shared" si="341"/>
        <v>119.756</v>
      </c>
      <c r="P3011" s="5">
        <f t="shared" si="340"/>
        <v>233.8984375</v>
      </c>
      <c r="Q3011" s="6" t="s">
        <v>8374</v>
      </c>
      <c r="R3011" t="s">
        <v>8414</v>
      </c>
      <c r="S3011" s="10">
        <f t="shared" ref="S3011:S3074" si="344">(J3011/86400)+25569</f>
        <v>41939.569907407407</v>
      </c>
      <c r="T3011" s="10">
        <f t="shared" ref="T3011:T3074" si="345">(I3011/86400)+25569</f>
        <v>41969.611574074079</v>
      </c>
      <c r="U3011" s="10">
        <v>41939</v>
      </c>
      <c r="V3011" s="10">
        <v>41969</v>
      </c>
      <c r="W3011" s="28">
        <f t="shared" si="342"/>
        <v>25000</v>
      </c>
      <c r="X3011" s="28">
        <f t="shared" si="343"/>
        <v>29939</v>
      </c>
    </row>
    <row r="3012" spans="1:2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8318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8360</v>
      </c>
      <c r="O3012" s="5">
        <f t="shared" si="341"/>
        <v>158</v>
      </c>
      <c r="P3012" s="5">
        <f t="shared" si="340"/>
        <v>158</v>
      </c>
      <c r="Q3012" s="6" t="s">
        <v>8374</v>
      </c>
      <c r="R3012" t="s">
        <v>8414</v>
      </c>
      <c r="S3012" s="10">
        <f t="shared" si="344"/>
        <v>41996.832395833335</v>
      </c>
      <c r="T3012" s="10">
        <f t="shared" si="345"/>
        <v>42056.832395833335</v>
      </c>
      <c r="U3012" s="10">
        <v>41996</v>
      </c>
      <c r="V3012" s="10">
        <v>42056</v>
      </c>
      <c r="W3012" s="28">
        <f t="shared" si="342"/>
        <v>1500</v>
      </c>
      <c r="X3012" s="28">
        <f t="shared" si="343"/>
        <v>2370</v>
      </c>
    </row>
    <row r="3013" spans="1:2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8318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8360</v>
      </c>
      <c r="O3013" s="5">
        <f t="shared" si="341"/>
        <v>123.66666666666666</v>
      </c>
      <c r="P3013" s="5">
        <f t="shared" si="340"/>
        <v>14.84</v>
      </c>
      <c r="Q3013" s="6" t="s">
        <v>8374</v>
      </c>
      <c r="R3013" t="s">
        <v>8414</v>
      </c>
      <c r="S3013" s="10">
        <f t="shared" si="344"/>
        <v>42334.468935185185</v>
      </c>
      <c r="T3013" s="10">
        <f t="shared" si="345"/>
        <v>42361.957638888889</v>
      </c>
      <c r="U3013" s="10">
        <v>42334</v>
      </c>
      <c r="V3013" s="10">
        <v>42361</v>
      </c>
      <c r="W3013" s="28">
        <f t="shared" si="342"/>
        <v>318.35999999999996</v>
      </c>
      <c r="X3013" s="28">
        <f t="shared" si="343"/>
        <v>404.98359999999997</v>
      </c>
    </row>
    <row r="3014" spans="1:2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8318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8360</v>
      </c>
      <c r="O3014" s="5">
        <f t="shared" si="341"/>
        <v>117.12499999999999</v>
      </c>
      <c r="P3014" s="5">
        <f t="shared" si="340"/>
        <v>85.181818181818187</v>
      </c>
      <c r="Q3014" s="6" t="s">
        <v>8374</v>
      </c>
      <c r="R3014" t="s">
        <v>8414</v>
      </c>
      <c r="S3014" s="10">
        <f t="shared" si="344"/>
        <v>42024.702893518523</v>
      </c>
      <c r="T3014" s="10">
        <f t="shared" si="345"/>
        <v>42045.702893518523</v>
      </c>
      <c r="U3014" s="10">
        <v>42024</v>
      </c>
      <c r="V3014" s="10">
        <v>42045</v>
      </c>
      <c r="W3014" s="28">
        <f t="shared" si="342"/>
        <v>4000</v>
      </c>
      <c r="X3014" s="28">
        <f t="shared" si="343"/>
        <v>4685</v>
      </c>
    </row>
    <row r="3015" spans="1:2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8318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8360</v>
      </c>
      <c r="O3015" s="5">
        <f t="shared" si="341"/>
        <v>156.96</v>
      </c>
      <c r="P3015" s="5">
        <f t="shared" si="340"/>
        <v>146.69158878504672</v>
      </c>
      <c r="Q3015" s="6" t="s">
        <v>8374</v>
      </c>
      <c r="R3015" t="s">
        <v>8414</v>
      </c>
      <c r="S3015" s="10">
        <f t="shared" si="344"/>
        <v>42146.836215277777</v>
      </c>
      <c r="T3015" s="10">
        <f t="shared" si="345"/>
        <v>42176.836215277777</v>
      </c>
      <c r="U3015" s="10">
        <v>42146</v>
      </c>
      <c r="V3015" s="10">
        <v>42176</v>
      </c>
      <c r="W3015" s="28">
        <f t="shared" si="342"/>
        <v>10000</v>
      </c>
      <c r="X3015" s="28">
        <f t="shared" si="343"/>
        <v>15696</v>
      </c>
    </row>
    <row r="3016" spans="1:2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8318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8360</v>
      </c>
      <c r="O3016" s="5">
        <f t="shared" si="341"/>
        <v>113.104</v>
      </c>
      <c r="P3016" s="5">
        <f t="shared" si="340"/>
        <v>50.764811490125673</v>
      </c>
      <c r="Q3016" s="6" t="s">
        <v>8374</v>
      </c>
      <c r="R3016" t="s">
        <v>8414</v>
      </c>
      <c r="S3016" s="10">
        <f t="shared" si="344"/>
        <v>41920.123611111107</v>
      </c>
      <c r="T3016" s="10">
        <f t="shared" si="345"/>
        <v>41948.208333333336</v>
      </c>
      <c r="U3016" s="10">
        <v>41920</v>
      </c>
      <c r="V3016" s="10">
        <v>41948</v>
      </c>
      <c r="W3016" s="28">
        <f t="shared" si="342"/>
        <v>25000</v>
      </c>
      <c r="X3016" s="28">
        <f t="shared" si="343"/>
        <v>28276</v>
      </c>
    </row>
    <row r="3017" spans="1:2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8318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8360</v>
      </c>
      <c r="O3017" s="5">
        <f t="shared" si="341"/>
        <v>103.17647058823529</v>
      </c>
      <c r="P3017" s="5">
        <f t="shared" si="340"/>
        <v>87.7</v>
      </c>
      <c r="Q3017" s="6" t="s">
        <v>8374</v>
      </c>
      <c r="R3017" t="s">
        <v>8414</v>
      </c>
      <c r="S3017" s="10">
        <f t="shared" si="344"/>
        <v>41785.72729166667</v>
      </c>
      <c r="T3017" s="10">
        <f t="shared" si="345"/>
        <v>41801.166666666664</v>
      </c>
      <c r="U3017" s="10">
        <v>41785</v>
      </c>
      <c r="V3017" s="10">
        <v>41801</v>
      </c>
      <c r="W3017" s="28">
        <f t="shared" si="342"/>
        <v>3400</v>
      </c>
      <c r="X3017" s="28">
        <f t="shared" si="343"/>
        <v>3508</v>
      </c>
    </row>
    <row r="3018" spans="1:2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8318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8360</v>
      </c>
      <c r="O3018" s="5">
        <f t="shared" si="341"/>
        <v>102.61176470588236</v>
      </c>
      <c r="P3018" s="5">
        <f t="shared" si="340"/>
        <v>242.27777777777777</v>
      </c>
      <c r="Q3018" s="6" t="s">
        <v>8374</v>
      </c>
      <c r="R3018" t="s">
        <v>8414</v>
      </c>
      <c r="S3018" s="10">
        <f t="shared" si="344"/>
        <v>41778.548055555555</v>
      </c>
      <c r="T3018" s="10">
        <f t="shared" si="345"/>
        <v>41838.548055555555</v>
      </c>
      <c r="U3018" s="10">
        <v>41778</v>
      </c>
      <c r="V3018" s="10">
        <v>41838</v>
      </c>
      <c r="W3018" s="28">
        <f t="shared" si="342"/>
        <v>8500</v>
      </c>
      <c r="X3018" s="28">
        <f t="shared" si="343"/>
        <v>8722</v>
      </c>
    </row>
    <row r="3019" spans="1:2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8318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8360</v>
      </c>
      <c r="O3019" s="5">
        <f t="shared" si="341"/>
        <v>105.84090909090908</v>
      </c>
      <c r="P3019" s="5">
        <f t="shared" si="340"/>
        <v>146.44654088050314</v>
      </c>
      <c r="Q3019" s="6" t="s">
        <v>8374</v>
      </c>
      <c r="R3019" t="s">
        <v>8414</v>
      </c>
      <c r="S3019" s="10">
        <f t="shared" si="344"/>
        <v>41841.850034722222</v>
      </c>
      <c r="T3019" s="10">
        <f t="shared" si="345"/>
        <v>41871.850034722222</v>
      </c>
      <c r="U3019" s="10">
        <v>41841</v>
      </c>
      <c r="V3019" s="10">
        <v>41871</v>
      </c>
      <c r="W3019" s="28">
        <f t="shared" si="342"/>
        <v>22000</v>
      </c>
      <c r="X3019" s="28">
        <f t="shared" si="343"/>
        <v>23285</v>
      </c>
    </row>
    <row r="3020" spans="1:2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8318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8360</v>
      </c>
      <c r="O3020" s="5">
        <f t="shared" si="341"/>
        <v>100.71428571428571</v>
      </c>
      <c r="P3020" s="5">
        <f t="shared" si="340"/>
        <v>103.17073170731707</v>
      </c>
      <c r="Q3020" s="6" t="s">
        <v>8374</v>
      </c>
      <c r="R3020" t="s">
        <v>8414</v>
      </c>
      <c r="S3020" s="10">
        <f t="shared" si="344"/>
        <v>42163.298333333332</v>
      </c>
      <c r="T3020" s="10">
        <f t="shared" si="345"/>
        <v>42205.916666666672</v>
      </c>
      <c r="U3020" s="10">
        <v>42163</v>
      </c>
      <c r="V3020" s="10">
        <v>42205</v>
      </c>
      <c r="W3020" s="28">
        <f t="shared" si="342"/>
        <v>4688.04</v>
      </c>
      <c r="X3020" s="28">
        <f t="shared" si="343"/>
        <v>4590.3959999999997</v>
      </c>
    </row>
    <row r="3021" spans="1:2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8318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8360</v>
      </c>
      <c r="O3021" s="5">
        <f t="shared" si="341"/>
        <v>121.23333333333332</v>
      </c>
      <c r="P3021" s="5">
        <f t="shared" si="340"/>
        <v>80.464601769911511</v>
      </c>
      <c r="Q3021" s="6" t="s">
        <v>8374</v>
      </c>
      <c r="R3021" t="s">
        <v>8414</v>
      </c>
      <c r="S3021" s="10">
        <f t="shared" si="344"/>
        <v>41758.833564814813</v>
      </c>
      <c r="T3021" s="10">
        <f t="shared" si="345"/>
        <v>41786.125</v>
      </c>
      <c r="U3021" s="10">
        <v>41758</v>
      </c>
      <c r="V3021" s="10">
        <v>41786</v>
      </c>
      <c r="W3021" s="28">
        <f t="shared" si="342"/>
        <v>15000</v>
      </c>
      <c r="X3021" s="28">
        <f t="shared" si="343"/>
        <v>18185</v>
      </c>
    </row>
    <row r="3022" spans="1:2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8318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8360</v>
      </c>
      <c r="O3022" s="5">
        <f t="shared" si="341"/>
        <v>100.57142857142858</v>
      </c>
      <c r="P3022" s="5">
        <f t="shared" si="340"/>
        <v>234.66666666666666</v>
      </c>
      <c r="Q3022" s="6" t="s">
        <v>8374</v>
      </c>
      <c r="R3022" t="s">
        <v>8414</v>
      </c>
      <c r="S3022" s="10">
        <f t="shared" si="344"/>
        <v>42170.846446759257</v>
      </c>
      <c r="T3022" s="10">
        <f t="shared" si="345"/>
        <v>42230.846446759257</v>
      </c>
      <c r="U3022" s="10">
        <v>42170</v>
      </c>
      <c r="V3022" s="10">
        <v>42230</v>
      </c>
      <c r="W3022" s="28">
        <f t="shared" si="342"/>
        <v>7000</v>
      </c>
      <c r="X3022" s="28">
        <f t="shared" si="343"/>
        <v>7040</v>
      </c>
    </row>
    <row r="3023" spans="1:2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8318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8360</v>
      </c>
      <c r="O3023" s="5">
        <f t="shared" si="341"/>
        <v>116.02222222222223</v>
      </c>
      <c r="P3023" s="5">
        <f t="shared" si="340"/>
        <v>50.689320388349515</v>
      </c>
      <c r="Q3023" s="6" t="s">
        <v>8374</v>
      </c>
      <c r="R3023" t="s">
        <v>8414</v>
      </c>
      <c r="S3023" s="10">
        <f t="shared" si="344"/>
        <v>42660.618854166663</v>
      </c>
      <c r="T3023" s="10">
        <f t="shared" si="345"/>
        <v>42696.249305555553</v>
      </c>
      <c r="U3023" s="10">
        <v>42660</v>
      </c>
      <c r="V3023" s="10">
        <v>42696</v>
      </c>
      <c r="W3023" s="28">
        <f t="shared" si="342"/>
        <v>4500</v>
      </c>
      <c r="X3023" s="28">
        <f t="shared" si="343"/>
        <v>5221</v>
      </c>
    </row>
    <row r="3024" spans="1:2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8318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8360</v>
      </c>
      <c r="O3024" s="5">
        <f t="shared" si="341"/>
        <v>100.88</v>
      </c>
      <c r="P3024" s="5">
        <f t="shared" si="340"/>
        <v>162.70967741935485</v>
      </c>
      <c r="Q3024" s="6" t="s">
        <v>8374</v>
      </c>
      <c r="R3024" t="s">
        <v>8414</v>
      </c>
      <c r="S3024" s="10">
        <f t="shared" si="344"/>
        <v>42564.95380787037</v>
      </c>
      <c r="T3024" s="10">
        <f t="shared" si="345"/>
        <v>42609.95380787037</v>
      </c>
      <c r="U3024" s="10">
        <v>42564</v>
      </c>
      <c r="V3024" s="10">
        <v>42609</v>
      </c>
      <c r="W3024" s="28">
        <f t="shared" si="342"/>
        <v>10000</v>
      </c>
      <c r="X3024" s="28">
        <f t="shared" si="343"/>
        <v>10088</v>
      </c>
    </row>
    <row r="3025" spans="1:2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8318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8360</v>
      </c>
      <c r="O3025" s="5">
        <f t="shared" si="341"/>
        <v>103</v>
      </c>
      <c r="P3025" s="5">
        <f t="shared" si="340"/>
        <v>120.16666666666667</v>
      </c>
      <c r="Q3025" s="6" t="s">
        <v>8374</v>
      </c>
      <c r="R3025" t="s">
        <v>8414</v>
      </c>
      <c r="S3025" s="10">
        <f t="shared" si="344"/>
        <v>42121.675763888888</v>
      </c>
      <c r="T3025" s="10">
        <f t="shared" si="345"/>
        <v>42166.675763888888</v>
      </c>
      <c r="U3025" s="10">
        <v>42121</v>
      </c>
      <c r="V3025" s="10">
        <v>42166</v>
      </c>
      <c r="W3025" s="28">
        <f t="shared" si="342"/>
        <v>1057.6999999999998</v>
      </c>
      <c r="X3025" s="28">
        <f t="shared" si="343"/>
        <v>1114.5218</v>
      </c>
    </row>
    <row r="3026" spans="1:2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8318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8360</v>
      </c>
      <c r="O3026" s="5">
        <f t="shared" si="341"/>
        <v>246.42</v>
      </c>
      <c r="P3026" s="5">
        <f t="shared" si="340"/>
        <v>67.697802197802204</v>
      </c>
      <c r="Q3026" s="6" t="s">
        <v>8374</v>
      </c>
      <c r="R3026" t="s">
        <v>8414</v>
      </c>
      <c r="S3026" s="10">
        <f t="shared" si="344"/>
        <v>41158.993923611109</v>
      </c>
      <c r="T3026" s="10">
        <f t="shared" si="345"/>
        <v>41188.993923611109</v>
      </c>
      <c r="U3026" s="10">
        <v>41158</v>
      </c>
      <c r="V3026" s="10">
        <v>41188</v>
      </c>
      <c r="W3026" s="28">
        <f t="shared" si="342"/>
        <v>5000</v>
      </c>
      <c r="X3026" s="28">
        <f t="shared" si="343"/>
        <v>12321</v>
      </c>
    </row>
    <row r="3027" spans="1:2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8318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8360</v>
      </c>
      <c r="O3027" s="5">
        <f t="shared" si="341"/>
        <v>302.2</v>
      </c>
      <c r="P3027" s="5">
        <f t="shared" ref="P3027:P3055" si="346">E3027/L3027</f>
        <v>52.103448275862071</v>
      </c>
      <c r="Q3027" s="6" t="s">
        <v>8374</v>
      </c>
      <c r="R3027" t="s">
        <v>8414</v>
      </c>
      <c r="S3027" s="10">
        <f t="shared" si="344"/>
        <v>41761.509409722225</v>
      </c>
      <c r="T3027" s="10">
        <f t="shared" si="345"/>
        <v>41789.666666666664</v>
      </c>
      <c r="U3027" s="10">
        <v>41761</v>
      </c>
      <c r="V3027" s="10">
        <v>41789</v>
      </c>
      <c r="W3027" s="28">
        <f t="shared" si="342"/>
        <v>4219</v>
      </c>
      <c r="X3027" s="28">
        <f t="shared" si="343"/>
        <v>12643.2925</v>
      </c>
    </row>
    <row r="3028" spans="1:2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8318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8360</v>
      </c>
      <c r="O3028" s="5">
        <f t="shared" si="341"/>
        <v>143.33333333333334</v>
      </c>
      <c r="P3028" s="5">
        <f t="shared" si="346"/>
        <v>51.6</v>
      </c>
      <c r="Q3028" s="6" t="s">
        <v>8374</v>
      </c>
      <c r="R3028" t="s">
        <v>8414</v>
      </c>
      <c r="S3028" s="10">
        <f t="shared" si="344"/>
        <v>42783.459398148145</v>
      </c>
      <c r="T3028" s="10">
        <f t="shared" si="345"/>
        <v>42797.459398148145</v>
      </c>
      <c r="U3028" s="10">
        <v>42783</v>
      </c>
      <c r="V3028" s="10">
        <v>42797</v>
      </c>
      <c r="W3028" s="28">
        <f t="shared" si="342"/>
        <v>1118.1599999999999</v>
      </c>
      <c r="X3028" s="28">
        <f t="shared" si="343"/>
        <v>1578.1860000000001</v>
      </c>
    </row>
    <row r="3029" spans="1:2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8318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8360</v>
      </c>
      <c r="O3029" s="5">
        <f t="shared" si="341"/>
        <v>131.44</v>
      </c>
      <c r="P3029" s="5">
        <f t="shared" si="346"/>
        <v>164.3</v>
      </c>
      <c r="Q3029" s="6" t="s">
        <v>8374</v>
      </c>
      <c r="R3029" t="s">
        <v>8414</v>
      </c>
      <c r="S3029" s="10">
        <f t="shared" si="344"/>
        <v>42053.704293981486</v>
      </c>
      <c r="T3029" s="10">
        <f t="shared" si="345"/>
        <v>42083.662627314814</v>
      </c>
      <c r="U3029" s="10">
        <v>42053</v>
      </c>
      <c r="V3029" s="10">
        <v>42083</v>
      </c>
      <c r="W3029" s="28">
        <f t="shared" si="342"/>
        <v>40000</v>
      </c>
      <c r="X3029" s="28">
        <f t="shared" si="343"/>
        <v>52576</v>
      </c>
    </row>
    <row r="3030" spans="1:2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8318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8360</v>
      </c>
      <c r="O3030" s="5">
        <f t="shared" si="341"/>
        <v>168.01999999999998</v>
      </c>
      <c r="P3030" s="5">
        <f t="shared" si="346"/>
        <v>84.858585858585855</v>
      </c>
      <c r="Q3030" s="6" t="s">
        <v>8374</v>
      </c>
      <c r="R3030" t="s">
        <v>8414</v>
      </c>
      <c r="S3030" s="10">
        <f t="shared" si="344"/>
        <v>42567.264178240745</v>
      </c>
      <c r="T3030" s="10">
        <f t="shared" si="345"/>
        <v>42597.264178240745</v>
      </c>
      <c r="U3030" s="10">
        <v>42567</v>
      </c>
      <c r="V3030" s="10">
        <v>42597</v>
      </c>
      <c r="W3030" s="28">
        <f t="shared" si="342"/>
        <v>5000</v>
      </c>
      <c r="X3030" s="28">
        <f t="shared" si="343"/>
        <v>8401</v>
      </c>
    </row>
    <row r="3031" spans="1:2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8318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8360</v>
      </c>
      <c r="O3031" s="5">
        <f t="shared" si="341"/>
        <v>109.67666666666666</v>
      </c>
      <c r="P3031" s="5">
        <f t="shared" si="346"/>
        <v>94.548850574712645</v>
      </c>
      <c r="Q3031" s="6" t="s">
        <v>8374</v>
      </c>
      <c r="R3031" t="s">
        <v>8414</v>
      </c>
      <c r="S3031" s="10">
        <f t="shared" si="344"/>
        <v>41932.708877314813</v>
      </c>
      <c r="T3031" s="10">
        <f t="shared" si="345"/>
        <v>41961.190972222219</v>
      </c>
      <c r="U3031" s="10">
        <v>41932</v>
      </c>
      <c r="V3031" s="10">
        <v>41961</v>
      </c>
      <c r="W3031" s="28">
        <f t="shared" si="342"/>
        <v>30000</v>
      </c>
      <c r="X3031" s="28">
        <f t="shared" si="343"/>
        <v>32903</v>
      </c>
    </row>
    <row r="3032" spans="1:2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8318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8360</v>
      </c>
      <c r="O3032" s="5">
        <f t="shared" si="341"/>
        <v>106.6857142857143</v>
      </c>
      <c r="P3032" s="5">
        <f t="shared" si="346"/>
        <v>45.536585365853661</v>
      </c>
      <c r="Q3032" s="6" t="s">
        <v>8374</v>
      </c>
      <c r="R3032" t="s">
        <v>8414</v>
      </c>
      <c r="S3032" s="10">
        <f t="shared" si="344"/>
        <v>42233.747349537036</v>
      </c>
      <c r="T3032" s="10">
        <f t="shared" si="345"/>
        <v>42263.747349537036</v>
      </c>
      <c r="U3032" s="10">
        <v>42233</v>
      </c>
      <c r="V3032" s="10">
        <v>42263</v>
      </c>
      <c r="W3032" s="28">
        <f t="shared" si="342"/>
        <v>1750</v>
      </c>
      <c r="X3032" s="28">
        <f t="shared" si="343"/>
        <v>1867</v>
      </c>
    </row>
    <row r="3033" spans="1:2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8318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8360</v>
      </c>
      <c r="O3033" s="5">
        <f t="shared" si="341"/>
        <v>100</v>
      </c>
      <c r="P3033" s="5">
        <f t="shared" si="346"/>
        <v>51.724137931034484</v>
      </c>
      <c r="Q3033" s="6" t="s">
        <v>8374</v>
      </c>
      <c r="R3033" t="s">
        <v>8414</v>
      </c>
      <c r="S3033" s="10">
        <f t="shared" si="344"/>
        <v>42597.882488425923</v>
      </c>
      <c r="T3033" s="10">
        <f t="shared" si="345"/>
        <v>42657.882488425923</v>
      </c>
      <c r="U3033" s="10">
        <v>42597</v>
      </c>
      <c r="V3033" s="10">
        <v>42657</v>
      </c>
      <c r="W3033" s="28">
        <f t="shared" si="342"/>
        <v>1500</v>
      </c>
      <c r="X3033" s="28">
        <f t="shared" si="343"/>
        <v>1500</v>
      </c>
    </row>
    <row r="3034" spans="1:2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8318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8360</v>
      </c>
      <c r="O3034" s="5">
        <f t="shared" si="341"/>
        <v>127.2</v>
      </c>
      <c r="P3034" s="5">
        <f t="shared" si="346"/>
        <v>50.88</v>
      </c>
      <c r="Q3034" s="6" t="s">
        <v>8374</v>
      </c>
      <c r="R3034" t="s">
        <v>8414</v>
      </c>
      <c r="S3034" s="10">
        <f t="shared" si="344"/>
        <v>42228.044664351852</v>
      </c>
      <c r="T3034" s="10">
        <f t="shared" si="345"/>
        <v>42258.044664351852</v>
      </c>
      <c r="U3034" s="10">
        <v>42228</v>
      </c>
      <c r="V3034" s="10">
        <v>42258</v>
      </c>
      <c r="W3034" s="28">
        <f t="shared" si="342"/>
        <v>1000</v>
      </c>
      <c r="X3034" s="28">
        <f t="shared" si="343"/>
        <v>1272</v>
      </c>
    </row>
    <row r="3035" spans="1:2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8318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8360</v>
      </c>
      <c r="O3035" s="5">
        <f t="shared" si="341"/>
        <v>146.53333333333333</v>
      </c>
      <c r="P3035" s="5">
        <f t="shared" si="346"/>
        <v>191.13043478260869</v>
      </c>
      <c r="Q3035" s="6" t="s">
        <v>8374</v>
      </c>
      <c r="R3035" t="s">
        <v>8414</v>
      </c>
      <c r="S3035" s="10">
        <f t="shared" si="344"/>
        <v>42570.110243055555</v>
      </c>
      <c r="T3035" s="10">
        <f t="shared" si="345"/>
        <v>42600.110243055555</v>
      </c>
      <c r="U3035" s="10">
        <v>42570</v>
      </c>
      <c r="V3035" s="10">
        <v>42600</v>
      </c>
      <c r="W3035" s="28">
        <f t="shared" si="342"/>
        <v>3000</v>
      </c>
      <c r="X3035" s="28">
        <f t="shared" si="343"/>
        <v>4396</v>
      </c>
    </row>
    <row r="3036" spans="1:2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8318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8360</v>
      </c>
      <c r="O3036" s="5">
        <f t="shared" si="341"/>
        <v>112.53599999999999</v>
      </c>
      <c r="P3036" s="5">
        <f t="shared" si="346"/>
        <v>89.314285714285717</v>
      </c>
      <c r="Q3036" s="6" t="s">
        <v>8374</v>
      </c>
      <c r="R3036" t="s">
        <v>8414</v>
      </c>
      <c r="S3036" s="10">
        <f t="shared" si="344"/>
        <v>42644.535358796296</v>
      </c>
      <c r="T3036" s="10">
        <f t="shared" si="345"/>
        <v>42675.165972222225</v>
      </c>
      <c r="U3036" s="10">
        <v>42644</v>
      </c>
      <c r="V3036" s="10">
        <v>42675</v>
      </c>
      <c r="W3036" s="28">
        <f t="shared" si="342"/>
        <v>100000</v>
      </c>
      <c r="X3036" s="28">
        <f t="shared" si="343"/>
        <v>112536</v>
      </c>
    </row>
    <row r="3037" spans="1:2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8318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8360</v>
      </c>
      <c r="O3037" s="5">
        <f t="shared" si="341"/>
        <v>108.78684000000001</v>
      </c>
      <c r="P3037" s="5">
        <f t="shared" si="346"/>
        <v>88.588631921824103</v>
      </c>
      <c r="Q3037" s="6" t="s">
        <v>8374</v>
      </c>
      <c r="R3037" t="s">
        <v>8414</v>
      </c>
      <c r="S3037" s="10">
        <f t="shared" si="344"/>
        <v>41368.560289351852</v>
      </c>
      <c r="T3037" s="10">
        <f t="shared" si="345"/>
        <v>41398.560289351852</v>
      </c>
      <c r="U3037" s="10">
        <v>41368</v>
      </c>
      <c r="V3037" s="10">
        <v>41398</v>
      </c>
      <c r="W3037" s="28">
        <f t="shared" si="342"/>
        <v>25000</v>
      </c>
      <c r="X3037" s="28">
        <f t="shared" si="343"/>
        <v>27196.71</v>
      </c>
    </row>
    <row r="3038" spans="1:2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8318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8360</v>
      </c>
      <c r="O3038" s="5">
        <f t="shared" si="341"/>
        <v>126.732</v>
      </c>
      <c r="P3038" s="5">
        <f t="shared" si="346"/>
        <v>96.300911854103347</v>
      </c>
      <c r="Q3038" s="6" t="s">
        <v>8374</v>
      </c>
      <c r="R3038" t="s">
        <v>8414</v>
      </c>
      <c r="S3038" s="10">
        <f t="shared" si="344"/>
        <v>41466.785231481481</v>
      </c>
      <c r="T3038" s="10">
        <f t="shared" si="345"/>
        <v>41502.499305555553</v>
      </c>
      <c r="U3038" s="10">
        <v>41466</v>
      </c>
      <c r="V3038" s="10">
        <v>41502</v>
      </c>
      <c r="W3038" s="28">
        <f t="shared" si="342"/>
        <v>25000</v>
      </c>
      <c r="X3038" s="28">
        <f t="shared" si="343"/>
        <v>31683</v>
      </c>
    </row>
    <row r="3039" spans="1:2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8318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8360</v>
      </c>
      <c r="O3039" s="5">
        <f t="shared" si="341"/>
        <v>213.20000000000002</v>
      </c>
      <c r="P3039" s="5">
        <f t="shared" si="346"/>
        <v>33.3125</v>
      </c>
      <c r="Q3039" s="6" t="s">
        <v>8374</v>
      </c>
      <c r="R3039" t="s">
        <v>8414</v>
      </c>
      <c r="S3039" s="10">
        <f t="shared" si="344"/>
        <v>40378.893206018518</v>
      </c>
      <c r="T3039" s="10">
        <f t="shared" si="345"/>
        <v>40453.207638888889</v>
      </c>
      <c r="U3039" s="10">
        <v>40378</v>
      </c>
      <c r="V3039" s="10">
        <v>40453</v>
      </c>
      <c r="W3039" s="28">
        <f t="shared" si="342"/>
        <v>500</v>
      </c>
      <c r="X3039" s="28">
        <f t="shared" si="343"/>
        <v>1066</v>
      </c>
    </row>
    <row r="3040" spans="1:2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8318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8360</v>
      </c>
      <c r="O3040" s="5">
        <f t="shared" si="341"/>
        <v>100.49999999999999</v>
      </c>
      <c r="P3040" s="5">
        <f t="shared" si="346"/>
        <v>37.222222222222221</v>
      </c>
      <c r="Q3040" s="6" t="s">
        <v>8374</v>
      </c>
      <c r="R3040" t="s">
        <v>8414</v>
      </c>
      <c r="S3040" s="10">
        <f t="shared" si="344"/>
        <v>42373.252280092594</v>
      </c>
      <c r="T3040" s="10">
        <f t="shared" si="345"/>
        <v>42433.252280092594</v>
      </c>
      <c r="U3040" s="10">
        <v>42373</v>
      </c>
      <c r="V3040" s="10">
        <v>42433</v>
      </c>
      <c r="W3040" s="28">
        <f t="shared" si="342"/>
        <v>1000</v>
      </c>
      <c r="X3040" s="28">
        <f t="shared" si="343"/>
        <v>1005</v>
      </c>
    </row>
    <row r="3041" spans="1:2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8318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8360</v>
      </c>
      <c r="O3041" s="5">
        <f t="shared" si="341"/>
        <v>108.71389999999998</v>
      </c>
      <c r="P3041" s="5">
        <f t="shared" si="346"/>
        <v>92.130423728813554</v>
      </c>
      <c r="Q3041" s="6" t="s">
        <v>8374</v>
      </c>
      <c r="R3041" t="s">
        <v>8414</v>
      </c>
      <c r="S3041" s="10">
        <f t="shared" si="344"/>
        <v>41610.794421296298</v>
      </c>
      <c r="T3041" s="10">
        <f t="shared" si="345"/>
        <v>41637.332638888889</v>
      </c>
      <c r="U3041" s="10">
        <v>41610</v>
      </c>
      <c r="V3041" s="10">
        <v>41637</v>
      </c>
      <c r="W3041" s="28">
        <f t="shared" si="342"/>
        <v>20000</v>
      </c>
      <c r="X3041" s="28">
        <f t="shared" si="343"/>
        <v>21742.78</v>
      </c>
    </row>
    <row r="3042" spans="1:2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8318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8360</v>
      </c>
      <c r="O3042" s="5">
        <f t="shared" si="341"/>
        <v>107.5</v>
      </c>
      <c r="P3042" s="5">
        <f t="shared" si="346"/>
        <v>76.785714285714292</v>
      </c>
      <c r="Q3042" s="6" t="s">
        <v>8374</v>
      </c>
      <c r="R3042" t="s">
        <v>8414</v>
      </c>
      <c r="S3042" s="10">
        <f t="shared" si="344"/>
        <v>42177.791909722218</v>
      </c>
      <c r="T3042" s="10">
        <f t="shared" si="345"/>
        <v>42181.958333333328</v>
      </c>
      <c r="U3042" s="10">
        <v>42177</v>
      </c>
      <c r="V3042" s="10">
        <v>42181</v>
      </c>
      <c r="W3042" s="28">
        <f t="shared" si="342"/>
        <v>3000</v>
      </c>
      <c r="X3042" s="28">
        <f t="shared" si="343"/>
        <v>3225</v>
      </c>
    </row>
    <row r="3043" spans="1:2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8318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8360</v>
      </c>
      <c r="O3043" s="5">
        <f t="shared" si="341"/>
        <v>110.48192771084338</v>
      </c>
      <c r="P3043" s="5">
        <f t="shared" si="346"/>
        <v>96.526315789473685</v>
      </c>
      <c r="Q3043" s="6" t="s">
        <v>8374</v>
      </c>
      <c r="R3043" t="s">
        <v>8414</v>
      </c>
      <c r="S3043" s="10">
        <f t="shared" si="344"/>
        <v>42359.868611111116</v>
      </c>
      <c r="T3043" s="10">
        <f t="shared" si="345"/>
        <v>42389.868611111116</v>
      </c>
      <c r="U3043" s="10">
        <v>42359</v>
      </c>
      <c r="V3043" s="10">
        <v>42389</v>
      </c>
      <c r="W3043" s="28">
        <f t="shared" si="342"/>
        <v>8300</v>
      </c>
      <c r="X3043" s="28">
        <f t="shared" si="343"/>
        <v>9170</v>
      </c>
    </row>
    <row r="3044" spans="1:2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8318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8360</v>
      </c>
      <c r="O3044" s="5">
        <f t="shared" si="341"/>
        <v>128</v>
      </c>
      <c r="P3044" s="5">
        <f t="shared" si="346"/>
        <v>51.891891891891895</v>
      </c>
      <c r="Q3044" s="6" t="s">
        <v>8374</v>
      </c>
      <c r="R3044" t="s">
        <v>8414</v>
      </c>
      <c r="S3044" s="10">
        <f t="shared" si="344"/>
        <v>42253.688043981485</v>
      </c>
      <c r="T3044" s="10">
        <f t="shared" si="345"/>
        <v>42283.688043981485</v>
      </c>
      <c r="U3044" s="10">
        <v>42253</v>
      </c>
      <c r="V3044" s="10">
        <v>42283</v>
      </c>
      <c r="W3044" s="28">
        <f t="shared" si="342"/>
        <v>2283.9</v>
      </c>
      <c r="X3044" s="28">
        <f t="shared" si="343"/>
        <v>2912.64</v>
      </c>
    </row>
    <row r="3045" spans="1:2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8318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8360</v>
      </c>
      <c r="O3045" s="5">
        <f t="shared" si="341"/>
        <v>110.00666666666667</v>
      </c>
      <c r="P3045" s="5">
        <f t="shared" si="346"/>
        <v>128.9140625</v>
      </c>
      <c r="Q3045" s="6" t="s">
        <v>8374</v>
      </c>
      <c r="R3045" t="s">
        <v>8414</v>
      </c>
      <c r="S3045" s="10">
        <f t="shared" si="344"/>
        <v>42083.070590277777</v>
      </c>
      <c r="T3045" s="10">
        <f t="shared" si="345"/>
        <v>42110.118055555555</v>
      </c>
      <c r="U3045" s="10">
        <v>42083</v>
      </c>
      <c r="V3045" s="10">
        <v>42110</v>
      </c>
      <c r="W3045" s="28">
        <f t="shared" si="342"/>
        <v>11838</v>
      </c>
      <c r="X3045" s="28">
        <f t="shared" si="343"/>
        <v>13410.3627</v>
      </c>
    </row>
    <row r="3046" spans="1:2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8318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8360</v>
      </c>
      <c r="O3046" s="5">
        <f t="shared" si="341"/>
        <v>109.34166666666667</v>
      </c>
      <c r="P3046" s="5">
        <f t="shared" si="346"/>
        <v>84.108974358974365</v>
      </c>
      <c r="Q3046" s="6" t="s">
        <v>8374</v>
      </c>
      <c r="R3046" t="s">
        <v>8414</v>
      </c>
      <c r="S3046" s="10">
        <f t="shared" si="344"/>
        <v>42387.7268287037</v>
      </c>
      <c r="T3046" s="10">
        <f t="shared" si="345"/>
        <v>42402.7268287037</v>
      </c>
      <c r="U3046" s="10">
        <v>42387</v>
      </c>
      <c r="V3046" s="10">
        <v>42402</v>
      </c>
      <c r="W3046" s="28">
        <f t="shared" si="342"/>
        <v>12000</v>
      </c>
      <c r="X3046" s="28">
        <f t="shared" si="343"/>
        <v>13121</v>
      </c>
    </row>
    <row r="3047" spans="1:2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8318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8360</v>
      </c>
      <c r="O3047" s="5">
        <f t="shared" si="341"/>
        <v>132.70650000000001</v>
      </c>
      <c r="P3047" s="5">
        <f t="shared" si="346"/>
        <v>82.941562500000003</v>
      </c>
      <c r="Q3047" s="6" t="s">
        <v>8374</v>
      </c>
      <c r="R3047" t="s">
        <v>8414</v>
      </c>
      <c r="S3047" s="10">
        <f t="shared" si="344"/>
        <v>41843.155729166669</v>
      </c>
      <c r="T3047" s="10">
        <f t="shared" si="345"/>
        <v>41873.155729166669</v>
      </c>
      <c r="U3047" s="10">
        <v>41843</v>
      </c>
      <c r="V3047" s="10">
        <v>41873</v>
      </c>
      <c r="W3047" s="28">
        <f t="shared" si="342"/>
        <v>4000</v>
      </c>
      <c r="X3047" s="28">
        <f t="shared" si="343"/>
        <v>5308.26</v>
      </c>
    </row>
    <row r="3048" spans="1:2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8318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8360</v>
      </c>
      <c r="O3048" s="5">
        <f t="shared" si="341"/>
        <v>190.84810126582278</v>
      </c>
      <c r="P3048" s="5">
        <f t="shared" si="346"/>
        <v>259.94827586206895</v>
      </c>
      <c r="Q3048" s="6" t="s">
        <v>8374</v>
      </c>
      <c r="R3048" t="s">
        <v>8414</v>
      </c>
      <c r="S3048" s="10">
        <f t="shared" si="344"/>
        <v>41862.803078703706</v>
      </c>
      <c r="T3048" s="10">
        <f t="shared" si="345"/>
        <v>41892.202777777777</v>
      </c>
      <c r="U3048" s="10">
        <v>41862</v>
      </c>
      <c r="V3048" s="10">
        <v>41892</v>
      </c>
      <c r="W3048" s="28">
        <f t="shared" si="342"/>
        <v>7900</v>
      </c>
      <c r="X3048" s="28">
        <f t="shared" si="343"/>
        <v>15077</v>
      </c>
    </row>
    <row r="3049" spans="1:2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8318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8360</v>
      </c>
      <c r="O3049" s="5">
        <f t="shared" si="341"/>
        <v>149</v>
      </c>
      <c r="P3049" s="5">
        <f t="shared" si="346"/>
        <v>37.25</v>
      </c>
      <c r="Q3049" s="6" t="s">
        <v>8374</v>
      </c>
      <c r="R3049" t="s">
        <v>8414</v>
      </c>
      <c r="S3049" s="10">
        <f t="shared" si="344"/>
        <v>42443.989050925928</v>
      </c>
      <c r="T3049" s="10">
        <f t="shared" si="345"/>
        <v>42487.552777777775</v>
      </c>
      <c r="U3049" s="10">
        <v>42443</v>
      </c>
      <c r="V3049" s="10">
        <v>42487</v>
      </c>
      <c r="W3049" s="28">
        <f t="shared" si="342"/>
        <v>500</v>
      </c>
      <c r="X3049" s="28">
        <f t="shared" si="343"/>
        <v>745</v>
      </c>
    </row>
    <row r="3050" spans="1:2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8318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8360</v>
      </c>
      <c r="O3050" s="5">
        <f t="shared" si="341"/>
        <v>166.4</v>
      </c>
      <c r="P3050" s="5">
        <f t="shared" si="346"/>
        <v>177.02127659574469</v>
      </c>
      <c r="Q3050" s="6" t="s">
        <v>8374</v>
      </c>
      <c r="R3050" t="s">
        <v>8414</v>
      </c>
      <c r="S3050" s="10">
        <f t="shared" si="344"/>
        <v>41975.901180555556</v>
      </c>
      <c r="T3050" s="10">
        <f t="shared" si="345"/>
        <v>42004.890277777777</v>
      </c>
      <c r="U3050" s="10">
        <v>41975</v>
      </c>
      <c r="V3050" s="10">
        <v>42004</v>
      </c>
      <c r="W3050" s="28">
        <f t="shared" si="342"/>
        <v>5000</v>
      </c>
      <c r="X3050" s="28">
        <f t="shared" si="343"/>
        <v>8320</v>
      </c>
    </row>
    <row r="3051" spans="1:2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8318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8360</v>
      </c>
      <c r="O3051" s="5">
        <f t="shared" si="341"/>
        <v>106.66666666666667</v>
      </c>
      <c r="P3051" s="5">
        <f t="shared" si="346"/>
        <v>74.074074074074076</v>
      </c>
      <c r="Q3051" s="6" t="s">
        <v>8374</v>
      </c>
      <c r="R3051" t="s">
        <v>8414</v>
      </c>
      <c r="S3051" s="10">
        <f t="shared" si="344"/>
        <v>42139.014525462961</v>
      </c>
      <c r="T3051" s="10">
        <f t="shared" si="345"/>
        <v>42169.014525462961</v>
      </c>
      <c r="U3051" s="10">
        <v>42139</v>
      </c>
      <c r="V3051" s="10">
        <v>42169</v>
      </c>
      <c r="W3051" s="28">
        <f t="shared" si="342"/>
        <v>3750</v>
      </c>
      <c r="X3051" s="28">
        <f t="shared" si="343"/>
        <v>4000</v>
      </c>
    </row>
    <row r="3052" spans="1:2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8318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8360</v>
      </c>
      <c r="O3052" s="5">
        <f t="shared" si="341"/>
        <v>106</v>
      </c>
      <c r="P3052" s="5">
        <f t="shared" si="346"/>
        <v>70.666666666666671</v>
      </c>
      <c r="Q3052" s="6" t="s">
        <v>8374</v>
      </c>
      <c r="R3052" t="s">
        <v>8414</v>
      </c>
      <c r="S3052" s="10">
        <f t="shared" si="344"/>
        <v>42465.16851851852</v>
      </c>
      <c r="T3052" s="10">
        <f t="shared" si="345"/>
        <v>42495.16851851852</v>
      </c>
      <c r="U3052" s="10">
        <v>42465</v>
      </c>
      <c r="V3052" s="10">
        <v>42495</v>
      </c>
      <c r="W3052" s="28">
        <f t="shared" si="342"/>
        <v>600</v>
      </c>
      <c r="X3052" s="28">
        <f t="shared" si="343"/>
        <v>636</v>
      </c>
    </row>
    <row r="3053" spans="1:2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8320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8360</v>
      </c>
      <c r="O3053" s="5">
        <f t="shared" si="341"/>
        <v>23.62857142857143</v>
      </c>
      <c r="P3053" s="5">
        <f t="shared" si="346"/>
        <v>23.62857142857143</v>
      </c>
      <c r="Q3053" s="6" t="s">
        <v>8374</v>
      </c>
      <c r="R3053" t="s">
        <v>8414</v>
      </c>
      <c r="S3053" s="10">
        <f t="shared" si="344"/>
        <v>42744.416030092594</v>
      </c>
      <c r="T3053" s="10">
        <f t="shared" si="345"/>
        <v>42774.416030092594</v>
      </c>
      <c r="U3053" s="10">
        <v>42744</v>
      </c>
      <c r="V3053" s="10">
        <v>42774</v>
      </c>
      <c r="W3053" s="28">
        <f t="shared" si="342"/>
        <v>4247.25</v>
      </c>
      <c r="X3053" s="28">
        <f t="shared" si="343"/>
        <v>1033.8326999999999</v>
      </c>
    </row>
    <row r="3054" spans="1:2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8320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8360</v>
      </c>
      <c r="O3054" s="5">
        <f t="shared" si="341"/>
        <v>0.15</v>
      </c>
      <c r="P3054" s="5">
        <f t="shared" si="346"/>
        <v>37.5</v>
      </c>
      <c r="Q3054" s="6" t="s">
        <v>8374</v>
      </c>
      <c r="R3054" t="s">
        <v>8414</v>
      </c>
      <c r="S3054" s="10">
        <f t="shared" si="344"/>
        <v>42122.670069444444</v>
      </c>
      <c r="T3054" s="10">
        <f t="shared" si="345"/>
        <v>42152.665972222225</v>
      </c>
      <c r="U3054" s="10">
        <v>42122</v>
      </c>
      <c r="V3054" s="10">
        <v>42152</v>
      </c>
      <c r="W3054" s="28">
        <f t="shared" si="342"/>
        <v>50000</v>
      </c>
      <c r="X3054" s="28">
        <f t="shared" si="343"/>
        <v>75</v>
      </c>
    </row>
    <row r="3055" spans="1:2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8320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8360</v>
      </c>
      <c r="O3055" s="5">
        <f t="shared" si="341"/>
        <v>0.4</v>
      </c>
      <c r="P3055" s="5">
        <f t="shared" si="346"/>
        <v>13.333333333333334</v>
      </c>
      <c r="Q3055" s="6" t="s">
        <v>8374</v>
      </c>
      <c r="R3055" t="s">
        <v>8414</v>
      </c>
      <c r="S3055" s="10">
        <f t="shared" si="344"/>
        <v>41862.761724537035</v>
      </c>
      <c r="T3055" s="10">
        <f t="shared" si="345"/>
        <v>41914.165972222225</v>
      </c>
      <c r="U3055" s="10">
        <v>41862</v>
      </c>
      <c r="V3055" s="10">
        <v>41914</v>
      </c>
      <c r="W3055" s="28">
        <f t="shared" si="342"/>
        <v>10000</v>
      </c>
      <c r="X3055" s="28">
        <f t="shared" si="343"/>
        <v>40</v>
      </c>
    </row>
    <row r="3056" spans="1:2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8320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8360</v>
      </c>
      <c r="O3056" s="5">
        <f t="shared" si="341"/>
        <v>0</v>
      </c>
      <c r="P3056" s="5">
        <v>0</v>
      </c>
      <c r="Q3056" s="6" t="s">
        <v>8374</v>
      </c>
      <c r="R3056" t="s">
        <v>8414</v>
      </c>
      <c r="S3056" s="10">
        <f t="shared" si="344"/>
        <v>42027.832800925928</v>
      </c>
      <c r="T3056" s="10">
        <f t="shared" si="345"/>
        <v>42065.044444444444</v>
      </c>
      <c r="U3056" s="10">
        <v>42027</v>
      </c>
      <c r="V3056" s="10">
        <v>42065</v>
      </c>
      <c r="W3056" s="28">
        <f t="shared" si="342"/>
        <v>300</v>
      </c>
      <c r="X3056" s="28">
        <f t="shared" si="343"/>
        <v>0</v>
      </c>
    </row>
    <row r="3057" spans="1:2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8320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8360</v>
      </c>
      <c r="O3057" s="5">
        <f t="shared" si="341"/>
        <v>5.0000000000000001E-3</v>
      </c>
      <c r="P3057" s="5">
        <f>E3057/L3057</f>
        <v>1</v>
      </c>
      <c r="Q3057" s="6" t="s">
        <v>8374</v>
      </c>
      <c r="R3057" t="s">
        <v>8414</v>
      </c>
      <c r="S3057" s="10">
        <f t="shared" si="344"/>
        <v>41953.95821759259</v>
      </c>
      <c r="T3057" s="10">
        <f t="shared" si="345"/>
        <v>42013.95821759259</v>
      </c>
      <c r="U3057" s="10">
        <v>41953</v>
      </c>
      <c r="V3057" s="10">
        <v>42013</v>
      </c>
      <c r="W3057" s="28">
        <f t="shared" si="342"/>
        <v>20000</v>
      </c>
      <c r="X3057" s="28">
        <f t="shared" si="343"/>
        <v>1</v>
      </c>
    </row>
    <row r="3058" spans="1:2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8320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8360</v>
      </c>
      <c r="O3058" s="5">
        <f t="shared" si="341"/>
        <v>0</v>
      </c>
      <c r="P3058" s="5">
        <v>0</v>
      </c>
      <c r="Q3058" s="6" t="s">
        <v>8374</v>
      </c>
      <c r="R3058" t="s">
        <v>8414</v>
      </c>
      <c r="S3058" s="10">
        <f t="shared" si="344"/>
        <v>41851.636388888888</v>
      </c>
      <c r="T3058" s="10">
        <f t="shared" si="345"/>
        <v>41911.636388888888</v>
      </c>
      <c r="U3058" s="10">
        <v>41851</v>
      </c>
      <c r="V3058" s="10">
        <v>41911</v>
      </c>
      <c r="W3058" s="28">
        <f t="shared" si="342"/>
        <v>25000</v>
      </c>
      <c r="X3058" s="28">
        <f t="shared" si="343"/>
        <v>0</v>
      </c>
    </row>
    <row r="3059" spans="1:2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8320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8360</v>
      </c>
      <c r="O3059" s="5">
        <f t="shared" si="341"/>
        <v>0</v>
      </c>
      <c r="P3059" s="5">
        <v>0</v>
      </c>
      <c r="Q3059" s="6" t="s">
        <v>8374</v>
      </c>
      <c r="R3059" t="s">
        <v>8414</v>
      </c>
      <c r="S3059" s="10">
        <f t="shared" si="344"/>
        <v>42433.650590277779</v>
      </c>
      <c r="T3059" s="10">
        <f t="shared" si="345"/>
        <v>42463.608923611115</v>
      </c>
      <c r="U3059" s="10">
        <v>42433</v>
      </c>
      <c r="V3059" s="10">
        <v>42463</v>
      </c>
      <c r="W3059" s="28">
        <f t="shared" si="342"/>
        <v>70790</v>
      </c>
      <c r="X3059" s="28">
        <f t="shared" si="343"/>
        <v>0</v>
      </c>
    </row>
    <row r="3060" spans="1:2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8320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8360</v>
      </c>
      <c r="O3060" s="5">
        <f t="shared" si="341"/>
        <v>1.6666666666666666E-2</v>
      </c>
      <c r="P3060" s="5">
        <f>E3060/L3060</f>
        <v>1</v>
      </c>
      <c r="Q3060" s="6" t="s">
        <v>8374</v>
      </c>
      <c r="R3060" t="s">
        <v>8414</v>
      </c>
      <c r="S3060" s="10">
        <f t="shared" si="344"/>
        <v>42460.374305555553</v>
      </c>
      <c r="T3060" s="10">
        <f t="shared" si="345"/>
        <v>42510.374305555553</v>
      </c>
      <c r="U3060" s="10">
        <v>42460</v>
      </c>
      <c r="V3060" s="10">
        <v>42510</v>
      </c>
      <c r="W3060" s="28">
        <f t="shared" si="342"/>
        <v>20493</v>
      </c>
      <c r="X3060" s="28">
        <f t="shared" si="343"/>
        <v>3.3656999999999995</v>
      </c>
    </row>
    <row r="3061" spans="1:2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8320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8360</v>
      </c>
      <c r="O3061" s="5">
        <f t="shared" si="341"/>
        <v>3.0066666666666664</v>
      </c>
      <c r="P3061" s="5">
        <f>E3061/L3061</f>
        <v>41</v>
      </c>
      <c r="Q3061" s="6" t="s">
        <v>8374</v>
      </c>
      <c r="R3061" t="s">
        <v>8414</v>
      </c>
      <c r="S3061" s="10">
        <f t="shared" si="344"/>
        <v>41829.935717592591</v>
      </c>
      <c r="T3061" s="10">
        <f t="shared" si="345"/>
        <v>41859.935717592591</v>
      </c>
      <c r="U3061" s="10">
        <v>41829</v>
      </c>
      <c r="V3061" s="10">
        <v>41859</v>
      </c>
      <c r="W3061" s="28">
        <f t="shared" si="342"/>
        <v>15000</v>
      </c>
      <c r="X3061" s="28">
        <f t="shared" si="343"/>
        <v>451</v>
      </c>
    </row>
    <row r="3062" spans="1:2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8320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8360</v>
      </c>
      <c r="O3062" s="5">
        <f t="shared" si="341"/>
        <v>0.15227272727272728</v>
      </c>
      <c r="P3062" s="5">
        <f>E3062/L3062</f>
        <v>55.833333333333336</v>
      </c>
      <c r="Q3062" s="6" t="s">
        <v>8374</v>
      </c>
      <c r="R3062" t="s">
        <v>8414</v>
      </c>
      <c r="S3062" s="10">
        <f t="shared" si="344"/>
        <v>42245.274699074071</v>
      </c>
      <c r="T3062" s="10">
        <f t="shared" si="345"/>
        <v>42275.274699074071</v>
      </c>
      <c r="U3062" s="10">
        <v>42245</v>
      </c>
      <c r="V3062" s="10">
        <v>42275</v>
      </c>
      <c r="W3062" s="28">
        <f t="shared" si="342"/>
        <v>220000</v>
      </c>
      <c r="X3062" s="28">
        <f t="shared" si="343"/>
        <v>335</v>
      </c>
    </row>
    <row r="3063" spans="1:2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8320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8360</v>
      </c>
      <c r="O3063" s="5">
        <f t="shared" si="341"/>
        <v>0</v>
      </c>
      <c r="P3063" s="5">
        <v>0</v>
      </c>
      <c r="Q3063" s="6" t="s">
        <v>8374</v>
      </c>
      <c r="R3063" t="s">
        <v>8414</v>
      </c>
      <c r="S3063" s="10">
        <f t="shared" si="344"/>
        <v>41834.784120370372</v>
      </c>
      <c r="T3063" s="10">
        <f t="shared" si="345"/>
        <v>41864.784120370372</v>
      </c>
      <c r="U3063" s="10">
        <v>41834</v>
      </c>
      <c r="V3063" s="10">
        <v>41864</v>
      </c>
      <c r="W3063" s="28">
        <f t="shared" si="342"/>
        <v>1000000</v>
      </c>
      <c r="X3063" s="28">
        <f t="shared" si="343"/>
        <v>0</v>
      </c>
    </row>
    <row r="3064" spans="1:2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8320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8360</v>
      </c>
      <c r="O3064" s="5">
        <f t="shared" si="341"/>
        <v>66.84</v>
      </c>
      <c r="P3064" s="5">
        <f t="shared" ref="P3064:P3083" si="347">E3064/L3064</f>
        <v>99.761194029850742</v>
      </c>
      <c r="Q3064" s="6" t="s">
        <v>8374</v>
      </c>
      <c r="R3064" t="s">
        <v>8414</v>
      </c>
      <c r="S3064" s="10">
        <f t="shared" si="344"/>
        <v>42248.535787037035</v>
      </c>
      <c r="T3064" s="10">
        <f t="shared" si="345"/>
        <v>42277.75</v>
      </c>
      <c r="U3064" s="10">
        <v>42248</v>
      </c>
      <c r="V3064" s="10">
        <v>42277</v>
      </c>
      <c r="W3064" s="28">
        <f t="shared" si="342"/>
        <v>10000</v>
      </c>
      <c r="X3064" s="28">
        <f t="shared" si="343"/>
        <v>6684</v>
      </c>
    </row>
    <row r="3065" spans="1:2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8320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8360</v>
      </c>
      <c r="O3065" s="5">
        <f t="shared" si="341"/>
        <v>19.566666666666666</v>
      </c>
      <c r="P3065" s="5">
        <f t="shared" si="347"/>
        <v>25.521739130434781</v>
      </c>
      <c r="Q3065" s="6" t="s">
        <v>8374</v>
      </c>
      <c r="R3065" t="s">
        <v>8414</v>
      </c>
      <c r="S3065" s="10">
        <f t="shared" si="344"/>
        <v>42630.922893518524</v>
      </c>
      <c r="T3065" s="10">
        <f t="shared" si="345"/>
        <v>42665.922893518524</v>
      </c>
      <c r="U3065" s="10">
        <v>42630</v>
      </c>
      <c r="V3065" s="10">
        <v>42665</v>
      </c>
      <c r="W3065" s="28">
        <f t="shared" si="342"/>
        <v>3000</v>
      </c>
      <c r="X3065" s="28">
        <f t="shared" si="343"/>
        <v>587</v>
      </c>
    </row>
    <row r="3066" spans="1:2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8320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8360</v>
      </c>
      <c r="O3066" s="5">
        <f t="shared" si="341"/>
        <v>11.294666666666666</v>
      </c>
      <c r="P3066" s="5">
        <f t="shared" si="347"/>
        <v>117.65277777777777</v>
      </c>
      <c r="Q3066" s="6" t="s">
        <v>8374</v>
      </c>
      <c r="R3066" t="s">
        <v>8414</v>
      </c>
      <c r="S3066" s="10">
        <f t="shared" si="344"/>
        <v>42299.130162037036</v>
      </c>
      <c r="T3066" s="10">
        <f t="shared" si="345"/>
        <v>42330.290972222225</v>
      </c>
      <c r="U3066" s="10">
        <v>42299</v>
      </c>
      <c r="V3066" s="10">
        <v>42330</v>
      </c>
      <c r="W3066" s="28">
        <f t="shared" si="342"/>
        <v>75000</v>
      </c>
      <c r="X3066" s="28">
        <f t="shared" si="343"/>
        <v>8471</v>
      </c>
    </row>
    <row r="3067" spans="1:2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8320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8360</v>
      </c>
      <c r="O3067" s="5">
        <f t="shared" si="341"/>
        <v>0.04</v>
      </c>
      <c r="P3067" s="5">
        <f t="shared" si="347"/>
        <v>5</v>
      </c>
      <c r="Q3067" s="6" t="s">
        <v>8374</v>
      </c>
      <c r="R3067" t="s">
        <v>8414</v>
      </c>
      <c r="S3067" s="10">
        <f t="shared" si="344"/>
        <v>41825.055231481485</v>
      </c>
      <c r="T3067" s="10">
        <f t="shared" si="345"/>
        <v>41850.055231481485</v>
      </c>
      <c r="U3067" s="10">
        <v>41825</v>
      </c>
      <c r="V3067" s="10">
        <v>41850</v>
      </c>
      <c r="W3067" s="28">
        <f t="shared" si="342"/>
        <v>25000</v>
      </c>
      <c r="X3067" s="28">
        <f t="shared" si="343"/>
        <v>10</v>
      </c>
    </row>
    <row r="3068" spans="1:2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8320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8360</v>
      </c>
      <c r="O3068" s="5">
        <f t="shared" si="341"/>
        <v>11.985714285714286</v>
      </c>
      <c r="P3068" s="5">
        <f t="shared" si="347"/>
        <v>2796.6666666666665</v>
      </c>
      <c r="Q3068" s="6" t="s">
        <v>8374</v>
      </c>
      <c r="R3068" t="s">
        <v>8414</v>
      </c>
      <c r="S3068" s="10">
        <f t="shared" si="344"/>
        <v>42531.228437500002</v>
      </c>
      <c r="T3068" s="10">
        <f t="shared" si="345"/>
        <v>42561.228437500002</v>
      </c>
      <c r="U3068" s="10">
        <v>42531</v>
      </c>
      <c r="V3068" s="10">
        <v>42561</v>
      </c>
      <c r="W3068" s="28">
        <f t="shared" si="342"/>
        <v>259035</v>
      </c>
      <c r="X3068" s="28">
        <f t="shared" si="343"/>
        <v>31525.424999999999</v>
      </c>
    </row>
    <row r="3069" spans="1:2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8320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8360</v>
      </c>
      <c r="O3069" s="5">
        <f t="shared" si="341"/>
        <v>2.5</v>
      </c>
      <c r="P3069" s="5">
        <f t="shared" si="347"/>
        <v>200</v>
      </c>
      <c r="Q3069" s="6" t="s">
        <v>8374</v>
      </c>
      <c r="R3069" t="s">
        <v>8414</v>
      </c>
      <c r="S3069" s="10">
        <f t="shared" si="344"/>
        <v>42226.938414351855</v>
      </c>
      <c r="T3069" s="10">
        <f t="shared" si="345"/>
        <v>42256.938414351855</v>
      </c>
      <c r="U3069" s="10">
        <v>42226</v>
      </c>
      <c r="V3069" s="10">
        <v>42256</v>
      </c>
      <c r="W3069" s="28">
        <f t="shared" si="342"/>
        <v>5260</v>
      </c>
      <c r="X3069" s="28">
        <f t="shared" si="343"/>
        <v>127.58</v>
      </c>
    </row>
    <row r="3070" spans="1:2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8320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8360</v>
      </c>
      <c r="O3070" s="5">
        <f t="shared" si="341"/>
        <v>6.9999999999999993E-2</v>
      </c>
      <c r="P3070" s="5">
        <f t="shared" si="347"/>
        <v>87.5</v>
      </c>
      <c r="Q3070" s="6" t="s">
        <v>8374</v>
      </c>
      <c r="R3070" t="s">
        <v>8414</v>
      </c>
      <c r="S3070" s="10">
        <f t="shared" si="344"/>
        <v>42263.691574074073</v>
      </c>
      <c r="T3070" s="10">
        <f t="shared" si="345"/>
        <v>42293.691574074073</v>
      </c>
      <c r="U3070" s="10">
        <v>42263</v>
      </c>
      <c r="V3070" s="10">
        <v>42293</v>
      </c>
      <c r="W3070" s="28">
        <f t="shared" si="342"/>
        <v>250000</v>
      </c>
      <c r="X3070" s="28">
        <f t="shared" si="343"/>
        <v>175</v>
      </c>
    </row>
    <row r="3071" spans="1:2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8320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8360</v>
      </c>
      <c r="O3071" s="5">
        <f t="shared" si="341"/>
        <v>14.099999999999998</v>
      </c>
      <c r="P3071" s="5">
        <f t="shared" si="347"/>
        <v>20.142857142857142</v>
      </c>
      <c r="Q3071" s="6" t="s">
        <v>8374</v>
      </c>
      <c r="R3071" t="s">
        <v>8414</v>
      </c>
      <c r="S3071" s="10">
        <f t="shared" si="344"/>
        <v>41957.833726851852</v>
      </c>
      <c r="T3071" s="10">
        <f t="shared" si="345"/>
        <v>41987.833726851852</v>
      </c>
      <c r="U3071" s="10">
        <v>41957</v>
      </c>
      <c r="V3071" s="10">
        <v>41987</v>
      </c>
      <c r="W3071" s="28">
        <f t="shared" si="342"/>
        <v>1000</v>
      </c>
      <c r="X3071" s="28">
        <f t="shared" si="343"/>
        <v>141</v>
      </c>
    </row>
    <row r="3072" spans="1:2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8320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8360</v>
      </c>
      <c r="O3072" s="5">
        <f t="shared" si="341"/>
        <v>3.34</v>
      </c>
      <c r="P3072" s="5">
        <f t="shared" si="347"/>
        <v>20.875</v>
      </c>
      <c r="Q3072" s="6" t="s">
        <v>8374</v>
      </c>
      <c r="R3072" t="s">
        <v>8414</v>
      </c>
      <c r="S3072" s="10">
        <f t="shared" si="344"/>
        <v>42690.733437499999</v>
      </c>
      <c r="T3072" s="10">
        <f t="shared" si="345"/>
        <v>42711.733437499999</v>
      </c>
      <c r="U3072" s="10">
        <v>42690</v>
      </c>
      <c r="V3072" s="10">
        <v>42711</v>
      </c>
      <c r="W3072" s="28">
        <f t="shared" si="342"/>
        <v>12427.999999999998</v>
      </c>
      <c r="X3072" s="28">
        <f t="shared" si="343"/>
        <v>421.14059999999995</v>
      </c>
    </row>
    <row r="3073" spans="1:2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8320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8360</v>
      </c>
      <c r="O3073" s="5">
        <f t="shared" si="341"/>
        <v>59.774999999999999</v>
      </c>
      <c r="P3073" s="5">
        <f t="shared" si="347"/>
        <v>61.307692307692307</v>
      </c>
      <c r="Q3073" s="6" t="s">
        <v>8374</v>
      </c>
      <c r="R3073" t="s">
        <v>8414</v>
      </c>
      <c r="S3073" s="10">
        <f t="shared" si="344"/>
        <v>42097.732418981483</v>
      </c>
      <c r="T3073" s="10">
        <f t="shared" si="345"/>
        <v>42115.249305555553</v>
      </c>
      <c r="U3073" s="10">
        <v>42097</v>
      </c>
      <c r="V3073" s="10">
        <v>42115</v>
      </c>
      <c r="W3073" s="28">
        <f t="shared" si="342"/>
        <v>12000</v>
      </c>
      <c r="X3073" s="28">
        <f t="shared" si="343"/>
        <v>7173</v>
      </c>
    </row>
    <row r="3074" spans="1:2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8320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8360</v>
      </c>
      <c r="O3074" s="5">
        <f t="shared" ref="O3074:O3137" si="348">(E3074/D3074)*100</f>
        <v>1.6666666666666666E-2</v>
      </c>
      <c r="P3074" s="5">
        <f t="shared" si="347"/>
        <v>1</v>
      </c>
      <c r="Q3074" s="6" t="s">
        <v>8374</v>
      </c>
      <c r="R3074" t="s">
        <v>8414</v>
      </c>
      <c r="S3074" s="10">
        <f t="shared" si="344"/>
        <v>42658.690532407403</v>
      </c>
      <c r="T3074" s="10">
        <f t="shared" si="345"/>
        <v>42673.073611111111</v>
      </c>
      <c r="U3074" s="10">
        <v>42658</v>
      </c>
      <c r="V3074" s="10">
        <v>42673</v>
      </c>
      <c r="W3074" s="28">
        <f t="shared" ref="W3074:W3137" si="349">(HLOOKUP(U3074,Exchange_Data,MATCH(H3074,Currency,0),FALSE))*D3074</f>
        <v>12000</v>
      </c>
      <c r="X3074" s="28">
        <f t="shared" ref="X3074:X3137" si="350">(HLOOKUP(V3074,Exchange_Data,MATCH(H3074,Currency,0),FALSE))*E3074</f>
        <v>2</v>
      </c>
    </row>
    <row r="3075" spans="1:2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8320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8360</v>
      </c>
      <c r="O3075" s="5">
        <f t="shared" si="348"/>
        <v>2.3035714285714284E-2</v>
      </c>
      <c r="P3075" s="5">
        <f t="shared" si="347"/>
        <v>92.142857142857139</v>
      </c>
      <c r="Q3075" s="6" t="s">
        <v>8374</v>
      </c>
      <c r="R3075" t="s">
        <v>8414</v>
      </c>
      <c r="S3075" s="10">
        <f t="shared" ref="S3075:S3138" si="351">(J3075/86400)+25569</f>
        <v>42111.684027777781</v>
      </c>
      <c r="T3075" s="10">
        <f t="shared" ref="T3075:T3138" si="352">(I3075/86400)+25569</f>
        <v>42169.804861111115</v>
      </c>
      <c r="U3075" s="10">
        <v>42111</v>
      </c>
      <c r="V3075" s="10">
        <v>42169</v>
      </c>
      <c r="W3075" s="28">
        <f t="shared" si="349"/>
        <v>2800000</v>
      </c>
      <c r="X3075" s="28">
        <f t="shared" si="350"/>
        <v>645</v>
      </c>
    </row>
    <row r="3076" spans="1:2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8320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8360</v>
      </c>
      <c r="O3076" s="5">
        <f t="shared" si="348"/>
        <v>8.8000000000000009E-2</v>
      </c>
      <c r="P3076" s="5">
        <f t="shared" si="347"/>
        <v>7.333333333333333</v>
      </c>
      <c r="Q3076" s="6" t="s">
        <v>8374</v>
      </c>
      <c r="R3076" t="s">
        <v>8414</v>
      </c>
      <c r="S3076" s="10">
        <f t="shared" si="351"/>
        <v>42409.571284722224</v>
      </c>
      <c r="T3076" s="10">
        <f t="shared" si="352"/>
        <v>42439.571284722224</v>
      </c>
      <c r="U3076" s="10">
        <v>42409</v>
      </c>
      <c r="V3076" s="10">
        <v>42439</v>
      </c>
      <c r="W3076" s="28">
        <f t="shared" si="349"/>
        <v>28090</v>
      </c>
      <c r="X3076" s="28">
        <f t="shared" si="350"/>
        <v>23.885400000000004</v>
      </c>
    </row>
    <row r="3077" spans="1:2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8320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8360</v>
      </c>
      <c r="O3077" s="5">
        <f t="shared" si="348"/>
        <v>8.64</v>
      </c>
      <c r="P3077" s="5">
        <f t="shared" si="347"/>
        <v>64.8</v>
      </c>
      <c r="Q3077" s="6" t="s">
        <v>8374</v>
      </c>
      <c r="R3077" t="s">
        <v>8414</v>
      </c>
      <c r="S3077" s="10">
        <f t="shared" si="351"/>
        <v>42551.102314814816</v>
      </c>
      <c r="T3077" s="10">
        <f t="shared" si="352"/>
        <v>42601.102314814816</v>
      </c>
      <c r="U3077" s="10">
        <v>42551</v>
      </c>
      <c r="V3077" s="10">
        <v>42601</v>
      </c>
      <c r="W3077" s="28">
        <f t="shared" si="349"/>
        <v>15000</v>
      </c>
      <c r="X3077" s="28">
        <f t="shared" si="350"/>
        <v>1296</v>
      </c>
    </row>
    <row r="3078" spans="1:2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8320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8360</v>
      </c>
      <c r="O3078" s="5">
        <f t="shared" si="348"/>
        <v>15.06</v>
      </c>
      <c r="P3078" s="5">
        <f t="shared" si="347"/>
        <v>30.12</v>
      </c>
      <c r="Q3078" s="6" t="s">
        <v>8374</v>
      </c>
      <c r="R3078" t="s">
        <v>8414</v>
      </c>
      <c r="S3078" s="10">
        <f t="shared" si="351"/>
        <v>42226.651886574073</v>
      </c>
      <c r="T3078" s="10">
        <f t="shared" si="352"/>
        <v>42286.651886574073</v>
      </c>
      <c r="U3078" s="10">
        <v>42226</v>
      </c>
      <c r="V3078" s="10">
        <v>42286</v>
      </c>
      <c r="W3078" s="28">
        <f t="shared" si="349"/>
        <v>10000</v>
      </c>
      <c r="X3078" s="28">
        <f t="shared" si="350"/>
        <v>1506</v>
      </c>
    </row>
    <row r="3079" spans="1:2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8320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8360</v>
      </c>
      <c r="O3079" s="5">
        <f t="shared" si="348"/>
        <v>0.47727272727272729</v>
      </c>
      <c r="P3079" s="5">
        <f t="shared" si="347"/>
        <v>52.5</v>
      </c>
      <c r="Q3079" s="6" t="s">
        <v>8374</v>
      </c>
      <c r="R3079" t="s">
        <v>8414</v>
      </c>
      <c r="S3079" s="10">
        <f t="shared" si="351"/>
        <v>42766.956921296296</v>
      </c>
      <c r="T3079" s="10">
        <f t="shared" si="352"/>
        <v>42796.956921296296</v>
      </c>
      <c r="U3079" s="10">
        <v>42766</v>
      </c>
      <c r="V3079" s="10">
        <v>42796</v>
      </c>
      <c r="W3079" s="28">
        <f t="shared" si="349"/>
        <v>16834.400000000001</v>
      </c>
      <c r="X3079" s="28">
        <f t="shared" si="350"/>
        <v>78.466499999999996</v>
      </c>
    </row>
    <row r="3080" spans="1:2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8320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8360</v>
      </c>
      <c r="O3080" s="5">
        <f t="shared" si="348"/>
        <v>0.11833333333333333</v>
      </c>
      <c r="P3080" s="5">
        <f t="shared" si="347"/>
        <v>23.666666666666668</v>
      </c>
      <c r="Q3080" s="6" t="s">
        <v>8374</v>
      </c>
      <c r="R3080" t="s">
        <v>8414</v>
      </c>
      <c r="S3080" s="10">
        <f t="shared" si="351"/>
        <v>42031.138831018514</v>
      </c>
      <c r="T3080" s="10">
        <f t="shared" si="352"/>
        <v>42061.138831018514</v>
      </c>
      <c r="U3080" s="10">
        <v>42031</v>
      </c>
      <c r="V3080" s="10">
        <v>42061</v>
      </c>
      <c r="W3080" s="28">
        <f t="shared" si="349"/>
        <v>60000</v>
      </c>
      <c r="X3080" s="28">
        <f t="shared" si="350"/>
        <v>71</v>
      </c>
    </row>
    <row r="3081" spans="1:2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8320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8360</v>
      </c>
      <c r="O3081" s="5">
        <f t="shared" si="348"/>
        <v>0.8417399858735245</v>
      </c>
      <c r="P3081" s="5">
        <f t="shared" si="347"/>
        <v>415.77777777777777</v>
      </c>
      <c r="Q3081" s="6" t="s">
        <v>8374</v>
      </c>
      <c r="R3081" t="s">
        <v>8414</v>
      </c>
      <c r="S3081" s="10">
        <f t="shared" si="351"/>
        <v>42055.713368055556</v>
      </c>
      <c r="T3081" s="10">
        <f t="shared" si="352"/>
        <v>42085.671701388885</v>
      </c>
      <c r="U3081" s="10">
        <v>42055</v>
      </c>
      <c r="V3081" s="10">
        <v>42085</v>
      </c>
      <c r="W3081" s="28">
        <f t="shared" si="349"/>
        <v>1333666</v>
      </c>
      <c r="X3081" s="28">
        <f t="shared" si="350"/>
        <v>11226</v>
      </c>
    </row>
    <row r="3082" spans="1:2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8320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8360</v>
      </c>
      <c r="O3082" s="5">
        <f t="shared" si="348"/>
        <v>1.8799999999999997E-2</v>
      </c>
      <c r="P3082" s="5">
        <f t="shared" si="347"/>
        <v>53.714285714285715</v>
      </c>
      <c r="Q3082" s="6" t="s">
        <v>8374</v>
      </c>
      <c r="R3082" t="s">
        <v>8414</v>
      </c>
      <c r="S3082" s="10">
        <f t="shared" si="351"/>
        <v>41940.028287037036</v>
      </c>
      <c r="T3082" s="10">
        <f t="shared" si="352"/>
        <v>42000.0699537037</v>
      </c>
      <c r="U3082" s="10">
        <v>41940</v>
      </c>
      <c r="V3082" s="10">
        <v>42000</v>
      </c>
      <c r="W3082" s="28">
        <f t="shared" si="349"/>
        <v>2000000</v>
      </c>
      <c r="X3082" s="28">
        <f t="shared" si="350"/>
        <v>376</v>
      </c>
    </row>
    <row r="3083" spans="1:2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8320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8360</v>
      </c>
      <c r="O3083" s="5">
        <f t="shared" si="348"/>
        <v>0.21029999999999999</v>
      </c>
      <c r="P3083" s="5">
        <f t="shared" si="347"/>
        <v>420.6</v>
      </c>
      <c r="Q3083" s="6" t="s">
        <v>8374</v>
      </c>
      <c r="R3083" t="s">
        <v>8414</v>
      </c>
      <c r="S3083" s="10">
        <f t="shared" si="351"/>
        <v>42237.181608796294</v>
      </c>
      <c r="T3083" s="10">
        <f t="shared" si="352"/>
        <v>42267.181608796294</v>
      </c>
      <c r="U3083" s="10">
        <v>42237</v>
      </c>
      <c r="V3083" s="10">
        <v>42267</v>
      </c>
      <c r="W3083" s="28">
        <f t="shared" si="349"/>
        <v>1000000</v>
      </c>
      <c r="X3083" s="28">
        <f t="shared" si="350"/>
        <v>2103</v>
      </c>
    </row>
    <row r="3084" spans="1:2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8320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8360</v>
      </c>
      <c r="O3084" s="5">
        <f t="shared" si="348"/>
        <v>0</v>
      </c>
      <c r="P3084" s="5">
        <v>0</v>
      </c>
      <c r="Q3084" s="6" t="s">
        <v>8374</v>
      </c>
      <c r="R3084" t="s">
        <v>8414</v>
      </c>
      <c r="S3084" s="10">
        <f t="shared" si="351"/>
        <v>42293.922986111109</v>
      </c>
      <c r="T3084" s="10">
        <f t="shared" si="352"/>
        <v>42323.96465277778</v>
      </c>
      <c r="U3084" s="10">
        <v>42293</v>
      </c>
      <c r="V3084" s="10">
        <v>42323</v>
      </c>
      <c r="W3084" s="28">
        <f t="shared" si="349"/>
        <v>9000</v>
      </c>
      <c r="X3084" s="28">
        <f t="shared" si="350"/>
        <v>0</v>
      </c>
    </row>
    <row r="3085" spans="1:2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8320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8360</v>
      </c>
      <c r="O3085" s="5">
        <f t="shared" si="348"/>
        <v>0.27999999999999997</v>
      </c>
      <c r="P3085" s="5">
        <f t="shared" ref="P3085:P3115" si="353">E3085/L3085</f>
        <v>18.666666666666668</v>
      </c>
      <c r="Q3085" s="6" t="s">
        <v>8374</v>
      </c>
      <c r="R3085" t="s">
        <v>8414</v>
      </c>
      <c r="S3085" s="10">
        <f t="shared" si="351"/>
        <v>41853.563402777778</v>
      </c>
      <c r="T3085" s="10">
        <f t="shared" si="352"/>
        <v>41883.208333333336</v>
      </c>
      <c r="U3085" s="10">
        <v>41853</v>
      </c>
      <c r="V3085" s="10">
        <v>41883</v>
      </c>
      <c r="W3085" s="28">
        <f t="shared" si="349"/>
        <v>20000</v>
      </c>
      <c r="X3085" s="28">
        <f t="shared" si="350"/>
        <v>56</v>
      </c>
    </row>
    <row r="3086" spans="1:2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8320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8360</v>
      </c>
      <c r="O3086" s="5">
        <f t="shared" si="348"/>
        <v>11.57920670115792</v>
      </c>
      <c r="P3086" s="5">
        <f t="shared" si="353"/>
        <v>78.333333333333329</v>
      </c>
      <c r="Q3086" s="6" t="s">
        <v>8374</v>
      </c>
      <c r="R3086" t="s">
        <v>8414</v>
      </c>
      <c r="S3086" s="10">
        <f t="shared" si="351"/>
        <v>42100.723738425921</v>
      </c>
      <c r="T3086" s="10">
        <f t="shared" si="352"/>
        <v>42129.783333333333</v>
      </c>
      <c r="U3086" s="10">
        <v>42100</v>
      </c>
      <c r="V3086" s="10">
        <v>42129</v>
      </c>
      <c r="W3086" s="28">
        <f t="shared" si="349"/>
        <v>4059</v>
      </c>
      <c r="X3086" s="28">
        <f t="shared" si="350"/>
        <v>470</v>
      </c>
    </row>
    <row r="3087" spans="1:2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8320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8360</v>
      </c>
      <c r="O3087" s="5">
        <f t="shared" si="348"/>
        <v>2.44</v>
      </c>
      <c r="P3087" s="5">
        <f t="shared" si="353"/>
        <v>67.777777777777771</v>
      </c>
      <c r="Q3087" s="6" t="s">
        <v>8374</v>
      </c>
      <c r="R3087" t="s">
        <v>8414</v>
      </c>
      <c r="S3087" s="10">
        <f t="shared" si="351"/>
        <v>42246.883784722224</v>
      </c>
      <c r="T3087" s="10">
        <f t="shared" si="352"/>
        <v>42276.883784722224</v>
      </c>
      <c r="U3087" s="10">
        <v>42246</v>
      </c>
      <c r="V3087" s="10">
        <v>42276</v>
      </c>
      <c r="W3087" s="28">
        <f t="shared" si="349"/>
        <v>25000</v>
      </c>
      <c r="X3087" s="28">
        <f t="shared" si="350"/>
        <v>610</v>
      </c>
    </row>
    <row r="3088" spans="1:2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8320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8360</v>
      </c>
      <c r="O3088" s="5">
        <f t="shared" si="348"/>
        <v>0.25</v>
      </c>
      <c r="P3088" s="5">
        <f t="shared" si="353"/>
        <v>16.666666666666668</v>
      </c>
      <c r="Q3088" s="6" t="s">
        <v>8374</v>
      </c>
      <c r="R3088" t="s">
        <v>8414</v>
      </c>
      <c r="S3088" s="10">
        <f t="shared" si="351"/>
        <v>42173.67082175926</v>
      </c>
      <c r="T3088" s="10">
        <f t="shared" si="352"/>
        <v>42233.67082175926</v>
      </c>
      <c r="U3088" s="10">
        <v>42173</v>
      </c>
      <c r="V3088" s="10">
        <v>42233</v>
      </c>
      <c r="W3088" s="28">
        <f t="shared" si="349"/>
        <v>22808</v>
      </c>
      <c r="X3088" s="28">
        <f t="shared" si="350"/>
        <v>55.500000000000007</v>
      </c>
    </row>
    <row r="3089" spans="1:2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8320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8360</v>
      </c>
      <c r="O3089" s="5">
        <f t="shared" si="348"/>
        <v>0.625</v>
      </c>
      <c r="P3089" s="5">
        <f t="shared" si="353"/>
        <v>62.5</v>
      </c>
      <c r="Q3089" s="6" t="s">
        <v>8374</v>
      </c>
      <c r="R3089" t="s">
        <v>8414</v>
      </c>
      <c r="S3089" s="10">
        <f t="shared" si="351"/>
        <v>42665.150347222225</v>
      </c>
      <c r="T3089" s="10">
        <f t="shared" si="352"/>
        <v>42725.192013888889</v>
      </c>
      <c r="U3089" s="10">
        <v>42665</v>
      </c>
      <c r="V3089" s="10">
        <v>42725</v>
      </c>
      <c r="W3089" s="28">
        <f t="shared" si="349"/>
        <v>20000</v>
      </c>
      <c r="X3089" s="28">
        <f t="shared" si="350"/>
        <v>125</v>
      </c>
    </row>
    <row r="3090" spans="1:2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8320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8360</v>
      </c>
      <c r="O3090" s="5">
        <f t="shared" si="348"/>
        <v>0.19384615384615383</v>
      </c>
      <c r="P3090" s="5">
        <f t="shared" si="353"/>
        <v>42</v>
      </c>
      <c r="Q3090" s="6" t="s">
        <v>8374</v>
      </c>
      <c r="R3090" t="s">
        <v>8414</v>
      </c>
      <c r="S3090" s="10">
        <f t="shared" si="351"/>
        <v>41981.57230324074</v>
      </c>
      <c r="T3090" s="10">
        <f t="shared" si="352"/>
        <v>42012.570138888885</v>
      </c>
      <c r="U3090" s="10">
        <v>41981</v>
      </c>
      <c r="V3090" s="10">
        <v>42012</v>
      </c>
      <c r="W3090" s="28">
        <f t="shared" si="349"/>
        <v>65000</v>
      </c>
      <c r="X3090" s="28">
        <f t="shared" si="350"/>
        <v>126</v>
      </c>
    </row>
    <row r="3091" spans="1:2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8320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8360</v>
      </c>
      <c r="O3091" s="5">
        <f t="shared" si="348"/>
        <v>23.416</v>
      </c>
      <c r="P3091" s="5">
        <f t="shared" si="353"/>
        <v>130.0888888888889</v>
      </c>
      <c r="Q3091" s="6" t="s">
        <v>8374</v>
      </c>
      <c r="R3091" t="s">
        <v>8414</v>
      </c>
      <c r="S3091" s="10">
        <f t="shared" si="351"/>
        <v>42528.542627314819</v>
      </c>
      <c r="T3091" s="10">
        <f t="shared" si="352"/>
        <v>42560.082638888889</v>
      </c>
      <c r="U3091" s="10">
        <v>42528</v>
      </c>
      <c r="V3091" s="10">
        <v>42560</v>
      </c>
      <c r="W3091" s="28">
        <f t="shared" si="349"/>
        <v>25000</v>
      </c>
      <c r="X3091" s="28">
        <f t="shared" si="350"/>
        <v>5854</v>
      </c>
    </row>
    <row r="3092" spans="1:2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8320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8360</v>
      </c>
      <c r="O3092" s="5">
        <f t="shared" si="348"/>
        <v>5.0808888888888886</v>
      </c>
      <c r="P3092" s="5">
        <f t="shared" si="353"/>
        <v>1270.2222222222222</v>
      </c>
      <c r="Q3092" s="6" t="s">
        <v>8374</v>
      </c>
      <c r="R3092" t="s">
        <v>8414</v>
      </c>
      <c r="S3092" s="10">
        <f t="shared" si="351"/>
        <v>42065.818807870368</v>
      </c>
      <c r="T3092" s="10">
        <f t="shared" si="352"/>
        <v>42125.777141203704</v>
      </c>
      <c r="U3092" s="10">
        <v>42065</v>
      </c>
      <c r="V3092" s="10">
        <v>42125</v>
      </c>
      <c r="W3092" s="28">
        <f t="shared" si="349"/>
        <v>225000</v>
      </c>
      <c r="X3092" s="28">
        <f t="shared" si="350"/>
        <v>11432</v>
      </c>
    </row>
    <row r="3093" spans="1:2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8320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8360</v>
      </c>
      <c r="O3093" s="5">
        <f t="shared" si="348"/>
        <v>15.920000000000002</v>
      </c>
      <c r="P3093" s="5">
        <f t="shared" si="353"/>
        <v>88.444444444444443</v>
      </c>
      <c r="Q3093" s="6" t="s">
        <v>8374</v>
      </c>
      <c r="R3093" t="s">
        <v>8414</v>
      </c>
      <c r="S3093" s="10">
        <f t="shared" si="351"/>
        <v>42566.948414351849</v>
      </c>
      <c r="T3093" s="10">
        <f t="shared" si="352"/>
        <v>42596.948414351849</v>
      </c>
      <c r="U3093" s="10">
        <v>42566</v>
      </c>
      <c r="V3093" s="10">
        <v>42596</v>
      </c>
      <c r="W3093" s="28">
        <f t="shared" si="349"/>
        <v>5000</v>
      </c>
      <c r="X3093" s="28">
        <f t="shared" si="350"/>
        <v>796</v>
      </c>
    </row>
    <row r="3094" spans="1:2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8320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8360</v>
      </c>
      <c r="O3094" s="5">
        <f t="shared" si="348"/>
        <v>1.1831900000000002</v>
      </c>
      <c r="P3094" s="5">
        <f t="shared" si="353"/>
        <v>56.342380952380957</v>
      </c>
      <c r="Q3094" s="6" t="s">
        <v>8374</v>
      </c>
      <c r="R3094" t="s">
        <v>8414</v>
      </c>
      <c r="S3094" s="10">
        <f t="shared" si="351"/>
        <v>42255.619351851856</v>
      </c>
      <c r="T3094" s="10">
        <f t="shared" si="352"/>
        <v>42292.916666666672</v>
      </c>
      <c r="U3094" s="10">
        <v>42255</v>
      </c>
      <c r="V3094" s="10">
        <v>42292</v>
      </c>
      <c r="W3094" s="28">
        <f t="shared" si="349"/>
        <v>100000</v>
      </c>
      <c r="X3094" s="28">
        <f t="shared" si="350"/>
        <v>1183.19</v>
      </c>
    </row>
    <row r="3095" spans="1:2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8320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8360</v>
      </c>
      <c r="O3095" s="5">
        <f t="shared" si="348"/>
        <v>22.75</v>
      </c>
      <c r="P3095" s="5">
        <f t="shared" si="353"/>
        <v>53.529411764705884</v>
      </c>
      <c r="Q3095" s="6" t="s">
        <v>8374</v>
      </c>
      <c r="R3095" t="s">
        <v>8414</v>
      </c>
      <c r="S3095" s="10">
        <f t="shared" si="351"/>
        <v>41760.909039351856</v>
      </c>
      <c r="T3095" s="10">
        <f t="shared" si="352"/>
        <v>41791.165972222225</v>
      </c>
      <c r="U3095" s="10">
        <v>41760</v>
      </c>
      <c r="V3095" s="10">
        <v>41791</v>
      </c>
      <c r="W3095" s="28">
        <f t="shared" si="349"/>
        <v>3646.7999999999997</v>
      </c>
      <c r="X3095" s="28">
        <f t="shared" si="350"/>
        <v>839.74799999999993</v>
      </c>
    </row>
    <row r="3096" spans="1:2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8320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8360</v>
      </c>
      <c r="O3096" s="5">
        <f t="shared" si="348"/>
        <v>2.5000000000000001E-2</v>
      </c>
      <c r="P3096" s="5">
        <f t="shared" si="353"/>
        <v>25</v>
      </c>
      <c r="Q3096" s="6" t="s">
        <v>8374</v>
      </c>
      <c r="R3096" t="s">
        <v>8414</v>
      </c>
      <c r="S3096" s="10">
        <f t="shared" si="351"/>
        <v>42207.795787037037</v>
      </c>
      <c r="T3096" s="10">
        <f t="shared" si="352"/>
        <v>42267.795787037037</v>
      </c>
      <c r="U3096" s="10">
        <v>42207</v>
      </c>
      <c r="V3096" s="10">
        <v>42267</v>
      </c>
      <c r="W3096" s="28">
        <f t="shared" si="349"/>
        <v>100000</v>
      </c>
      <c r="X3096" s="28">
        <f t="shared" si="350"/>
        <v>25</v>
      </c>
    </row>
    <row r="3097" spans="1:2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8320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8360</v>
      </c>
      <c r="O3097" s="5">
        <f t="shared" si="348"/>
        <v>0.33512064343163539</v>
      </c>
      <c r="P3097" s="5">
        <f t="shared" si="353"/>
        <v>50</v>
      </c>
      <c r="Q3097" s="6" t="s">
        <v>8374</v>
      </c>
      <c r="R3097" t="s">
        <v>8414</v>
      </c>
      <c r="S3097" s="10">
        <f t="shared" si="351"/>
        <v>42523.025231481486</v>
      </c>
      <c r="T3097" s="10">
        <f t="shared" si="352"/>
        <v>42583.025231481486</v>
      </c>
      <c r="U3097" s="10">
        <v>42523</v>
      </c>
      <c r="V3097" s="10">
        <v>42583</v>
      </c>
      <c r="W3097" s="28">
        <f t="shared" si="349"/>
        <v>14920</v>
      </c>
      <c r="X3097" s="28">
        <f t="shared" si="350"/>
        <v>50</v>
      </c>
    </row>
    <row r="3098" spans="1:2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8320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8360</v>
      </c>
      <c r="O3098" s="5">
        <f t="shared" si="348"/>
        <v>3.9750000000000001</v>
      </c>
      <c r="P3098" s="5">
        <f t="shared" si="353"/>
        <v>56.785714285714285</v>
      </c>
      <c r="Q3098" s="6" t="s">
        <v>8374</v>
      </c>
      <c r="R3098" t="s">
        <v>8414</v>
      </c>
      <c r="S3098" s="10">
        <f t="shared" si="351"/>
        <v>42114.825532407413</v>
      </c>
      <c r="T3098" s="10">
        <f t="shared" si="352"/>
        <v>42144.825532407413</v>
      </c>
      <c r="U3098" s="10">
        <v>42114</v>
      </c>
      <c r="V3098" s="10">
        <v>42144</v>
      </c>
      <c r="W3098" s="28">
        <f t="shared" si="349"/>
        <v>20000</v>
      </c>
      <c r="X3098" s="28">
        <f t="shared" si="350"/>
        <v>795</v>
      </c>
    </row>
    <row r="3099" spans="1:2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8320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8360</v>
      </c>
      <c r="O3099" s="5">
        <f t="shared" si="348"/>
        <v>17.150000000000002</v>
      </c>
      <c r="P3099" s="5">
        <f t="shared" si="353"/>
        <v>40.833333333333336</v>
      </c>
      <c r="Q3099" s="6" t="s">
        <v>8374</v>
      </c>
      <c r="R3099" t="s">
        <v>8414</v>
      </c>
      <c r="S3099" s="10">
        <f t="shared" si="351"/>
        <v>42629.503483796296</v>
      </c>
      <c r="T3099" s="10">
        <f t="shared" si="352"/>
        <v>42650.583333333328</v>
      </c>
      <c r="U3099" s="10">
        <v>42629</v>
      </c>
      <c r="V3099" s="10">
        <v>42650</v>
      </c>
      <c r="W3099" s="28">
        <f t="shared" si="349"/>
        <v>13176.000000000002</v>
      </c>
      <c r="X3099" s="28">
        <f t="shared" si="350"/>
        <v>2114.4235000000003</v>
      </c>
    </row>
    <row r="3100" spans="1:2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8320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8360</v>
      </c>
      <c r="O3100" s="5">
        <f t="shared" si="348"/>
        <v>3.6080041046690612</v>
      </c>
      <c r="P3100" s="5">
        <f t="shared" si="353"/>
        <v>65.111111111111114</v>
      </c>
      <c r="Q3100" s="6" t="s">
        <v>8374</v>
      </c>
      <c r="R3100" t="s">
        <v>8414</v>
      </c>
      <c r="S3100" s="10">
        <f t="shared" si="351"/>
        <v>42359.792233796295</v>
      </c>
      <c r="T3100" s="10">
        <f t="shared" si="352"/>
        <v>42408.01180555555</v>
      </c>
      <c r="U3100" s="10">
        <v>42359</v>
      </c>
      <c r="V3100" s="10">
        <v>42408</v>
      </c>
      <c r="W3100" s="28">
        <f t="shared" si="349"/>
        <v>48725</v>
      </c>
      <c r="X3100" s="28">
        <f t="shared" si="350"/>
        <v>1758</v>
      </c>
    </row>
    <row r="3101" spans="1:2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8320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8360</v>
      </c>
      <c r="O3101" s="5">
        <f t="shared" si="348"/>
        <v>13.900000000000002</v>
      </c>
      <c r="P3101" s="5">
        <f t="shared" si="353"/>
        <v>55.6</v>
      </c>
      <c r="Q3101" s="6" t="s">
        <v>8374</v>
      </c>
      <c r="R3101" t="s">
        <v>8414</v>
      </c>
      <c r="S3101" s="10">
        <f t="shared" si="351"/>
        <v>42382.189710648148</v>
      </c>
      <c r="T3101" s="10">
        <f t="shared" si="352"/>
        <v>42412.189710648148</v>
      </c>
      <c r="U3101" s="10">
        <v>42382</v>
      </c>
      <c r="V3101" s="10">
        <v>42412</v>
      </c>
      <c r="W3101" s="28">
        <f t="shared" si="349"/>
        <v>2000</v>
      </c>
      <c r="X3101" s="28">
        <f t="shared" si="350"/>
        <v>278</v>
      </c>
    </row>
    <row r="3102" spans="1:2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8320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8360</v>
      </c>
      <c r="O3102" s="5">
        <f t="shared" si="348"/>
        <v>15.225</v>
      </c>
      <c r="P3102" s="5">
        <f t="shared" si="353"/>
        <v>140.53846153846155</v>
      </c>
      <c r="Q3102" s="6" t="s">
        <v>8374</v>
      </c>
      <c r="R3102" t="s">
        <v>8414</v>
      </c>
      <c r="S3102" s="10">
        <f t="shared" si="351"/>
        <v>41902.622395833336</v>
      </c>
      <c r="T3102" s="10">
        <f t="shared" si="352"/>
        <v>41932.622395833336</v>
      </c>
      <c r="U3102" s="10">
        <v>41902</v>
      </c>
      <c r="V3102" s="10">
        <v>41932</v>
      </c>
      <c r="W3102" s="28">
        <f t="shared" si="349"/>
        <v>12000</v>
      </c>
      <c r="X3102" s="28">
        <f t="shared" si="350"/>
        <v>1827</v>
      </c>
    </row>
    <row r="3103" spans="1:2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8320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8360</v>
      </c>
      <c r="O3103" s="5">
        <f t="shared" si="348"/>
        <v>12</v>
      </c>
      <c r="P3103" s="5">
        <f t="shared" si="353"/>
        <v>25</v>
      </c>
      <c r="Q3103" s="6" t="s">
        <v>8374</v>
      </c>
      <c r="R3103" t="s">
        <v>8414</v>
      </c>
      <c r="S3103" s="10">
        <f t="shared" si="351"/>
        <v>42171.383530092593</v>
      </c>
      <c r="T3103" s="10">
        <f t="shared" si="352"/>
        <v>42201.330555555556</v>
      </c>
      <c r="U3103" s="10">
        <v>42171</v>
      </c>
      <c r="V3103" s="10">
        <v>42201</v>
      </c>
      <c r="W3103" s="28">
        <f t="shared" si="349"/>
        <v>2803.75</v>
      </c>
      <c r="X3103" s="28">
        <f t="shared" si="350"/>
        <v>326.01</v>
      </c>
    </row>
    <row r="3104" spans="1:2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8320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8360</v>
      </c>
      <c r="O3104" s="5">
        <f t="shared" si="348"/>
        <v>39.112499999999997</v>
      </c>
      <c r="P3104" s="5">
        <f t="shared" si="353"/>
        <v>69.533333333333331</v>
      </c>
      <c r="Q3104" s="6" t="s">
        <v>8374</v>
      </c>
      <c r="R3104" t="s">
        <v>8414</v>
      </c>
      <c r="S3104" s="10">
        <f t="shared" si="351"/>
        <v>42555.340486111112</v>
      </c>
      <c r="T3104" s="10">
        <f t="shared" si="352"/>
        <v>42605.340486111112</v>
      </c>
      <c r="U3104" s="10">
        <v>42555</v>
      </c>
      <c r="V3104" s="10">
        <v>42605</v>
      </c>
      <c r="W3104" s="28">
        <f t="shared" si="349"/>
        <v>21240</v>
      </c>
      <c r="X3104" s="28">
        <f t="shared" si="350"/>
        <v>8251.7988000000005</v>
      </c>
    </row>
    <row r="3105" spans="1:2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8320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8360</v>
      </c>
      <c r="O3105" s="5">
        <f t="shared" si="348"/>
        <v>0.26829268292682928</v>
      </c>
      <c r="P3105" s="5">
        <f t="shared" si="353"/>
        <v>5.5</v>
      </c>
      <c r="Q3105" s="6" t="s">
        <v>8374</v>
      </c>
      <c r="R3105" t="s">
        <v>8414</v>
      </c>
      <c r="S3105" s="10">
        <f t="shared" si="351"/>
        <v>42107.156319444446</v>
      </c>
      <c r="T3105" s="10">
        <f t="shared" si="352"/>
        <v>42167.156319444446</v>
      </c>
      <c r="U3105" s="10">
        <v>42107</v>
      </c>
      <c r="V3105" s="10">
        <v>42167</v>
      </c>
      <c r="W3105" s="28">
        <f t="shared" si="349"/>
        <v>4100</v>
      </c>
      <c r="X3105" s="28">
        <f t="shared" si="350"/>
        <v>11</v>
      </c>
    </row>
    <row r="3106" spans="1:2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8320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8360</v>
      </c>
      <c r="O3106" s="5">
        <f t="shared" si="348"/>
        <v>29.625</v>
      </c>
      <c r="P3106" s="5">
        <f t="shared" si="353"/>
        <v>237</v>
      </c>
      <c r="Q3106" s="6" t="s">
        <v>8374</v>
      </c>
      <c r="R3106" t="s">
        <v>8414</v>
      </c>
      <c r="S3106" s="10">
        <f t="shared" si="351"/>
        <v>42006.908692129626</v>
      </c>
      <c r="T3106" s="10">
        <f t="shared" si="352"/>
        <v>42038.083333333328</v>
      </c>
      <c r="U3106" s="10">
        <v>42006</v>
      </c>
      <c r="V3106" s="10">
        <v>42038</v>
      </c>
      <c r="W3106" s="28">
        <f t="shared" si="349"/>
        <v>3246</v>
      </c>
      <c r="X3106" s="28">
        <f t="shared" si="350"/>
        <v>910.90950000000009</v>
      </c>
    </row>
    <row r="3107" spans="1:2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8320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8360</v>
      </c>
      <c r="O3107" s="5">
        <f t="shared" si="348"/>
        <v>42.360992301112063</v>
      </c>
      <c r="P3107" s="5">
        <f t="shared" si="353"/>
        <v>79.870967741935488</v>
      </c>
      <c r="Q3107" s="6" t="s">
        <v>8374</v>
      </c>
      <c r="R3107" t="s">
        <v>8414</v>
      </c>
      <c r="S3107" s="10">
        <f t="shared" si="351"/>
        <v>41876.718935185185</v>
      </c>
      <c r="T3107" s="10">
        <f t="shared" si="352"/>
        <v>41931.208333333336</v>
      </c>
      <c r="U3107" s="10">
        <v>41876</v>
      </c>
      <c r="V3107" s="10">
        <v>41931</v>
      </c>
      <c r="W3107" s="28">
        <f t="shared" si="349"/>
        <v>5845</v>
      </c>
      <c r="X3107" s="28">
        <f t="shared" si="350"/>
        <v>2476</v>
      </c>
    </row>
    <row r="3108" spans="1:2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8320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8360</v>
      </c>
      <c r="O3108" s="5">
        <f t="shared" si="348"/>
        <v>4.1000000000000005</v>
      </c>
      <c r="P3108" s="5">
        <f t="shared" si="353"/>
        <v>10.25</v>
      </c>
      <c r="Q3108" s="6" t="s">
        <v>8374</v>
      </c>
      <c r="R3108" t="s">
        <v>8414</v>
      </c>
      <c r="S3108" s="10">
        <f t="shared" si="351"/>
        <v>42241.429120370369</v>
      </c>
      <c r="T3108" s="10">
        <f t="shared" si="352"/>
        <v>42263.916666666672</v>
      </c>
      <c r="U3108" s="10">
        <v>42241</v>
      </c>
      <c r="V3108" s="10">
        <v>42263</v>
      </c>
      <c r="W3108" s="28">
        <f t="shared" si="349"/>
        <v>1578.3</v>
      </c>
      <c r="X3108" s="28">
        <f t="shared" si="350"/>
        <v>63.353199999999994</v>
      </c>
    </row>
    <row r="3109" spans="1:2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8320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8360</v>
      </c>
      <c r="O3109" s="5">
        <f t="shared" si="348"/>
        <v>19.762499999999999</v>
      </c>
      <c r="P3109" s="5">
        <f t="shared" si="353"/>
        <v>272.58620689655174</v>
      </c>
      <c r="Q3109" s="6" t="s">
        <v>8374</v>
      </c>
      <c r="R3109" t="s">
        <v>8414</v>
      </c>
      <c r="S3109" s="10">
        <f t="shared" si="351"/>
        <v>42128.814247685186</v>
      </c>
      <c r="T3109" s="10">
        <f t="shared" si="352"/>
        <v>42135.814247685186</v>
      </c>
      <c r="U3109" s="10">
        <v>42128</v>
      </c>
      <c r="V3109" s="10">
        <v>42135</v>
      </c>
      <c r="W3109" s="28">
        <f t="shared" si="349"/>
        <v>40000</v>
      </c>
      <c r="X3109" s="28">
        <f t="shared" si="350"/>
        <v>7905</v>
      </c>
    </row>
    <row r="3110" spans="1:2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8320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8360</v>
      </c>
      <c r="O3110" s="5">
        <f t="shared" si="348"/>
        <v>5.1999999999999998E-2</v>
      </c>
      <c r="P3110" s="5">
        <f t="shared" si="353"/>
        <v>13</v>
      </c>
      <c r="Q3110" s="6" t="s">
        <v>8374</v>
      </c>
      <c r="R3110" t="s">
        <v>8414</v>
      </c>
      <c r="S3110" s="10">
        <f t="shared" si="351"/>
        <v>42062.680486111116</v>
      </c>
      <c r="T3110" s="10">
        <f t="shared" si="352"/>
        <v>42122.638819444444</v>
      </c>
      <c r="U3110" s="10">
        <v>42062</v>
      </c>
      <c r="V3110" s="10">
        <v>42122</v>
      </c>
      <c r="W3110" s="28">
        <f t="shared" si="349"/>
        <v>50000</v>
      </c>
      <c r="X3110" s="28">
        <f t="shared" si="350"/>
        <v>26</v>
      </c>
    </row>
    <row r="3111" spans="1:2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8320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8360</v>
      </c>
      <c r="O3111" s="5">
        <f t="shared" si="348"/>
        <v>25.030188679245285</v>
      </c>
      <c r="P3111" s="5">
        <f t="shared" si="353"/>
        <v>58.184210526315788</v>
      </c>
      <c r="Q3111" s="6" t="s">
        <v>8374</v>
      </c>
      <c r="R3111" t="s">
        <v>8414</v>
      </c>
      <c r="S3111" s="10">
        <f t="shared" si="351"/>
        <v>41844.125115740739</v>
      </c>
      <c r="T3111" s="10">
        <f t="shared" si="352"/>
        <v>41879.125115740739</v>
      </c>
      <c r="U3111" s="10">
        <v>41844</v>
      </c>
      <c r="V3111" s="10">
        <v>41879</v>
      </c>
      <c r="W3111" s="28">
        <f t="shared" si="349"/>
        <v>26500</v>
      </c>
      <c r="X3111" s="28">
        <f t="shared" si="350"/>
        <v>6633</v>
      </c>
    </row>
    <row r="3112" spans="1:2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8320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8360</v>
      </c>
      <c r="O3112" s="5">
        <f t="shared" si="348"/>
        <v>0.04</v>
      </c>
      <c r="P3112" s="5">
        <f t="shared" si="353"/>
        <v>10</v>
      </c>
      <c r="Q3112" s="6" t="s">
        <v>8374</v>
      </c>
      <c r="R3112" t="s">
        <v>8414</v>
      </c>
      <c r="S3112" s="10">
        <f t="shared" si="351"/>
        <v>42745.031469907408</v>
      </c>
      <c r="T3112" s="10">
        <f t="shared" si="352"/>
        <v>42785.031469907408</v>
      </c>
      <c r="U3112" s="10">
        <v>42745</v>
      </c>
      <c r="V3112" s="10">
        <v>42785</v>
      </c>
      <c r="W3112" s="28">
        <f t="shared" si="349"/>
        <v>25000</v>
      </c>
      <c r="X3112" s="28">
        <f t="shared" si="350"/>
        <v>10</v>
      </c>
    </row>
    <row r="3113" spans="1:2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8320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8360</v>
      </c>
      <c r="O3113" s="5">
        <f t="shared" si="348"/>
        <v>26.640000000000004</v>
      </c>
      <c r="P3113" s="5">
        <f t="shared" si="353"/>
        <v>70.10526315789474</v>
      </c>
      <c r="Q3113" s="6" t="s">
        <v>8374</v>
      </c>
      <c r="R3113" t="s">
        <v>8414</v>
      </c>
      <c r="S3113" s="10">
        <f t="shared" si="351"/>
        <v>41885.595138888893</v>
      </c>
      <c r="T3113" s="10">
        <f t="shared" si="352"/>
        <v>41916.595138888893</v>
      </c>
      <c r="U3113" s="10">
        <v>41885</v>
      </c>
      <c r="V3113" s="10">
        <v>41916</v>
      </c>
      <c r="W3113" s="28">
        <f t="shared" si="349"/>
        <v>20000</v>
      </c>
      <c r="X3113" s="28">
        <f t="shared" si="350"/>
        <v>5328</v>
      </c>
    </row>
    <row r="3114" spans="1:2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8320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8360</v>
      </c>
      <c r="O3114" s="5">
        <f t="shared" si="348"/>
        <v>4.7363636363636363</v>
      </c>
      <c r="P3114" s="5">
        <f t="shared" si="353"/>
        <v>57.888888888888886</v>
      </c>
      <c r="Q3114" s="6" t="s">
        <v>8374</v>
      </c>
      <c r="R3114" t="s">
        <v>8414</v>
      </c>
      <c r="S3114" s="10">
        <f t="shared" si="351"/>
        <v>42615.121921296297</v>
      </c>
      <c r="T3114" s="10">
        <f t="shared" si="352"/>
        <v>42675.121921296297</v>
      </c>
      <c r="U3114" s="10">
        <v>42615</v>
      </c>
      <c r="V3114" s="10">
        <v>42675</v>
      </c>
      <c r="W3114" s="28">
        <f t="shared" si="349"/>
        <v>11000</v>
      </c>
      <c r="X3114" s="28">
        <f t="shared" si="350"/>
        <v>521</v>
      </c>
    </row>
    <row r="3115" spans="1:2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8320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8360</v>
      </c>
      <c r="O3115" s="5">
        <f t="shared" si="348"/>
        <v>4.2435339894712749</v>
      </c>
      <c r="P3115" s="5">
        <f t="shared" si="353"/>
        <v>125.27027027027027</v>
      </c>
      <c r="Q3115" s="6" t="s">
        <v>8374</v>
      </c>
      <c r="R3115" t="s">
        <v>8414</v>
      </c>
      <c r="S3115" s="10">
        <f t="shared" si="351"/>
        <v>42081.731273148151</v>
      </c>
      <c r="T3115" s="10">
        <f t="shared" si="352"/>
        <v>42111.731273148151</v>
      </c>
      <c r="U3115" s="10">
        <v>42081</v>
      </c>
      <c r="V3115" s="10">
        <v>42111</v>
      </c>
      <c r="W3115" s="28">
        <f t="shared" si="349"/>
        <v>109225</v>
      </c>
      <c r="X3115" s="28">
        <f t="shared" si="350"/>
        <v>4635</v>
      </c>
    </row>
    <row r="3116" spans="1:2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8320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8360</v>
      </c>
      <c r="O3116" s="5">
        <f t="shared" si="348"/>
        <v>0</v>
      </c>
      <c r="P3116" s="5">
        <v>0</v>
      </c>
      <c r="Q3116" s="6" t="s">
        <v>8374</v>
      </c>
      <c r="R3116" t="s">
        <v>8414</v>
      </c>
      <c r="S3116" s="10">
        <f t="shared" si="351"/>
        <v>41843.632523148146</v>
      </c>
      <c r="T3116" s="10">
        <f t="shared" si="352"/>
        <v>41903.632523148146</v>
      </c>
      <c r="U3116" s="10">
        <v>41843</v>
      </c>
      <c r="V3116" s="10">
        <v>41903</v>
      </c>
      <c r="W3116" s="28">
        <f t="shared" si="349"/>
        <v>75000</v>
      </c>
      <c r="X3116" s="28">
        <f t="shared" si="350"/>
        <v>0</v>
      </c>
    </row>
    <row r="3117" spans="1:2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8320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8360</v>
      </c>
      <c r="O3117" s="5">
        <f t="shared" si="348"/>
        <v>3</v>
      </c>
      <c r="P3117" s="5">
        <f t="shared" ref="P3117:P3126" si="354">E3117/L3117</f>
        <v>300</v>
      </c>
      <c r="Q3117" s="6" t="s">
        <v>8374</v>
      </c>
      <c r="R3117" t="s">
        <v>8414</v>
      </c>
      <c r="S3117" s="10">
        <f t="shared" si="351"/>
        <v>42496.447071759263</v>
      </c>
      <c r="T3117" s="10">
        <f t="shared" si="352"/>
        <v>42526.447071759263</v>
      </c>
      <c r="U3117" s="10">
        <v>42496</v>
      </c>
      <c r="V3117" s="10">
        <v>42526</v>
      </c>
      <c r="W3117" s="28">
        <f t="shared" si="349"/>
        <v>1232</v>
      </c>
      <c r="X3117" s="28">
        <f t="shared" si="350"/>
        <v>36.119999999999997</v>
      </c>
    </row>
    <row r="3118" spans="1:2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8320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8360</v>
      </c>
      <c r="O3118" s="5">
        <f t="shared" si="348"/>
        <v>57.333333333333336</v>
      </c>
      <c r="P3118" s="5">
        <f t="shared" si="354"/>
        <v>43</v>
      </c>
      <c r="Q3118" s="6" t="s">
        <v>8374</v>
      </c>
      <c r="R3118" t="s">
        <v>8414</v>
      </c>
      <c r="S3118" s="10">
        <f t="shared" si="351"/>
        <v>42081.515335648146</v>
      </c>
      <c r="T3118" s="10">
        <f t="shared" si="352"/>
        <v>42095.515335648146</v>
      </c>
      <c r="U3118" s="10">
        <v>42081</v>
      </c>
      <c r="V3118" s="10">
        <v>42095</v>
      </c>
      <c r="W3118" s="28">
        <f t="shared" si="349"/>
        <v>750</v>
      </c>
      <c r="X3118" s="28">
        <f t="shared" si="350"/>
        <v>430</v>
      </c>
    </row>
    <row r="3119" spans="1:2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8320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8360</v>
      </c>
      <c r="O3119" s="5">
        <f t="shared" si="348"/>
        <v>0.1</v>
      </c>
      <c r="P3119" s="5">
        <f t="shared" si="354"/>
        <v>1</v>
      </c>
      <c r="Q3119" s="6" t="s">
        <v>8374</v>
      </c>
      <c r="R3119" t="s">
        <v>8414</v>
      </c>
      <c r="S3119" s="10">
        <f t="shared" si="351"/>
        <v>42509.374537037038</v>
      </c>
      <c r="T3119" s="10">
        <f t="shared" si="352"/>
        <v>42517.55</v>
      </c>
      <c r="U3119" s="10">
        <v>42509</v>
      </c>
      <c r="V3119" s="10">
        <v>42517</v>
      </c>
      <c r="W3119" s="28">
        <f t="shared" si="349"/>
        <v>1462</v>
      </c>
      <c r="X3119" s="28">
        <f t="shared" si="350"/>
        <v>1.4648000000000001</v>
      </c>
    </row>
    <row r="3120" spans="1:2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8320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8360</v>
      </c>
      <c r="O3120" s="5">
        <f t="shared" si="348"/>
        <v>0.31</v>
      </c>
      <c r="P3120" s="5">
        <f t="shared" si="354"/>
        <v>775</v>
      </c>
      <c r="Q3120" s="6" t="s">
        <v>8374</v>
      </c>
      <c r="R3120" t="s">
        <v>8414</v>
      </c>
      <c r="S3120" s="10">
        <f t="shared" si="351"/>
        <v>42534.649571759262</v>
      </c>
      <c r="T3120" s="10">
        <f t="shared" si="352"/>
        <v>42553.649571759262</v>
      </c>
      <c r="U3120" s="10">
        <v>42534</v>
      </c>
      <c r="V3120" s="10">
        <v>42553</v>
      </c>
      <c r="W3120" s="28">
        <f t="shared" si="349"/>
        <v>60400</v>
      </c>
      <c r="X3120" s="28">
        <f t="shared" si="350"/>
        <v>183.82999999999998</v>
      </c>
    </row>
    <row r="3121" spans="1:2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8320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8360</v>
      </c>
      <c r="O3121" s="5">
        <f t="shared" si="348"/>
        <v>0.05</v>
      </c>
      <c r="P3121" s="5">
        <f t="shared" si="354"/>
        <v>5</v>
      </c>
      <c r="Q3121" s="6" t="s">
        <v>8374</v>
      </c>
      <c r="R3121" t="s">
        <v>8414</v>
      </c>
      <c r="S3121" s="10">
        <f t="shared" si="351"/>
        <v>42060.04550925926</v>
      </c>
      <c r="T3121" s="10">
        <f t="shared" si="352"/>
        <v>42090.003842592589</v>
      </c>
      <c r="U3121" s="10">
        <v>42060</v>
      </c>
      <c r="V3121" s="10">
        <v>42090</v>
      </c>
      <c r="W3121" s="28">
        <f t="shared" si="349"/>
        <v>10000</v>
      </c>
      <c r="X3121" s="28">
        <f t="shared" si="350"/>
        <v>5</v>
      </c>
    </row>
    <row r="3122" spans="1:2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8320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8360</v>
      </c>
      <c r="O3122" s="5">
        <f t="shared" si="348"/>
        <v>9.8461538461538465E-3</v>
      </c>
      <c r="P3122" s="5">
        <f t="shared" si="354"/>
        <v>12.8</v>
      </c>
      <c r="Q3122" s="6" t="s">
        <v>8374</v>
      </c>
      <c r="R3122" t="s">
        <v>8414</v>
      </c>
      <c r="S3122" s="10">
        <f t="shared" si="351"/>
        <v>42435.942083333328</v>
      </c>
      <c r="T3122" s="10">
        <f t="shared" si="352"/>
        <v>42495.900416666671</v>
      </c>
      <c r="U3122" s="10">
        <v>42435</v>
      </c>
      <c r="V3122" s="10">
        <v>42495</v>
      </c>
      <c r="W3122" s="28">
        <f t="shared" si="349"/>
        <v>1426100</v>
      </c>
      <c r="X3122" s="28">
        <f t="shared" si="350"/>
        <v>146.41919999999999</v>
      </c>
    </row>
    <row r="3123" spans="1:2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8360</v>
      </c>
      <c r="O3123" s="5">
        <f t="shared" si="348"/>
        <v>0.66666666666666674</v>
      </c>
      <c r="P3123" s="5">
        <f t="shared" si="354"/>
        <v>10</v>
      </c>
      <c r="Q3123" s="6" t="s">
        <v>8374</v>
      </c>
      <c r="R3123" t="s">
        <v>8414</v>
      </c>
      <c r="S3123" s="10">
        <f t="shared" si="351"/>
        <v>41848.679803240739</v>
      </c>
      <c r="T3123" s="10">
        <f t="shared" si="352"/>
        <v>41908.679803240739</v>
      </c>
      <c r="U3123" s="10">
        <v>41848</v>
      </c>
      <c r="V3123" s="10">
        <v>41908</v>
      </c>
      <c r="W3123" s="28">
        <f t="shared" si="349"/>
        <v>1387.65</v>
      </c>
      <c r="X3123" s="28">
        <f t="shared" si="350"/>
        <v>8.9990000000000006</v>
      </c>
    </row>
    <row r="3124" spans="1:2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8360</v>
      </c>
      <c r="O3124" s="5">
        <f t="shared" si="348"/>
        <v>58.291457286432156</v>
      </c>
      <c r="P3124" s="5">
        <f t="shared" si="354"/>
        <v>58</v>
      </c>
      <c r="Q3124" s="6" t="s">
        <v>8374</v>
      </c>
      <c r="R3124" t="s">
        <v>8414</v>
      </c>
      <c r="S3124" s="10">
        <f t="shared" si="351"/>
        <v>42678.932083333333</v>
      </c>
      <c r="T3124" s="10">
        <f t="shared" si="352"/>
        <v>42683.973750000005</v>
      </c>
      <c r="U3124" s="10">
        <v>42678</v>
      </c>
      <c r="V3124" s="10">
        <v>42683</v>
      </c>
      <c r="W3124" s="28">
        <f t="shared" si="349"/>
        <v>199</v>
      </c>
      <c r="X3124" s="28">
        <f t="shared" si="350"/>
        <v>116</v>
      </c>
    </row>
    <row r="3125" spans="1:2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8360</v>
      </c>
      <c r="O3125" s="5">
        <f t="shared" si="348"/>
        <v>68.153599999999997</v>
      </c>
      <c r="P3125" s="5">
        <f t="shared" si="354"/>
        <v>244.80459770114942</v>
      </c>
      <c r="Q3125" s="6" t="s">
        <v>8374</v>
      </c>
      <c r="R3125" t="s">
        <v>8414</v>
      </c>
      <c r="S3125" s="10">
        <f t="shared" si="351"/>
        <v>42530.993032407408</v>
      </c>
      <c r="T3125" s="10">
        <f t="shared" si="352"/>
        <v>42560.993032407408</v>
      </c>
      <c r="U3125" s="10">
        <v>42530</v>
      </c>
      <c r="V3125" s="10">
        <v>42560</v>
      </c>
      <c r="W3125" s="28">
        <f t="shared" si="349"/>
        <v>125000</v>
      </c>
      <c r="X3125" s="28">
        <f t="shared" si="350"/>
        <v>85192</v>
      </c>
    </row>
    <row r="3126" spans="1:2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8360</v>
      </c>
      <c r="O3126" s="5">
        <f t="shared" si="348"/>
        <v>3.2499999999999999E-3</v>
      </c>
      <c r="P3126" s="5">
        <f t="shared" si="354"/>
        <v>6.5</v>
      </c>
      <c r="Q3126" s="6" t="s">
        <v>8374</v>
      </c>
      <c r="R3126" t="s">
        <v>8414</v>
      </c>
      <c r="S3126" s="10">
        <f t="shared" si="351"/>
        <v>41977.780104166668</v>
      </c>
      <c r="T3126" s="10">
        <f t="shared" si="352"/>
        <v>42037.780104166668</v>
      </c>
      <c r="U3126" s="10">
        <v>41977</v>
      </c>
      <c r="V3126" s="10">
        <v>42037</v>
      </c>
      <c r="W3126" s="28">
        <f t="shared" si="349"/>
        <v>800000</v>
      </c>
      <c r="X3126" s="28">
        <f t="shared" si="350"/>
        <v>26</v>
      </c>
    </row>
    <row r="3127" spans="1:2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8360</v>
      </c>
      <c r="O3127" s="5">
        <f t="shared" si="348"/>
        <v>0</v>
      </c>
      <c r="P3127" s="5">
        <v>0</v>
      </c>
      <c r="Q3127" s="6" t="s">
        <v>8374</v>
      </c>
      <c r="R3127" t="s">
        <v>8414</v>
      </c>
      <c r="S3127" s="10">
        <f t="shared" si="351"/>
        <v>42346.20685185185</v>
      </c>
      <c r="T3127" s="10">
        <f t="shared" si="352"/>
        <v>42376.20685185185</v>
      </c>
      <c r="U3127" s="10">
        <v>42346</v>
      </c>
      <c r="V3127" s="10">
        <v>42376</v>
      </c>
      <c r="W3127" s="28">
        <f t="shared" si="349"/>
        <v>1500000</v>
      </c>
      <c r="X3127" s="28">
        <f t="shared" si="350"/>
        <v>0</v>
      </c>
    </row>
    <row r="3128" spans="1:2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8360</v>
      </c>
      <c r="O3128" s="5">
        <f t="shared" si="348"/>
        <v>4.16</v>
      </c>
      <c r="P3128" s="5">
        <f>E3128/L3128</f>
        <v>61.176470588235297</v>
      </c>
      <c r="Q3128" s="6" t="s">
        <v>8374</v>
      </c>
      <c r="R3128" t="s">
        <v>8414</v>
      </c>
      <c r="S3128" s="10">
        <f t="shared" si="351"/>
        <v>42427.018078703702</v>
      </c>
      <c r="T3128" s="10">
        <f t="shared" si="352"/>
        <v>42456.976412037038</v>
      </c>
      <c r="U3128" s="10">
        <v>42427</v>
      </c>
      <c r="V3128" s="10">
        <v>42456</v>
      </c>
      <c r="W3128" s="28">
        <f t="shared" si="349"/>
        <v>25000</v>
      </c>
      <c r="X3128" s="28">
        <f t="shared" si="350"/>
        <v>1040</v>
      </c>
    </row>
    <row r="3129" spans="1:2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8360</v>
      </c>
      <c r="O3129" s="5">
        <f t="shared" si="348"/>
        <v>0</v>
      </c>
      <c r="P3129" s="5">
        <v>0</v>
      </c>
      <c r="Q3129" s="6" t="s">
        <v>8374</v>
      </c>
      <c r="R3129" t="s">
        <v>8414</v>
      </c>
      <c r="S3129" s="10">
        <f t="shared" si="351"/>
        <v>42034.856817129628</v>
      </c>
      <c r="T3129" s="10">
        <f t="shared" si="352"/>
        <v>42064.856817129628</v>
      </c>
      <c r="U3129" s="10">
        <v>42034</v>
      </c>
      <c r="V3129" s="10">
        <v>42064</v>
      </c>
      <c r="W3129" s="28">
        <f t="shared" si="349"/>
        <v>100000</v>
      </c>
      <c r="X3129" s="28">
        <f t="shared" si="350"/>
        <v>0</v>
      </c>
    </row>
    <row r="3130" spans="1:2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8321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8328</v>
      </c>
      <c r="O3130" s="5">
        <f t="shared" si="348"/>
        <v>108.60666666666667</v>
      </c>
      <c r="P3130" s="5">
        <f t="shared" ref="P3130:P3139" si="355">E3130/L3130</f>
        <v>139.23931623931625</v>
      </c>
      <c r="Q3130" s="6" t="s">
        <v>8374</v>
      </c>
      <c r="R3130" t="s">
        <v>8375</v>
      </c>
      <c r="S3130" s="10">
        <f t="shared" si="351"/>
        <v>42780.825706018513</v>
      </c>
      <c r="T3130" s="10">
        <f t="shared" si="352"/>
        <v>42810.784039351856</v>
      </c>
      <c r="U3130" s="10">
        <v>42780</v>
      </c>
      <c r="V3130" s="10">
        <v>42810</v>
      </c>
      <c r="W3130" s="28">
        <f t="shared" si="349"/>
        <v>15000</v>
      </c>
      <c r="X3130" s="28">
        <f t="shared" si="350"/>
        <v>16291</v>
      </c>
    </row>
    <row r="3131" spans="1:2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8321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8328</v>
      </c>
      <c r="O3131" s="5">
        <f t="shared" si="348"/>
        <v>0.8</v>
      </c>
      <c r="P3131" s="5">
        <f t="shared" si="355"/>
        <v>10</v>
      </c>
      <c r="Q3131" s="6" t="s">
        <v>8374</v>
      </c>
      <c r="R3131" t="s">
        <v>8375</v>
      </c>
      <c r="S3131" s="10">
        <f t="shared" si="351"/>
        <v>42803.842812499999</v>
      </c>
      <c r="T3131" s="10">
        <f t="shared" si="352"/>
        <v>42843.801145833335</v>
      </c>
      <c r="U3131" s="10">
        <v>42803</v>
      </c>
      <c r="V3131" s="10">
        <v>42843</v>
      </c>
      <c r="W3131" s="28">
        <f t="shared" si="349"/>
        <v>1250</v>
      </c>
      <c r="X3131" s="28">
        <f t="shared" si="350"/>
        <v>10</v>
      </c>
    </row>
    <row r="3132" spans="1:2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8321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8328</v>
      </c>
      <c r="O3132" s="5">
        <f t="shared" si="348"/>
        <v>3.75</v>
      </c>
      <c r="P3132" s="5">
        <f t="shared" si="355"/>
        <v>93.75</v>
      </c>
      <c r="Q3132" s="6" t="s">
        <v>8374</v>
      </c>
      <c r="R3132" t="s">
        <v>8375</v>
      </c>
      <c r="S3132" s="10">
        <f t="shared" si="351"/>
        <v>42808.640231481477</v>
      </c>
      <c r="T3132" s="10">
        <f t="shared" si="352"/>
        <v>42839.207638888889</v>
      </c>
      <c r="U3132" s="10">
        <v>42808</v>
      </c>
      <c r="V3132" s="10">
        <v>42839</v>
      </c>
      <c r="W3132" s="28">
        <f t="shared" si="349"/>
        <v>10000</v>
      </c>
      <c r="X3132" s="28">
        <f t="shared" si="350"/>
        <v>375</v>
      </c>
    </row>
    <row r="3133" spans="1:2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8321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8328</v>
      </c>
      <c r="O3133" s="5">
        <f t="shared" si="348"/>
        <v>15.731707317073171</v>
      </c>
      <c r="P3133" s="5">
        <f t="shared" si="355"/>
        <v>53.75</v>
      </c>
      <c r="Q3133" s="6" t="s">
        <v>8374</v>
      </c>
      <c r="R3133" t="s">
        <v>8375</v>
      </c>
      <c r="S3133" s="10">
        <f t="shared" si="351"/>
        <v>42803.579224537039</v>
      </c>
      <c r="T3133" s="10">
        <f t="shared" si="352"/>
        <v>42833.537557870368</v>
      </c>
      <c r="U3133" s="10">
        <v>42803</v>
      </c>
      <c r="V3133" s="10">
        <v>42833</v>
      </c>
      <c r="W3133" s="28">
        <f t="shared" si="349"/>
        <v>4100</v>
      </c>
      <c r="X3133" s="28">
        <f t="shared" si="350"/>
        <v>645</v>
      </c>
    </row>
    <row r="3134" spans="1:2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8321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8328</v>
      </c>
      <c r="O3134" s="5">
        <f t="shared" si="348"/>
        <v>3.3333333333333333E-2</v>
      </c>
      <c r="P3134" s="5">
        <f t="shared" si="355"/>
        <v>10</v>
      </c>
      <c r="Q3134" s="6" t="s">
        <v>8374</v>
      </c>
      <c r="R3134" t="s">
        <v>8375</v>
      </c>
      <c r="S3134" s="10">
        <f t="shared" si="351"/>
        <v>42786.350231481483</v>
      </c>
      <c r="T3134" s="10">
        <f t="shared" si="352"/>
        <v>42846.308564814812</v>
      </c>
      <c r="U3134" s="10">
        <v>42786</v>
      </c>
      <c r="V3134" s="10">
        <v>42846</v>
      </c>
      <c r="W3134" s="28">
        <f t="shared" si="349"/>
        <v>30000</v>
      </c>
      <c r="X3134" s="28">
        <f t="shared" si="350"/>
        <v>10</v>
      </c>
    </row>
    <row r="3135" spans="1:2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8321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8328</v>
      </c>
      <c r="O3135" s="5">
        <f t="shared" si="348"/>
        <v>108</v>
      </c>
      <c r="P3135" s="5">
        <f t="shared" si="355"/>
        <v>33.75</v>
      </c>
      <c r="Q3135" s="6" t="s">
        <v>8374</v>
      </c>
      <c r="R3135" t="s">
        <v>8375</v>
      </c>
      <c r="S3135" s="10">
        <f t="shared" si="351"/>
        <v>42788.565208333333</v>
      </c>
      <c r="T3135" s="10">
        <f t="shared" si="352"/>
        <v>42818.523541666669</v>
      </c>
      <c r="U3135" s="10">
        <v>42788</v>
      </c>
      <c r="V3135" s="10">
        <v>42818</v>
      </c>
      <c r="W3135" s="28">
        <f t="shared" si="349"/>
        <v>622.44999999999993</v>
      </c>
      <c r="X3135" s="28">
        <f t="shared" si="350"/>
        <v>673.75800000000004</v>
      </c>
    </row>
    <row r="3136" spans="1:2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8321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8328</v>
      </c>
      <c r="O3136" s="5">
        <f t="shared" si="348"/>
        <v>22.5</v>
      </c>
      <c r="P3136" s="5">
        <f t="shared" si="355"/>
        <v>18.75</v>
      </c>
      <c r="Q3136" s="6" t="s">
        <v>8374</v>
      </c>
      <c r="R3136" t="s">
        <v>8375</v>
      </c>
      <c r="S3136" s="10">
        <f t="shared" si="351"/>
        <v>42800.720127314809</v>
      </c>
      <c r="T3136" s="10">
        <f t="shared" si="352"/>
        <v>42821.678460648152</v>
      </c>
      <c r="U3136" s="10">
        <v>42800</v>
      </c>
      <c r="V3136" s="10">
        <v>42821</v>
      </c>
      <c r="W3136" s="28">
        <f t="shared" si="349"/>
        <v>1227.3</v>
      </c>
      <c r="X3136" s="28">
        <f t="shared" si="350"/>
        <v>283.5675</v>
      </c>
    </row>
    <row r="3137" spans="1:2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8321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8328</v>
      </c>
      <c r="O3137" s="5">
        <f t="shared" si="348"/>
        <v>20.849420849420849</v>
      </c>
      <c r="P3137" s="5">
        <f t="shared" si="355"/>
        <v>23.142857142857142</v>
      </c>
      <c r="Q3137" s="6" t="s">
        <v>8374</v>
      </c>
      <c r="R3137" t="s">
        <v>8375</v>
      </c>
      <c r="S3137" s="10">
        <f t="shared" si="351"/>
        <v>42807.151863425926</v>
      </c>
      <c r="T3137" s="10">
        <f t="shared" si="352"/>
        <v>42829.151863425926</v>
      </c>
      <c r="U3137" s="10">
        <v>42807</v>
      </c>
      <c r="V3137" s="10">
        <v>42829</v>
      </c>
      <c r="W3137" s="28">
        <f t="shared" si="349"/>
        <v>777</v>
      </c>
      <c r="X3137" s="28">
        <f t="shared" si="350"/>
        <v>162</v>
      </c>
    </row>
    <row r="3138" spans="1:2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8321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8328</v>
      </c>
      <c r="O3138" s="5">
        <f t="shared" ref="O3138:O3201" si="356">(E3138/D3138)*100</f>
        <v>127.8</v>
      </c>
      <c r="P3138" s="5">
        <f t="shared" si="355"/>
        <v>29.045454545454547</v>
      </c>
      <c r="Q3138" s="6" t="s">
        <v>8374</v>
      </c>
      <c r="R3138" t="s">
        <v>8375</v>
      </c>
      <c r="S3138" s="10">
        <f t="shared" si="351"/>
        <v>42789.462430555555</v>
      </c>
      <c r="T3138" s="10">
        <f t="shared" si="352"/>
        <v>42825.957638888889</v>
      </c>
      <c r="U3138" s="10">
        <v>42789</v>
      </c>
      <c r="V3138" s="10">
        <v>42825</v>
      </c>
      <c r="W3138" s="28">
        <f t="shared" ref="W3138:W3201" si="357">(HLOOKUP(U3138,Exchange_Data,MATCH(H3138,Currency,0),FALSE))*D3138</f>
        <v>624.70000000000005</v>
      </c>
      <c r="X3138" s="28">
        <f t="shared" ref="X3138:X3201" si="358">(HLOOKUP(V3138,Exchange_Data,MATCH(H3138,Currency,0),FALSE))*E3138</f>
        <v>798.49440000000004</v>
      </c>
    </row>
    <row r="3139" spans="1:2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8321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8328</v>
      </c>
      <c r="O3139" s="5">
        <f t="shared" si="356"/>
        <v>3.3333333333333335</v>
      </c>
      <c r="P3139" s="5">
        <f t="shared" si="355"/>
        <v>50</v>
      </c>
      <c r="Q3139" s="6" t="s">
        <v>8374</v>
      </c>
      <c r="R3139" t="s">
        <v>8375</v>
      </c>
      <c r="S3139" s="10">
        <f t="shared" ref="S3139:S3202" si="359">(J3139/86400)+25569</f>
        <v>42807.885057870371</v>
      </c>
      <c r="T3139" s="10">
        <f t="shared" ref="T3139:T3202" si="360">(I3139/86400)+25569</f>
        <v>42858.8</v>
      </c>
      <c r="U3139" s="10">
        <v>42807</v>
      </c>
      <c r="V3139" s="10">
        <v>42858</v>
      </c>
      <c r="W3139" s="28">
        <f t="shared" si="357"/>
        <v>1500</v>
      </c>
      <c r="X3139" s="28">
        <f t="shared" si="358"/>
        <v>50</v>
      </c>
    </row>
    <row r="3140" spans="1:2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8321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8328</v>
      </c>
      <c r="O3140" s="5">
        <f t="shared" si="356"/>
        <v>0</v>
      </c>
      <c r="P3140" s="5">
        <v>0</v>
      </c>
      <c r="Q3140" s="6" t="s">
        <v>8374</v>
      </c>
      <c r="R3140" t="s">
        <v>8375</v>
      </c>
      <c r="S3140" s="10">
        <f t="shared" si="359"/>
        <v>42809.645914351851</v>
      </c>
      <c r="T3140" s="10">
        <f t="shared" si="360"/>
        <v>42828.645914351851</v>
      </c>
      <c r="U3140" s="10">
        <v>42809</v>
      </c>
      <c r="V3140" s="10">
        <v>42828</v>
      </c>
      <c r="W3140" s="28">
        <f t="shared" si="357"/>
        <v>243.98</v>
      </c>
      <c r="X3140" s="28">
        <f t="shared" si="358"/>
        <v>0</v>
      </c>
    </row>
    <row r="3141" spans="1:2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8321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8328</v>
      </c>
      <c r="O3141" s="5">
        <f t="shared" si="356"/>
        <v>5.4</v>
      </c>
      <c r="P3141" s="5">
        <f>E3141/L3141</f>
        <v>450</v>
      </c>
      <c r="Q3141" s="6" t="s">
        <v>8374</v>
      </c>
      <c r="R3141" t="s">
        <v>8375</v>
      </c>
      <c r="S3141" s="10">
        <f t="shared" si="359"/>
        <v>42785.270370370374</v>
      </c>
      <c r="T3141" s="10">
        <f t="shared" si="360"/>
        <v>42819.189583333333</v>
      </c>
      <c r="U3141" s="10">
        <v>42785</v>
      </c>
      <c r="V3141" s="10">
        <v>42819</v>
      </c>
      <c r="W3141" s="28">
        <f t="shared" si="357"/>
        <v>2440</v>
      </c>
      <c r="X3141" s="28">
        <f t="shared" si="358"/>
        <v>142.83000000000001</v>
      </c>
    </row>
    <row r="3142" spans="1:2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8321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8328</v>
      </c>
      <c r="O3142" s="5">
        <f t="shared" si="356"/>
        <v>0.96</v>
      </c>
      <c r="P3142" s="5">
        <f>E3142/L3142</f>
        <v>24</v>
      </c>
      <c r="Q3142" s="6" t="s">
        <v>8374</v>
      </c>
      <c r="R3142" t="s">
        <v>8375</v>
      </c>
      <c r="S3142" s="10">
        <f t="shared" si="359"/>
        <v>42802.718784722223</v>
      </c>
      <c r="T3142" s="10">
        <f t="shared" si="360"/>
        <v>42832.677118055552</v>
      </c>
      <c r="U3142" s="10">
        <v>42802</v>
      </c>
      <c r="V3142" s="10">
        <v>42832</v>
      </c>
      <c r="W3142" s="28">
        <f t="shared" si="357"/>
        <v>10556.000000000002</v>
      </c>
      <c r="X3142" s="28">
        <f t="shared" si="358"/>
        <v>102.048</v>
      </c>
    </row>
    <row r="3143" spans="1:2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8321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8328</v>
      </c>
      <c r="O3143" s="5">
        <f t="shared" si="356"/>
        <v>51.6</v>
      </c>
      <c r="P3143" s="5">
        <f>E3143/L3143</f>
        <v>32.25</v>
      </c>
      <c r="Q3143" s="6" t="s">
        <v>8374</v>
      </c>
      <c r="R3143" t="s">
        <v>8375</v>
      </c>
      <c r="S3143" s="10">
        <f t="shared" si="359"/>
        <v>42800.753333333334</v>
      </c>
      <c r="T3143" s="10">
        <f t="shared" si="360"/>
        <v>42841.833333333328</v>
      </c>
      <c r="U3143" s="10">
        <v>42800</v>
      </c>
      <c r="V3143" s="10">
        <v>42841</v>
      </c>
      <c r="W3143" s="28">
        <f t="shared" si="357"/>
        <v>529.59999999999991</v>
      </c>
      <c r="X3143" s="28">
        <f t="shared" si="358"/>
        <v>274.25399999999996</v>
      </c>
    </row>
    <row r="3144" spans="1:2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8321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8328</v>
      </c>
      <c r="O3144" s="5">
        <f t="shared" si="356"/>
        <v>1.6363636363636365</v>
      </c>
      <c r="P3144" s="5">
        <f>E3144/L3144</f>
        <v>15</v>
      </c>
      <c r="Q3144" s="6" t="s">
        <v>8374</v>
      </c>
      <c r="R3144" t="s">
        <v>8375</v>
      </c>
      <c r="S3144" s="10">
        <f t="shared" si="359"/>
        <v>42783.513182870374</v>
      </c>
      <c r="T3144" s="10">
        <f t="shared" si="360"/>
        <v>42813.471516203703</v>
      </c>
      <c r="U3144" s="10">
        <v>42783</v>
      </c>
      <c r="V3144" s="10">
        <v>42813</v>
      </c>
      <c r="W3144" s="28">
        <f t="shared" si="357"/>
        <v>3416.6</v>
      </c>
      <c r="X3144" s="28">
        <f t="shared" si="358"/>
        <v>55.62</v>
      </c>
    </row>
    <row r="3145" spans="1:2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8321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8328</v>
      </c>
      <c r="O3145" s="5">
        <f t="shared" si="356"/>
        <v>0</v>
      </c>
      <c r="P3145" s="5">
        <v>0</v>
      </c>
      <c r="Q3145" s="6" t="s">
        <v>8374</v>
      </c>
      <c r="R3145" t="s">
        <v>8375</v>
      </c>
      <c r="S3145" s="10">
        <f t="shared" si="359"/>
        <v>42808.358287037037</v>
      </c>
      <c r="T3145" s="10">
        <f t="shared" si="360"/>
        <v>42834.358287037037</v>
      </c>
      <c r="U3145" s="10">
        <v>42808</v>
      </c>
      <c r="V3145" s="10">
        <v>42834</v>
      </c>
      <c r="W3145" s="28">
        <f t="shared" si="357"/>
        <v>849.87</v>
      </c>
      <c r="X3145" s="28">
        <f t="shared" si="358"/>
        <v>0</v>
      </c>
    </row>
    <row r="3146" spans="1:2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8321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8328</v>
      </c>
      <c r="O3146" s="5">
        <f t="shared" si="356"/>
        <v>75.400000000000006</v>
      </c>
      <c r="P3146" s="5">
        <f>E3146/L3146</f>
        <v>251.33333333333334</v>
      </c>
      <c r="Q3146" s="6" t="s">
        <v>8374</v>
      </c>
      <c r="R3146" t="s">
        <v>8375</v>
      </c>
      <c r="S3146" s="10">
        <f t="shared" si="359"/>
        <v>42796.538275462968</v>
      </c>
      <c r="T3146" s="10">
        <f t="shared" si="360"/>
        <v>42813.25</v>
      </c>
      <c r="U3146" s="10">
        <v>42796</v>
      </c>
      <c r="V3146" s="10">
        <v>42813</v>
      </c>
      <c r="W3146" s="28">
        <f t="shared" si="357"/>
        <v>10000</v>
      </c>
      <c r="X3146" s="28">
        <f t="shared" si="358"/>
        <v>7540</v>
      </c>
    </row>
    <row r="3147" spans="1:2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8321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8328</v>
      </c>
      <c r="O3147" s="5">
        <f t="shared" si="356"/>
        <v>0</v>
      </c>
      <c r="P3147" s="5">
        <v>0</v>
      </c>
      <c r="Q3147" s="6" t="s">
        <v>8374</v>
      </c>
      <c r="R3147" t="s">
        <v>8375</v>
      </c>
      <c r="S3147" s="10">
        <f t="shared" si="359"/>
        <v>42762.040902777779</v>
      </c>
      <c r="T3147" s="10">
        <f t="shared" si="360"/>
        <v>42821.999236111107</v>
      </c>
      <c r="U3147" s="10">
        <v>42762</v>
      </c>
      <c r="V3147" s="10">
        <v>42821</v>
      </c>
      <c r="W3147" s="28">
        <f t="shared" si="357"/>
        <v>25000</v>
      </c>
      <c r="X3147" s="28">
        <f t="shared" si="358"/>
        <v>0</v>
      </c>
    </row>
    <row r="3148" spans="1:2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8321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8328</v>
      </c>
      <c r="O3148" s="5">
        <f t="shared" si="356"/>
        <v>10.5</v>
      </c>
      <c r="P3148" s="5">
        <f t="shared" ref="P3148:P3191" si="361">E3148/L3148</f>
        <v>437.5</v>
      </c>
      <c r="Q3148" s="6" t="s">
        <v>8374</v>
      </c>
      <c r="R3148" t="s">
        <v>8375</v>
      </c>
      <c r="S3148" s="10">
        <f t="shared" si="359"/>
        <v>42796.682476851856</v>
      </c>
      <c r="T3148" s="10">
        <f t="shared" si="360"/>
        <v>42841.640810185185</v>
      </c>
      <c r="U3148" s="10">
        <v>42796</v>
      </c>
      <c r="V3148" s="10">
        <v>42841</v>
      </c>
      <c r="W3148" s="28">
        <f t="shared" si="357"/>
        <v>2510</v>
      </c>
      <c r="X3148" s="28">
        <f t="shared" si="358"/>
        <v>282.45</v>
      </c>
    </row>
    <row r="3149" spans="1:2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8318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8328</v>
      </c>
      <c r="O3149" s="5">
        <f t="shared" si="356"/>
        <v>117.52499999999999</v>
      </c>
      <c r="P3149" s="5">
        <f t="shared" si="361"/>
        <v>110.35211267605634</v>
      </c>
      <c r="Q3149" s="6" t="s">
        <v>8374</v>
      </c>
      <c r="R3149" t="s">
        <v>8375</v>
      </c>
      <c r="S3149" s="10">
        <f t="shared" si="359"/>
        <v>41909.96938657407</v>
      </c>
      <c r="T3149" s="10">
        <f t="shared" si="360"/>
        <v>41950.011053240742</v>
      </c>
      <c r="U3149" s="10">
        <v>41909</v>
      </c>
      <c r="V3149" s="10">
        <v>41950</v>
      </c>
      <c r="W3149" s="28">
        <f t="shared" si="357"/>
        <v>20000</v>
      </c>
      <c r="X3149" s="28">
        <f t="shared" si="358"/>
        <v>23505</v>
      </c>
    </row>
    <row r="3150" spans="1:2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8318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8328</v>
      </c>
      <c r="O3150" s="5">
        <f t="shared" si="356"/>
        <v>131.16666666666669</v>
      </c>
      <c r="P3150" s="5">
        <f t="shared" si="361"/>
        <v>41.421052631578945</v>
      </c>
      <c r="Q3150" s="6" t="s">
        <v>8374</v>
      </c>
      <c r="R3150" t="s">
        <v>8375</v>
      </c>
      <c r="S3150" s="10">
        <f t="shared" si="359"/>
        <v>41891.665324074071</v>
      </c>
      <c r="T3150" s="10">
        <f t="shared" si="360"/>
        <v>41913.166666666664</v>
      </c>
      <c r="U3150" s="10">
        <v>41891</v>
      </c>
      <c r="V3150" s="10">
        <v>41913</v>
      </c>
      <c r="W3150" s="28">
        <f t="shared" si="357"/>
        <v>1800</v>
      </c>
      <c r="X3150" s="28">
        <f t="shared" si="358"/>
        <v>2361</v>
      </c>
    </row>
    <row r="3151" spans="1:2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8318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8328</v>
      </c>
      <c r="O3151" s="5">
        <f t="shared" si="356"/>
        <v>104</v>
      </c>
      <c r="P3151" s="5">
        <f t="shared" si="361"/>
        <v>52</v>
      </c>
      <c r="Q3151" s="6" t="s">
        <v>8374</v>
      </c>
      <c r="R3151" t="s">
        <v>8375</v>
      </c>
      <c r="S3151" s="10">
        <f t="shared" si="359"/>
        <v>41226.017361111109</v>
      </c>
      <c r="T3151" s="10">
        <f t="shared" si="360"/>
        <v>41250.083333333336</v>
      </c>
      <c r="U3151" s="10">
        <v>41226</v>
      </c>
      <c r="V3151" s="10">
        <v>41250</v>
      </c>
      <c r="W3151" s="28">
        <f t="shared" si="357"/>
        <v>1250</v>
      </c>
      <c r="X3151" s="28">
        <f t="shared" si="358"/>
        <v>1300</v>
      </c>
    </row>
    <row r="3152" spans="1:2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8318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8328</v>
      </c>
      <c r="O3152" s="5">
        <f t="shared" si="356"/>
        <v>101</v>
      </c>
      <c r="P3152" s="5">
        <f t="shared" si="361"/>
        <v>33.990384615384613</v>
      </c>
      <c r="Q3152" s="6" t="s">
        <v>8374</v>
      </c>
      <c r="R3152" t="s">
        <v>8375</v>
      </c>
      <c r="S3152" s="10">
        <f t="shared" si="359"/>
        <v>40478.263923611114</v>
      </c>
      <c r="T3152" s="10">
        <f t="shared" si="360"/>
        <v>40568.166666666664</v>
      </c>
      <c r="U3152" s="10">
        <v>40478</v>
      </c>
      <c r="V3152" s="10">
        <v>40568</v>
      </c>
      <c r="W3152" s="28">
        <f t="shared" si="357"/>
        <v>3500</v>
      </c>
      <c r="X3152" s="28">
        <f t="shared" si="358"/>
        <v>3535</v>
      </c>
    </row>
    <row r="3153" spans="1:2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8318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8328</v>
      </c>
      <c r="O3153" s="5">
        <f t="shared" si="356"/>
        <v>100.4</v>
      </c>
      <c r="P3153" s="5">
        <f t="shared" si="361"/>
        <v>103.35294117647059</v>
      </c>
      <c r="Q3153" s="6" t="s">
        <v>8374</v>
      </c>
      <c r="R3153" t="s">
        <v>8375</v>
      </c>
      <c r="S3153" s="10">
        <f t="shared" si="359"/>
        <v>41862.83997685185</v>
      </c>
      <c r="T3153" s="10">
        <f t="shared" si="360"/>
        <v>41892.83997685185</v>
      </c>
      <c r="U3153" s="10">
        <v>41862</v>
      </c>
      <c r="V3153" s="10">
        <v>41892</v>
      </c>
      <c r="W3153" s="28">
        <f t="shared" si="357"/>
        <v>3500</v>
      </c>
      <c r="X3153" s="28">
        <f t="shared" si="358"/>
        <v>3514</v>
      </c>
    </row>
    <row r="3154" spans="1:2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8318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8328</v>
      </c>
      <c r="O3154" s="5">
        <f t="shared" si="356"/>
        <v>105.95454545454545</v>
      </c>
      <c r="P3154" s="5">
        <f t="shared" si="361"/>
        <v>34.791044776119406</v>
      </c>
      <c r="Q3154" s="6" t="s">
        <v>8374</v>
      </c>
      <c r="R3154" t="s">
        <v>8375</v>
      </c>
      <c r="S3154" s="10">
        <f t="shared" si="359"/>
        <v>41550.867673611108</v>
      </c>
      <c r="T3154" s="10">
        <f t="shared" si="360"/>
        <v>41580.867673611108</v>
      </c>
      <c r="U3154" s="10">
        <v>41550</v>
      </c>
      <c r="V3154" s="10">
        <v>41580</v>
      </c>
      <c r="W3154" s="28">
        <f t="shared" si="357"/>
        <v>3562.9</v>
      </c>
      <c r="X3154" s="28">
        <f t="shared" si="358"/>
        <v>3719.5766999999996</v>
      </c>
    </row>
    <row r="3155" spans="1:2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8318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8328</v>
      </c>
      <c r="O3155" s="5">
        <f t="shared" si="356"/>
        <v>335.58333333333337</v>
      </c>
      <c r="P3155" s="5">
        <f t="shared" si="361"/>
        <v>41.773858921161825</v>
      </c>
      <c r="Q3155" s="6" t="s">
        <v>8374</v>
      </c>
      <c r="R3155" t="s">
        <v>8375</v>
      </c>
      <c r="S3155" s="10">
        <f t="shared" si="359"/>
        <v>40633.154363425929</v>
      </c>
      <c r="T3155" s="10">
        <f t="shared" si="360"/>
        <v>40664.207638888889</v>
      </c>
      <c r="U3155" s="10">
        <v>40633</v>
      </c>
      <c r="V3155" s="10">
        <v>40664</v>
      </c>
      <c r="W3155" s="28">
        <f t="shared" si="357"/>
        <v>3000</v>
      </c>
      <c r="X3155" s="28">
        <f t="shared" si="358"/>
        <v>10067.5</v>
      </c>
    </row>
    <row r="3156" spans="1:2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8318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8328</v>
      </c>
      <c r="O3156" s="5">
        <f t="shared" si="356"/>
        <v>112.92857142857142</v>
      </c>
      <c r="P3156" s="5">
        <f t="shared" si="361"/>
        <v>64.268292682926827</v>
      </c>
      <c r="Q3156" s="6" t="s">
        <v>8374</v>
      </c>
      <c r="R3156" t="s">
        <v>8375</v>
      </c>
      <c r="S3156" s="10">
        <f t="shared" si="359"/>
        <v>40970.875671296293</v>
      </c>
      <c r="T3156" s="10">
        <f t="shared" si="360"/>
        <v>41000.834004629629</v>
      </c>
      <c r="U3156" s="10">
        <v>40970</v>
      </c>
      <c r="V3156" s="10">
        <v>41000</v>
      </c>
      <c r="W3156" s="28">
        <f t="shared" si="357"/>
        <v>7000</v>
      </c>
      <c r="X3156" s="28">
        <f t="shared" si="358"/>
        <v>7905</v>
      </c>
    </row>
    <row r="3157" spans="1:2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8318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8328</v>
      </c>
      <c r="O3157" s="5">
        <f t="shared" si="356"/>
        <v>188.50460000000001</v>
      </c>
      <c r="P3157" s="5">
        <f t="shared" si="361"/>
        <v>31.209370860927152</v>
      </c>
      <c r="Q3157" s="6" t="s">
        <v>8374</v>
      </c>
      <c r="R3157" t="s">
        <v>8375</v>
      </c>
      <c r="S3157" s="10">
        <f t="shared" si="359"/>
        <v>41233.499131944445</v>
      </c>
      <c r="T3157" s="10">
        <f t="shared" si="360"/>
        <v>41263.499131944445</v>
      </c>
      <c r="U3157" s="10">
        <v>41233</v>
      </c>
      <c r="V3157" s="10">
        <v>41263</v>
      </c>
      <c r="W3157" s="28">
        <f t="shared" si="357"/>
        <v>7959.5000000000009</v>
      </c>
      <c r="X3157" s="28">
        <f t="shared" si="358"/>
        <v>15326.366503000001</v>
      </c>
    </row>
    <row r="3158" spans="1:2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8318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8328</v>
      </c>
      <c r="O3158" s="5">
        <f t="shared" si="356"/>
        <v>101.81818181818181</v>
      </c>
      <c r="P3158" s="5">
        <f t="shared" si="361"/>
        <v>62.921348314606739</v>
      </c>
      <c r="Q3158" s="6" t="s">
        <v>8374</v>
      </c>
      <c r="R3158" t="s">
        <v>8375</v>
      </c>
      <c r="S3158" s="10">
        <f t="shared" si="359"/>
        <v>41026.953055555554</v>
      </c>
      <c r="T3158" s="10">
        <f t="shared" si="360"/>
        <v>41061.953055555554</v>
      </c>
      <c r="U3158" s="10">
        <v>41026</v>
      </c>
      <c r="V3158" s="10">
        <v>41061</v>
      </c>
      <c r="W3158" s="28">
        <f t="shared" si="357"/>
        <v>5500</v>
      </c>
      <c r="X3158" s="28">
        <f t="shared" si="358"/>
        <v>5600</v>
      </c>
    </row>
    <row r="3159" spans="1:2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8318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8328</v>
      </c>
      <c r="O3159" s="5">
        <f t="shared" si="356"/>
        <v>101</v>
      </c>
      <c r="P3159" s="5">
        <f t="shared" si="361"/>
        <v>98.536585365853654</v>
      </c>
      <c r="Q3159" s="6" t="s">
        <v>8374</v>
      </c>
      <c r="R3159" t="s">
        <v>8375</v>
      </c>
      <c r="S3159" s="10">
        <f t="shared" si="359"/>
        <v>41829.788252314815</v>
      </c>
      <c r="T3159" s="10">
        <f t="shared" si="360"/>
        <v>41839.208333333336</v>
      </c>
      <c r="U3159" s="10">
        <v>41829</v>
      </c>
      <c r="V3159" s="10">
        <v>41839</v>
      </c>
      <c r="W3159" s="28">
        <f t="shared" si="357"/>
        <v>4000</v>
      </c>
      <c r="X3159" s="28">
        <f t="shared" si="358"/>
        <v>4040</v>
      </c>
    </row>
    <row r="3160" spans="1:2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8318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8328</v>
      </c>
      <c r="O3160" s="5">
        <f t="shared" si="356"/>
        <v>113.99999999999999</v>
      </c>
      <c r="P3160" s="5">
        <f t="shared" si="361"/>
        <v>82.608695652173907</v>
      </c>
      <c r="Q3160" s="6" t="s">
        <v>8374</v>
      </c>
      <c r="R3160" t="s">
        <v>8375</v>
      </c>
      <c r="S3160" s="10">
        <f t="shared" si="359"/>
        <v>41447.839722222227</v>
      </c>
      <c r="T3160" s="10">
        <f t="shared" si="360"/>
        <v>41477.839722222227</v>
      </c>
      <c r="U3160" s="10">
        <v>41447</v>
      </c>
      <c r="V3160" s="10">
        <v>41477</v>
      </c>
      <c r="W3160" s="28">
        <f t="shared" si="357"/>
        <v>5000</v>
      </c>
      <c r="X3160" s="28">
        <f t="shared" si="358"/>
        <v>5700</v>
      </c>
    </row>
    <row r="3161" spans="1:2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8318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8328</v>
      </c>
      <c r="O3161" s="5">
        <f t="shared" si="356"/>
        <v>133.48133333333334</v>
      </c>
      <c r="P3161" s="5">
        <f t="shared" si="361"/>
        <v>38.504230769230773</v>
      </c>
      <c r="Q3161" s="6" t="s">
        <v>8374</v>
      </c>
      <c r="R3161" t="s">
        <v>8375</v>
      </c>
      <c r="S3161" s="10">
        <f t="shared" si="359"/>
        <v>40884.066678240742</v>
      </c>
      <c r="T3161" s="10">
        <f t="shared" si="360"/>
        <v>40926.958333333336</v>
      </c>
      <c r="U3161" s="10">
        <v>40884</v>
      </c>
      <c r="V3161" s="10">
        <v>40926</v>
      </c>
      <c r="W3161" s="28">
        <f t="shared" si="357"/>
        <v>1500</v>
      </c>
      <c r="X3161" s="28">
        <f t="shared" si="358"/>
        <v>2002.22</v>
      </c>
    </row>
    <row r="3162" spans="1:2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8318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8328</v>
      </c>
      <c r="O3162" s="5">
        <f t="shared" si="356"/>
        <v>101.53333333333335</v>
      </c>
      <c r="P3162" s="5">
        <f t="shared" si="361"/>
        <v>80.15789473684211</v>
      </c>
      <c r="Q3162" s="6" t="s">
        <v>8374</v>
      </c>
      <c r="R3162" t="s">
        <v>8375</v>
      </c>
      <c r="S3162" s="10">
        <f t="shared" si="359"/>
        <v>41841.26489583333</v>
      </c>
      <c r="T3162" s="10">
        <f t="shared" si="360"/>
        <v>41864.207638888889</v>
      </c>
      <c r="U3162" s="10">
        <v>41841</v>
      </c>
      <c r="V3162" s="10">
        <v>41864</v>
      </c>
      <c r="W3162" s="28">
        <f t="shared" si="357"/>
        <v>4500</v>
      </c>
      <c r="X3162" s="28">
        <f t="shared" si="358"/>
        <v>4569</v>
      </c>
    </row>
    <row r="3163" spans="1:2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8318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8328</v>
      </c>
      <c r="O3163" s="5">
        <f t="shared" si="356"/>
        <v>105.1</v>
      </c>
      <c r="P3163" s="5">
        <f t="shared" si="361"/>
        <v>28.405405405405407</v>
      </c>
      <c r="Q3163" s="6" t="s">
        <v>8374</v>
      </c>
      <c r="R3163" t="s">
        <v>8375</v>
      </c>
      <c r="S3163" s="10">
        <f t="shared" si="359"/>
        <v>41897.536134259259</v>
      </c>
      <c r="T3163" s="10">
        <f t="shared" si="360"/>
        <v>41927.536134259259</v>
      </c>
      <c r="U3163" s="10">
        <v>41897</v>
      </c>
      <c r="V3163" s="10">
        <v>41927</v>
      </c>
      <c r="W3163" s="28">
        <f t="shared" si="357"/>
        <v>3248.2000000000003</v>
      </c>
      <c r="X3163" s="28">
        <f t="shared" si="358"/>
        <v>3345.9636</v>
      </c>
    </row>
    <row r="3164" spans="1:2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8318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8328</v>
      </c>
      <c r="O3164" s="5">
        <f t="shared" si="356"/>
        <v>127.15</v>
      </c>
      <c r="P3164" s="5">
        <f t="shared" si="361"/>
        <v>80.730158730158735</v>
      </c>
      <c r="Q3164" s="6" t="s">
        <v>8374</v>
      </c>
      <c r="R3164" t="s">
        <v>8375</v>
      </c>
      <c r="S3164" s="10">
        <f t="shared" si="359"/>
        <v>41799.685902777775</v>
      </c>
      <c r="T3164" s="10">
        <f t="shared" si="360"/>
        <v>41827.083333333336</v>
      </c>
      <c r="U3164" s="10">
        <v>41799</v>
      </c>
      <c r="V3164" s="10">
        <v>41827</v>
      </c>
      <c r="W3164" s="28">
        <f t="shared" si="357"/>
        <v>4000</v>
      </c>
      <c r="X3164" s="28">
        <f t="shared" si="358"/>
        <v>5086</v>
      </c>
    </row>
    <row r="3165" spans="1:2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8318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8328</v>
      </c>
      <c r="O3165" s="5">
        <f t="shared" si="356"/>
        <v>111.15384615384616</v>
      </c>
      <c r="P3165" s="5">
        <f t="shared" si="361"/>
        <v>200.69444444444446</v>
      </c>
      <c r="Q3165" s="6" t="s">
        <v>8374</v>
      </c>
      <c r="R3165" t="s">
        <v>8375</v>
      </c>
      <c r="S3165" s="10">
        <f t="shared" si="359"/>
        <v>41775.753761574073</v>
      </c>
      <c r="T3165" s="10">
        <f t="shared" si="360"/>
        <v>41805.753761574073</v>
      </c>
      <c r="U3165" s="10">
        <v>41775</v>
      </c>
      <c r="V3165" s="10">
        <v>41805</v>
      </c>
      <c r="W3165" s="28">
        <f t="shared" si="357"/>
        <v>13000</v>
      </c>
      <c r="X3165" s="28">
        <f t="shared" si="358"/>
        <v>14450</v>
      </c>
    </row>
    <row r="3166" spans="1:2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8318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8328</v>
      </c>
      <c r="O3166" s="5">
        <f t="shared" si="356"/>
        <v>106.76</v>
      </c>
      <c r="P3166" s="5">
        <f t="shared" si="361"/>
        <v>37.591549295774648</v>
      </c>
      <c r="Q3166" s="6" t="s">
        <v>8374</v>
      </c>
      <c r="R3166" t="s">
        <v>8375</v>
      </c>
      <c r="S3166" s="10">
        <f t="shared" si="359"/>
        <v>41766.805729166663</v>
      </c>
      <c r="T3166" s="10">
        <f t="shared" si="360"/>
        <v>41799.805729166663</v>
      </c>
      <c r="U3166" s="10">
        <v>41766</v>
      </c>
      <c r="V3166" s="10">
        <v>41799</v>
      </c>
      <c r="W3166" s="28">
        <f t="shared" si="357"/>
        <v>2500</v>
      </c>
      <c r="X3166" s="28">
        <f t="shared" si="358"/>
        <v>2669</v>
      </c>
    </row>
    <row r="3167" spans="1:2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8318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8328</v>
      </c>
      <c r="O3167" s="5">
        <f t="shared" si="356"/>
        <v>162.66666666666666</v>
      </c>
      <c r="P3167" s="5">
        <f t="shared" si="361"/>
        <v>58.095238095238095</v>
      </c>
      <c r="Q3167" s="6" t="s">
        <v>8374</v>
      </c>
      <c r="R3167" t="s">
        <v>8375</v>
      </c>
      <c r="S3167" s="10">
        <f t="shared" si="359"/>
        <v>40644.159259259257</v>
      </c>
      <c r="T3167" s="10">
        <f t="shared" si="360"/>
        <v>40666.165972222225</v>
      </c>
      <c r="U3167" s="10">
        <v>40644</v>
      </c>
      <c r="V3167" s="10">
        <v>40666</v>
      </c>
      <c r="W3167" s="28">
        <f t="shared" si="357"/>
        <v>750</v>
      </c>
      <c r="X3167" s="28">
        <f t="shared" si="358"/>
        <v>1220</v>
      </c>
    </row>
    <row r="3168" spans="1:2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8318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8328</v>
      </c>
      <c r="O3168" s="5">
        <f t="shared" si="356"/>
        <v>160.22808571428573</v>
      </c>
      <c r="P3168" s="5">
        <f t="shared" si="361"/>
        <v>60.300892473118282</v>
      </c>
      <c r="Q3168" s="6" t="s">
        <v>8374</v>
      </c>
      <c r="R3168" t="s">
        <v>8375</v>
      </c>
      <c r="S3168" s="10">
        <f t="shared" si="359"/>
        <v>41940.69158564815</v>
      </c>
      <c r="T3168" s="10">
        <f t="shared" si="360"/>
        <v>41969.332638888889</v>
      </c>
      <c r="U3168" s="10">
        <v>41940</v>
      </c>
      <c r="V3168" s="10">
        <v>41969</v>
      </c>
      <c r="W3168" s="28">
        <f t="shared" si="357"/>
        <v>35000</v>
      </c>
      <c r="X3168" s="28">
        <f t="shared" si="358"/>
        <v>56079.83</v>
      </c>
    </row>
    <row r="3169" spans="1:2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8318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8328</v>
      </c>
      <c r="O3169" s="5">
        <f t="shared" si="356"/>
        <v>116.16666666666666</v>
      </c>
      <c r="P3169" s="5">
        <f t="shared" si="361"/>
        <v>63.363636363636367</v>
      </c>
      <c r="Q3169" s="6" t="s">
        <v>8374</v>
      </c>
      <c r="R3169" t="s">
        <v>8375</v>
      </c>
      <c r="S3169" s="10">
        <f t="shared" si="359"/>
        <v>41839.175706018519</v>
      </c>
      <c r="T3169" s="10">
        <f t="shared" si="360"/>
        <v>41853.175706018519</v>
      </c>
      <c r="U3169" s="10">
        <v>41839</v>
      </c>
      <c r="V3169" s="10">
        <v>41853</v>
      </c>
      <c r="W3169" s="28">
        <f t="shared" si="357"/>
        <v>3000</v>
      </c>
      <c r="X3169" s="28">
        <f t="shared" si="358"/>
        <v>3485</v>
      </c>
    </row>
    <row r="3170" spans="1:2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8318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8328</v>
      </c>
      <c r="O3170" s="5">
        <f t="shared" si="356"/>
        <v>124.2</v>
      </c>
      <c r="P3170" s="5">
        <f t="shared" si="361"/>
        <v>50.901639344262293</v>
      </c>
      <c r="Q3170" s="6" t="s">
        <v>8374</v>
      </c>
      <c r="R3170" t="s">
        <v>8375</v>
      </c>
      <c r="S3170" s="10">
        <f t="shared" si="359"/>
        <v>41772.105937500004</v>
      </c>
      <c r="T3170" s="10">
        <f t="shared" si="360"/>
        <v>41803.916666666664</v>
      </c>
      <c r="U3170" s="10">
        <v>41772</v>
      </c>
      <c r="V3170" s="10">
        <v>41803</v>
      </c>
      <c r="W3170" s="28">
        <f t="shared" si="357"/>
        <v>2500</v>
      </c>
      <c r="X3170" s="28">
        <f t="shared" si="358"/>
        <v>3105</v>
      </c>
    </row>
    <row r="3171" spans="1:2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8318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8328</v>
      </c>
      <c r="O3171" s="5">
        <f t="shared" si="356"/>
        <v>103.01249999999999</v>
      </c>
      <c r="P3171" s="5">
        <f t="shared" si="361"/>
        <v>100.5</v>
      </c>
      <c r="Q3171" s="6" t="s">
        <v>8374</v>
      </c>
      <c r="R3171" t="s">
        <v>8375</v>
      </c>
      <c r="S3171" s="10">
        <f t="shared" si="359"/>
        <v>41591.737974537034</v>
      </c>
      <c r="T3171" s="10">
        <f t="shared" si="360"/>
        <v>41621.207638888889</v>
      </c>
      <c r="U3171" s="10">
        <v>41591</v>
      </c>
      <c r="V3171" s="10">
        <v>41621</v>
      </c>
      <c r="W3171" s="28">
        <f t="shared" si="357"/>
        <v>8000</v>
      </c>
      <c r="X3171" s="28">
        <f t="shared" si="358"/>
        <v>8241</v>
      </c>
    </row>
    <row r="3172" spans="1:2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8318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8328</v>
      </c>
      <c r="O3172" s="5">
        <f t="shared" si="356"/>
        <v>112.25</v>
      </c>
      <c r="P3172" s="5">
        <f t="shared" si="361"/>
        <v>31.619718309859156</v>
      </c>
      <c r="Q3172" s="6" t="s">
        <v>8374</v>
      </c>
      <c r="R3172" t="s">
        <v>8375</v>
      </c>
      <c r="S3172" s="10">
        <f t="shared" si="359"/>
        <v>41789.080370370371</v>
      </c>
      <c r="T3172" s="10">
        <f t="shared" si="360"/>
        <v>41822.166666666664</v>
      </c>
      <c r="U3172" s="10">
        <v>41789</v>
      </c>
      <c r="V3172" s="10">
        <v>41822</v>
      </c>
      <c r="W3172" s="28">
        <f t="shared" si="357"/>
        <v>2000</v>
      </c>
      <c r="X3172" s="28">
        <f t="shared" si="358"/>
        <v>2245</v>
      </c>
    </row>
    <row r="3173" spans="1:2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8318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8328</v>
      </c>
      <c r="O3173" s="5">
        <f t="shared" si="356"/>
        <v>108.8142857142857</v>
      </c>
      <c r="P3173" s="5">
        <f t="shared" si="361"/>
        <v>65.102564102564102</v>
      </c>
      <c r="Q3173" s="6" t="s">
        <v>8374</v>
      </c>
      <c r="R3173" t="s">
        <v>8375</v>
      </c>
      <c r="S3173" s="10">
        <f t="shared" si="359"/>
        <v>42466.608310185184</v>
      </c>
      <c r="T3173" s="10">
        <f t="shared" si="360"/>
        <v>42496.608310185184</v>
      </c>
      <c r="U3173" s="10">
        <v>42466</v>
      </c>
      <c r="V3173" s="10">
        <v>42496</v>
      </c>
      <c r="W3173" s="28">
        <f t="shared" si="357"/>
        <v>9819.6</v>
      </c>
      <c r="X3173" s="28">
        <f t="shared" si="358"/>
        <v>11038.556399999999</v>
      </c>
    </row>
    <row r="3174" spans="1:2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8318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8328</v>
      </c>
      <c r="O3174" s="5">
        <f t="shared" si="356"/>
        <v>114.99999999999999</v>
      </c>
      <c r="P3174" s="5">
        <f t="shared" si="361"/>
        <v>79.310344827586206</v>
      </c>
      <c r="Q3174" s="6" t="s">
        <v>8374</v>
      </c>
      <c r="R3174" t="s">
        <v>8375</v>
      </c>
      <c r="S3174" s="10">
        <f t="shared" si="359"/>
        <v>40923.729953703703</v>
      </c>
      <c r="T3174" s="10">
        <f t="shared" si="360"/>
        <v>40953.729953703703</v>
      </c>
      <c r="U3174" s="10">
        <v>40923</v>
      </c>
      <c r="V3174" s="10">
        <v>40953</v>
      </c>
      <c r="W3174" s="28">
        <f t="shared" si="357"/>
        <v>2000</v>
      </c>
      <c r="X3174" s="28">
        <f t="shared" si="358"/>
        <v>2300</v>
      </c>
    </row>
    <row r="3175" spans="1:2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8318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8328</v>
      </c>
      <c r="O3175" s="5">
        <f t="shared" si="356"/>
        <v>103</v>
      </c>
      <c r="P3175" s="5">
        <f t="shared" si="361"/>
        <v>139.18918918918919</v>
      </c>
      <c r="Q3175" s="6" t="s">
        <v>8374</v>
      </c>
      <c r="R3175" t="s">
        <v>8375</v>
      </c>
      <c r="S3175" s="10">
        <f t="shared" si="359"/>
        <v>41878.878379629634</v>
      </c>
      <c r="T3175" s="10">
        <f t="shared" si="360"/>
        <v>41908.878379629634</v>
      </c>
      <c r="U3175" s="10">
        <v>41878</v>
      </c>
      <c r="V3175" s="10">
        <v>41908</v>
      </c>
      <c r="W3175" s="28">
        <f t="shared" si="357"/>
        <v>10000</v>
      </c>
      <c r="X3175" s="28">
        <f t="shared" si="358"/>
        <v>10300</v>
      </c>
    </row>
    <row r="3176" spans="1:2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8318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8328</v>
      </c>
      <c r="O3176" s="5">
        <f t="shared" si="356"/>
        <v>101.13333333333334</v>
      </c>
      <c r="P3176" s="5">
        <f t="shared" si="361"/>
        <v>131.91304347826087</v>
      </c>
      <c r="Q3176" s="6" t="s">
        <v>8374</v>
      </c>
      <c r="R3176" t="s">
        <v>8375</v>
      </c>
      <c r="S3176" s="10">
        <f t="shared" si="359"/>
        <v>41862.864675925928</v>
      </c>
      <c r="T3176" s="10">
        <f t="shared" si="360"/>
        <v>41876.864675925928</v>
      </c>
      <c r="U3176" s="10">
        <v>41862</v>
      </c>
      <c r="V3176" s="10">
        <v>41876</v>
      </c>
      <c r="W3176" s="28">
        <f t="shared" si="357"/>
        <v>3000</v>
      </c>
      <c r="X3176" s="28">
        <f t="shared" si="358"/>
        <v>3034</v>
      </c>
    </row>
    <row r="3177" spans="1:2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8318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8328</v>
      </c>
      <c r="O3177" s="5">
        <f t="shared" si="356"/>
        <v>109.55999999999999</v>
      </c>
      <c r="P3177" s="5">
        <f t="shared" si="361"/>
        <v>91.3</v>
      </c>
      <c r="Q3177" s="6" t="s">
        <v>8374</v>
      </c>
      <c r="R3177" t="s">
        <v>8375</v>
      </c>
      <c r="S3177" s="10">
        <f t="shared" si="359"/>
        <v>40531.886886574073</v>
      </c>
      <c r="T3177" s="10">
        <f t="shared" si="360"/>
        <v>40591.886886574073</v>
      </c>
      <c r="U3177" s="10">
        <v>40531</v>
      </c>
      <c r="V3177" s="10">
        <v>40591</v>
      </c>
      <c r="W3177" s="28">
        <f t="shared" si="357"/>
        <v>5000</v>
      </c>
      <c r="X3177" s="28">
        <f t="shared" si="358"/>
        <v>5478</v>
      </c>
    </row>
    <row r="3178" spans="1:2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8318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8328</v>
      </c>
      <c r="O3178" s="5">
        <f t="shared" si="356"/>
        <v>114.8421052631579</v>
      </c>
      <c r="P3178" s="5">
        <f t="shared" si="361"/>
        <v>39.672727272727272</v>
      </c>
      <c r="Q3178" s="6" t="s">
        <v>8374</v>
      </c>
      <c r="R3178" t="s">
        <v>8375</v>
      </c>
      <c r="S3178" s="10">
        <f t="shared" si="359"/>
        <v>41477.930914351848</v>
      </c>
      <c r="T3178" s="10">
        <f t="shared" si="360"/>
        <v>41504.625</v>
      </c>
      <c r="U3178" s="10">
        <v>41477</v>
      </c>
      <c r="V3178" s="10">
        <v>41504</v>
      </c>
      <c r="W3178" s="28">
        <f t="shared" si="357"/>
        <v>1900</v>
      </c>
      <c r="X3178" s="28">
        <f t="shared" si="358"/>
        <v>2182</v>
      </c>
    </row>
    <row r="3179" spans="1:2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8318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8328</v>
      </c>
      <c r="O3179" s="5">
        <f t="shared" si="356"/>
        <v>117.39999999999999</v>
      </c>
      <c r="P3179" s="5">
        <f t="shared" si="361"/>
        <v>57.549019607843135</v>
      </c>
      <c r="Q3179" s="6" t="s">
        <v>8374</v>
      </c>
      <c r="R3179" t="s">
        <v>8375</v>
      </c>
      <c r="S3179" s="10">
        <f t="shared" si="359"/>
        <v>41781.666770833333</v>
      </c>
      <c r="T3179" s="10">
        <f t="shared" si="360"/>
        <v>41811.666770833333</v>
      </c>
      <c r="U3179" s="10">
        <v>41781</v>
      </c>
      <c r="V3179" s="10">
        <v>41811</v>
      </c>
      <c r="W3179" s="28">
        <f t="shared" si="357"/>
        <v>2500</v>
      </c>
      <c r="X3179" s="28">
        <f t="shared" si="358"/>
        <v>2935</v>
      </c>
    </row>
    <row r="3180" spans="1:2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8318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8328</v>
      </c>
      <c r="O3180" s="5">
        <f t="shared" si="356"/>
        <v>171.73333333333335</v>
      </c>
      <c r="P3180" s="5">
        <f t="shared" si="361"/>
        <v>33.025641025641029</v>
      </c>
      <c r="Q3180" s="6" t="s">
        <v>8374</v>
      </c>
      <c r="R3180" t="s">
        <v>8375</v>
      </c>
      <c r="S3180" s="10">
        <f t="shared" si="359"/>
        <v>41806.605034722219</v>
      </c>
      <c r="T3180" s="10">
        <f t="shared" si="360"/>
        <v>41836.605034722219</v>
      </c>
      <c r="U3180" s="10">
        <v>41806</v>
      </c>
      <c r="V3180" s="10">
        <v>41836</v>
      </c>
      <c r="W3180" s="28">
        <f t="shared" si="357"/>
        <v>2545.5</v>
      </c>
      <c r="X3180" s="28">
        <f t="shared" si="358"/>
        <v>4410.8847999999998</v>
      </c>
    </row>
    <row r="3181" spans="1:2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8318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8328</v>
      </c>
      <c r="O3181" s="5">
        <f t="shared" si="356"/>
        <v>114.16238095238094</v>
      </c>
      <c r="P3181" s="5">
        <f t="shared" si="361"/>
        <v>77.335806451612896</v>
      </c>
      <c r="Q3181" s="6" t="s">
        <v>8374</v>
      </c>
      <c r="R3181" t="s">
        <v>8375</v>
      </c>
      <c r="S3181" s="10">
        <f t="shared" si="359"/>
        <v>41375.702210648145</v>
      </c>
      <c r="T3181" s="10">
        <f t="shared" si="360"/>
        <v>41400.702210648145</v>
      </c>
      <c r="U3181" s="10">
        <v>41375</v>
      </c>
      <c r="V3181" s="10">
        <v>41400</v>
      </c>
      <c r="W3181" s="28">
        <f t="shared" si="357"/>
        <v>4200</v>
      </c>
      <c r="X3181" s="28">
        <f t="shared" si="358"/>
        <v>4794.82</v>
      </c>
    </row>
    <row r="3182" spans="1:2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8318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8328</v>
      </c>
      <c r="O3182" s="5">
        <f t="shared" si="356"/>
        <v>119.75</v>
      </c>
      <c r="P3182" s="5">
        <f t="shared" si="361"/>
        <v>31.933333333333334</v>
      </c>
      <c r="Q3182" s="6" t="s">
        <v>8374</v>
      </c>
      <c r="R3182" t="s">
        <v>8375</v>
      </c>
      <c r="S3182" s="10">
        <f t="shared" si="359"/>
        <v>41780.412604166668</v>
      </c>
      <c r="T3182" s="10">
        <f t="shared" si="360"/>
        <v>41810.412604166668</v>
      </c>
      <c r="U3182" s="10">
        <v>41780</v>
      </c>
      <c r="V3182" s="10">
        <v>41810</v>
      </c>
      <c r="W3182" s="28">
        <f t="shared" si="357"/>
        <v>2027.52</v>
      </c>
      <c r="X3182" s="28">
        <f t="shared" si="358"/>
        <v>2448.3606</v>
      </c>
    </row>
    <row r="3183" spans="1:2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8318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8328</v>
      </c>
      <c r="O3183" s="5">
        <f t="shared" si="356"/>
        <v>109.00000000000001</v>
      </c>
      <c r="P3183" s="5">
        <f t="shared" si="361"/>
        <v>36.333333333333336</v>
      </c>
      <c r="Q3183" s="6" t="s">
        <v>8374</v>
      </c>
      <c r="R3183" t="s">
        <v>8375</v>
      </c>
      <c r="S3183" s="10">
        <f t="shared" si="359"/>
        <v>41779.310034722221</v>
      </c>
      <c r="T3183" s="10">
        <f t="shared" si="360"/>
        <v>41805.666666666664</v>
      </c>
      <c r="U3183" s="10">
        <v>41779</v>
      </c>
      <c r="V3183" s="10">
        <v>41805</v>
      </c>
      <c r="W3183" s="28">
        <f t="shared" si="357"/>
        <v>841.65</v>
      </c>
      <c r="X3183" s="28">
        <f t="shared" si="358"/>
        <v>924.42899999999997</v>
      </c>
    </row>
    <row r="3184" spans="1:2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8318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8328</v>
      </c>
      <c r="O3184" s="5">
        <f t="shared" si="356"/>
        <v>100.88571428571429</v>
      </c>
      <c r="P3184" s="5">
        <f t="shared" si="361"/>
        <v>46.768211920529801</v>
      </c>
      <c r="Q3184" s="6" t="s">
        <v>8374</v>
      </c>
      <c r="R3184" t="s">
        <v>8375</v>
      </c>
      <c r="S3184" s="10">
        <f t="shared" si="359"/>
        <v>40883.949317129627</v>
      </c>
      <c r="T3184" s="10">
        <f t="shared" si="360"/>
        <v>40939.708333333336</v>
      </c>
      <c r="U3184" s="10">
        <v>40883</v>
      </c>
      <c r="V3184" s="10">
        <v>40939</v>
      </c>
      <c r="W3184" s="28">
        <f t="shared" si="357"/>
        <v>7000</v>
      </c>
      <c r="X3184" s="28">
        <f t="shared" si="358"/>
        <v>7062</v>
      </c>
    </row>
    <row r="3185" spans="1:2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8318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8328</v>
      </c>
      <c r="O3185" s="5">
        <f t="shared" si="356"/>
        <v>109.00000000000001</v>
      </c>
      <c r="P3185" s="5">
        <f t="shared" si="361"/>
        <v>40.073529411764703</v>
      </c>
      <c r="Q3185" s="6" t="s">
        <v>8374</v>
      </c>
      <c r="R3185" t="s">
        <v>8375</v>
      </c>
      <c r="S3185" s="10">
        <f t="shared" si="359"/>
        <v>41491.79478009259</v>
      </c>
      <c r="T3185" s="10">
        <f t="shared" si="360"/>
        <v>41509.79478009259</v>
      </c>
      <c r="U3185" s="10">
        <v>41491</v>
      </c>
      <c r="V3185" s="10">
        <v>41509</v>
      </c>
      <c r="W3185" s="28">
        <f t="shared" si="357"/>
        <v>2500</v>
      </c>
      <c r="X3185" s="28">
        <f t="shared" si="358"/>
        <v>2725</v>
      </c>
    </row>
    <row r="3186" spans="1:2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8318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8328</v>
      </c>
      <c r="O3186" s="5">
        <f t="shared" si="356"/>
        <v>107.20930232558139</v>
      </c>
      <c r="P3186" s="5">
        <f t="shared" si="361"/>
        <v>100.21739130434783</v>
      </c>
      <c r="Q3186" s="6" t="s">
        <v>8374</v>
      </c>
      <c r="R3186" t="s">
        <v>8375</v>
      </c>
      <c r="S3186" s="10">
        <f t="shared" si="359"/>
        <v>41791.993414351848</v>
      </c>
      <c r="T3186" s="10">
        <f t="shared" si="360"/>
        <v>41821.993414351848</v>
      </c>
      <c r="U3186" s="10">
        <v>41791</v>
      </c>
      <c r="V3186" s="10">
        <v>41821</v>
      </c>
      <c r="W3186" s="28">
        <f t="shared" si="357"/>
        <v>4300</v>
      </c>
      <c r="X3186" s="28">
        <f t="shared" si="358"/>
        <v>4610</v>
      </c>
    </row>
    <row r="3187" spans="1:2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8318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8328</v>
      </c>
      <c r="O3187" s="5">
        <f t="shared" si="356"/>
        <v>100</v>
      </c>
      <c r="P3187" s="5">
        <f t="shared" si="361"/>
        <v>41.666666666666664</v>
      </c>
      <c r="Q3187" s="6" t="s">
        <v>8374</v>
      </c>
      <c r="R3187" t="s">
        <v>8375</v>
      </c>
      <c r="S3187" s="10">
        <f t="shared" si="359"/>
        <v>41829.977326388893</v>
      </c>
      <c r="T3187" s="10">
        <f t="shared" si="360"/>
        <v>41836.977326388893</v>
      </c>
      <c r="U3187" s="10">
        <v>41829</v>
      </c>
      <c r="V3187" s="10">
        <v>41836</v>
      </c>
      <c r="W3187" s="28">
        <f t="shared" si="357"/>
        <v>1709.8999999999999</v>
      </c>
      <c r="X3187" s="28">
        <f t="shared" si="358"/>
        <v>1712.3</v>
      </c>
    </row>
    <row r="3188" spans="1:2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8318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8328</v>
      </c>
      <c r="O3188" s="5">
        <f t="shared" si="356"/>
        <v>102.18750000000001</v>
      </c>
      <c r="P3188" s="5">
        <f t="shared" si="361"/>
        <v>46.714285714285715</v>
      </c>
      <c r="Q3188" s="6" t="s">
        <v>8374</v>
      </c>
      <c r="R3188" t="s">
        <v>8375</v>
      </c>
      <c r="S3188" s="10">
        <f t="shared" si="359"/>
        <v>41868.924050925925</v>
      </c>
      <c r="T3188" s="10">
        <f t="shared" si="360"/>
        <v>41898.875</v>
      </c>
      <c r="U3188" s="10">
        <v>41868</v>
      </c>
      <c r="V3188" s="10">
        <v>41898</v>
      </c>
      <c r="W3188" s="28">
        <f t="shared" si="357"/>
        <v>5340.8</v>
      </c>
      <c r="X3188" s="28">
        <f t="shared" si="358"/>
        <v>5298.0540000000001</v>
      </c>
    </row>
    <row r="3189" spans="1:2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8318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8328</v>
      </c>
      <c r="O3189" s="5">
        <f t="shared" si="356"/>
        <v>116.29333333333334</v>
      </c>
      <c r="P3189" s="5">
        <f t="shared" si="361"/>
        <v>71.491803278688522</v>
      </c>
      <c r="Q3189" s="6" t="s">
        <v>8374</v>
      </c>
      <c r="R3189" t="s">
        <v>8375</v>
      </c>
      <c r="S3189" s="10">
        <f t="shared" si="359"/>
        <v>41835.666354166664</v>
      </c>
      <c r="T3189" s="10">
        <f t="shared" si="360"/>
        <v>41855.666354166664</v>
      </c>
      <c r="U3189" s="10">
        <v>41835</v>
      </c>
      <c r="V3189" s="10">
        <v>41855</v>
      </c>
      <c r="W3189" s="28">
        <f t="shared" si="357"/>
        <v>15000</v>
      </c>
      <c r="X3189" s="28">
        <f t="shared" si="358"/>
        <v>17444</v>
      </c>
    </row>
    <row r="3190" spans="1:2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8320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8362</v>
      </c>
      <c r="O3190" s="5">
        <f t="shared" si="356"/>
        <v>65</v>
      </c>
      <c r="P3190" s="5">
        <f t="shared" si="361"/>
        <v>14.444444444444445</v>
      </c>
      <c r="Q3190" s="6" t="s">
        <v>8374</v>
      </c>
      <c r="R3190" t="s">
        <v>8416</v>
      </c>
      <c r="S3190" s="10">
        <f t="shared" si="359"/>
        <v>42144.415532407409</v>
      </c>
      <c r="T3190" s="10">
        <f t="shared" si="360"/>
        <v>42165.415532407409</v>
      </c>
      <c r="U3190" s="10">
        <v>42144</v>
      </c>
      <c r="V3190" s="10">
        <v>42165</v>
      </c>
      <c r="W3190" s="28">
        <f t="shared" si="357"/>
        <v>310.67999999999995</v>
      </c>
      <c r="X3190" s="28">
        <f t="shared" si="358"/>
        <v>201.30500000000001</v>
      </c>
    </row>
    <row r="3191" spans="1:2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8320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8362</v>
      </c>
      <c r="O3191" s="5">
        <f t="shared" si="356"/>
        <v>12.327272727272726</v>
      </c>
      <c r="P3191" s="5">
        <f t="shared" si="361"/>
        <v>356.84210526315792</v>
      </c>
      <c r="Q3191" s="6" t="s">
        <v>8374</v>
      </c>
      <c r="R3191" t="s">
        <v>8416</v>
      </c>
      <c r="S3191" s="10">
        <f t="shared" si="359"/>
        <v>42118.346435185187</v>
      </c>
      <c r="T3191" s="10">
        <f t="shared" si="360"/>
        <v>42148.346435185187</v>
      </c>
      <c r="U3191" s="10">
        <v>42118</v>
      </c>
      <c r="V3191" s="10">
        <v>42148</v>
      </c>
      <c r="W3191" s="28">
        <f t="shared" si="357"/>
        <v>6347</v>
      </c>
      <c r="X3191" s="28">
        <f t="shared" si="358"/>
        <v>818.346</v>
      </c>
    </row>
    <row r="3192" spans="1:2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8320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8362</v>
      </c>
      <c r="O3192" s="5">
        <f t="shared" si="356"/>
        <v>0</v>
      </c>
      <c r="P3192" s="5">
        <v>0</v>
      </c>
      <c r="Q3192" s="6" t="s">
        <v>8374</v>
      </c>
      <c r="R3192" t="s">
        <v>8416</v>
      </c>
      <c r="S3192" s="10">
        <f t="shared" si="359"/>
        <v>42683.151331018518</v>
      </c>
      <c r="T3192" s="10">
        <f t="shared" si="360"/>
        <v>42713.192997685182</v>
      </c>
      <c r="U3192" s="10">
        <v>42683</v>
      </c>
      <c r="V3192" s="10">
        <v>42713</v>
      </c>
      <c r="W3192" s="28">
        <f t="shared" si="357"/>
        <v>2979.2000000000003</v>
      </c>
      <c r="X3192" s="28">
        <f t="shared" si="358"/>
        <v>0</v>
      </c>
    </row>
    <row r="3193" spans="1:2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8320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8362</v>
      </c>
      <c r="O3193" s="5">
        <f t="shared" si="356"/>
        <v>4.0266666666666664</v>
      </c>
      <c r="P3193" s="5">
        <f>E3193/L3193</f>
        <v>37.75</v>
      </c>
      <c r="Q3193" s="6" t="s">
        <v>8374</v>
      </c>
      <c r="R3193" t="s">
        <v>8416</v>
      </c>
      <c r="S3193" s="10">
        <f t="shared" si="359"/>
        <v>42538.755428240736</v>
      </c>
      <c r="T3193" s="10">
        <f t="shared" si="360"/>
        <v>42598.755428240736</v>
      </c>
      <c r="U3193" s="10">
        <v>42538</v>
      </c>
      <c r="V3193" s="10">
        <v>42598</v>
      </c>
      <c r="W3193" s="28">
        <f t="shared" si="357"/>
        <v>3750</v>
      </c>
      <c r="X3193" s="28">
        <f t="shared" si="358"/>
        <v>151</v>
      </c>
    </row>
    <row r="3194" spans="1:2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8320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8362</v>
      </c>
      <c r="O3194" s="5">
        <f t="shared" si="356"/>
        <v>1.02</v>
      </c>
      <c r="P3194" s="5">
        <f>E3194/L3194</f>
        <v>12.75</v>
      </c>
      <c r="Q3194" s="6" t="s">
        <v>8374</v>
      </c>
      <c r="R3194" t="s">
        <v>8416</v>
      </c>
      <c r="S3194" s="10">
        <f t="shared" si="359"/>
        <v>42018.94049768518</v>
      </c>
      <c r="T3194" s="10">
        <f t="shared" si="360"/>
        <v>42063.916666666672</v>
      </c>
      <c r="U3194" s="10">
        <v>42018</v>
      </c>
      <c r="V3194" s="10">
        <v>42063</v>
      </c>
      <c r="W3194" s="28">
        <f t="shared" si="357"/>
        <v>15188</v>
      </c>
      <c r="X3194" s="28">
        <f t="shared" si="358"/>
        <v>157.52879999999999</v>
      </c>
    </row>
    <row r="3195" spans="1:2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8320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8362</v>
      </c>
      <c r="O3195" s="5">
        <f t="shared" si="356"/>
        <v>11.74</v>
      </c>
      <c r="P3195" s="5">
        <f>E3195/L3195</f>
        <v>24.458333333333332</v>
      </c>
      <c r="Q3195" s="6" t="s">
        <v>8374</v>
      </c>
      <c r="R3195" t="s">
        <v>8416</v>
      </c>
      <c r="S3195" s="10">
        <f t="shared" si="359"/>
        <v>42010.968240740738</v>
      </c>
      <c r="T3195" s="10">
        <f t="shared" si="360"/>
        <v>42055.968240740738</v>
      </c>
      <c r="U3195" s="10">
        <v>42010</v>
      </c>
      <c r="V3195" s="10">
        <v>42055</v>
      </c>
      <c r="W3195" s="28">
        <f t="shared" si="357"/>
        <v>7596.5000000000009</v>
      </c>
      <c r="X3195" s="28">
        <f t="shared" si="358"/>
        <v>902.57120000000009</v>
      </c>
    </row>
    <row r="3196" spans="1:2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8320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8362</v>
      </c>
      <c r="O3196" s="5">
        <f t="shared" si="356"/>
        <v>0</v>
      </c>
      <c r="P3196" s="5">
        <v>0</v>
      </c>
      <c r="Q3196" s="6" t="s">
        <v>8374</v>
      </c>
      <c r="R3196" t="s">
        <v>8416</v>
      </c>
      <c r="S3196" s="10">
        <f t="shared" si="359"/>
        <v>42182.062476851846</v>
      </c>
      <c r="T3196" s="10">
        <f t="shared" si="360"/>
        <v>42212.062476851846</v>
      </c>
      <c r="U3196" s="10">
        <v>42182</v>
      </c>
      <c r="V3196" s="10">
        <v>42212</v>
      </c>
      <c r="W3196" s="28">
        <f t="shared" si="357"/>
        <v>11000</v>
      </c>
      <c r="X3196" s="28">
        <f t="shared" si="358"/>
        <v>0</v>
      </c>
    </row>
    <row r="3197" spans="1:2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8320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8362</v>
      </c>
      <c r="O3197" s="5">
        <f t="shared" si="356"/>
        <v>59.142857142857139</v>
      </c>
      <c r="P3197" s="5">
        <f t="shared" ref="P3197:P3205" si="362">E3197/L3197</f>
        <v>53.07692307692308</v>
      </c>
      <c r="Q3197" s="6" t="s">
        <v>8374</v>
      </c>
      <c r="R3197" t="s">
        <v>8416</v>
      </c>
      <c r="S3197" s="10">
        <f t="shared" si="359"/>
        <v>42017.594236111108</v>
      </c>
      <c r="T3197" s="10">
        <f t="shared" si="360"/>
        <v>42047.594236111108</v>
      </c>
      <c r="U3197" s="10">
        <v>42017</v>
      </c>
      <c r="V3197" s="10">
        <v>42047</v>
      </c>
      <c r="W3197" s="28">
        <f t="shared" si="357"/>
        <v>3500</v>
      </c>
      <c r="X3197" s="28">
        <f t="shared" si="358"/>
        <v>2070</v>
      </c>
    </row>
    <row r="3198" spans="1:2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8320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8362</v>
      </c>
      <c r="O3198" s="5">
        <f t="shared" si="356"/>
        <v>0.06</v>
      </c>
      <c r="P3198" s="5">
        <f t="shared" si="362"/>
        <v>300</v>
      </c>
      <c r="Q3198" s="6" t="s">
        <v>8374</v>
      </c>
      <c r="R3198" t="s">
        <v>8416</v>
      </c>
      <c r="S3198" s="10">
        <f t="shared" si="359"/>
        <v>42157.598090277781</v>
      </c>
      <c r="T3198" s="10">
        <f t="shared" si="360"/>
        <v>42217.583333333328</v>
      </c>
      <c r="U3198" s="10">
        <v>42157</v>
      </c>
      <c r="V3198" s="10">
        <v>42217</v>
      </c>
      <c r="W3198" s="28">
        <f t="shared" si="357"/>
        <v>3000000</v>
      </c>
      <c r="X3198" s="28">
        <f t="shared" si="358"/>
        <v>1800</v>
      </c>
    </row>
    <row r="3199" spans="1:2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8320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8362</v>
      </c>
      <c r="O3199" s="5">
        <f t="shared" si="356"/>
        <v>11.450000000000001</v>
      </c>
      <c r="P3199" s="5">
        <f t="shared" si="362"/>
        <v>286.25</v>
      </c>
      <c r="Q3199" s="6" t="s">
        <v>8374</v>
      </c>
      <c r="R3199" t="s">
        <v>8416</v>
      </c>
      <c r="S3199" s="10">
        <f t="shared" si="359"/>
        <v>42009.493263888886</v>
      </c>
      <c r="T3199" s="10">
        <f t="shared" si="360"/>
        <v>42039.493263888886</v>
      </c>
      <c r="U3199" s="10">
        <v>42009</v>
      </c>
      <c r="V3199" s="10">
        <v>42039</v>
      </c>
      <c r="W3199" s="28">
        <f t="shared" si="357"/>
        <v>1308</v>
      </c>
      <c r="X3199" s="28">
        <f t="shared" si="358"/>
        <v>151.827</v>
      </c>
    </row>
    <row r="3200" spans="1:2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8320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8362</v>
      </c>
      <c r="O3200" s="5">
        <f t="shared" si="356"/>
        <v>0.36666666666666664</v>
      </c>
      <c r="P3200" s="5">
        <f t="shared" si="362"/>
        <v>36.666666666666664</v>
      </c>
      <c r="Q3200" s="6" t="s">
        <v>8374</v>
      </c>
      <c r="R3200" t="s">
        <v>8416</v>
      </c>
      <c r="S3200" s="10">
        <f t="shared" si="359"/>
        <v>42013.424502314811</v>
      </c>
      <c r="T3200" s="10">
        <f t="shared" si="360"/>
        <v>42051.424502314811</v>
      </c>
      <c r="U3200" s="10">
        <v>42013</v>
      </c>
      <c r="V3200" s="10">
        <v>42051</v>
      </c>
      <c r="W3200" s="28">
        <f t="shared" si="357"/>
        <v>4764</v>
      </c>
      <c r="X3200" s="28">
        <f t="shared" si="358"/>
        <v>16.863</v>
      </c>
    </row>
    <row r="3201" spans="1:2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8320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8362</v>
      </c>
      <c r="O3201" s="5">
        <f t="shared" si="356"/>
        <v>52.16</v>
      </c>
      <c r="P3201" s="5">
        <f t="shared" si="362"/>
        <v>49.20754716981132</v>
      </c>
      <c r="Q3201" s="6" t="s">
        <v>8374</v>
      </c>
      <c r="R3201" t="s">
        <v>8416</v>
      </c>
      <c r="S3201" s="10">
        <f t="shared" si="359"/>
        <v>41858.761782407411</v>
      </c>
      <c r="T3201" s="10">
        <f t="shared" si="360"/>
        <v>41888.875</v>
      </c>
      <c r="U3201" s="10">
        <v>41858</v>
      </c>
      <c r="V3201" s="10">
        <v>41888</v>
      </c>
      <c r="W3201" s="28">
        <f t="shared" si="357"/>
        <v>5000</v>
      </c>
      <c r="X3201" s="28">
        <f t="shared" si="358"/>
        <v>2608</v>
      </c>
    </row>
    <row r="3202" spans="1:2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8320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8362</v>
      </c>
      <c r="O3202" s="5">
        <f t="shared" ref="O3202:O3265" si="363">(E3202/D3202)*100</f>
        <v>2E-3</v>
      </c>
      <c r="P3202" s="5">
        <f t="shared" si="362"/>
        <v>1</v>
      </c>
      <c r="Q3202" s="6" t="s">
        <v>8374</v>
      </c>
      <c r="R3202" t="s">
        <v>8416</v>
      </c>
      <c r="S3202" s="10">
        <f t="shared" si="359"/>
        <v>42460.320613425924</v>
      </c>
      <c r="T3202" s="10">
        <f t="shared" si="360"/>
        <v>42490.231944444444</v>
      </c>
      <c r="U3202" s="10">
        <v>42460</v>
      </c>
      <c r="V3202" s="10">
        <v>42490</v>
      </c>
      <c r="W3202" s="28">
        <f t="shared" ref="W3202:W3265" si="364">(HLOOKUP(U3202,Exchange_Data,MATCH(H3202,Currency,0),FALSE))*D3202</f>
        <v>50000</v>
      </c>
      <c r="X3202" s="28">
        <f t="shared" ref="X3202:X3265" si="365">(HLOOKUP(V3202,Exchange_Data,MATCH(H3202,Currency,0),FALSE))*E3202</f>
        <v>1</v>
      </c>
    </row>
    <row r="3203" spans="1:2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8320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8362</v>
      </c>
      <c r="O3203" s="5">
        <f t="shared" si="363"/>
        <v>1.25</v>
      </c>
      <c r="P3203" s="5">
        <f t="shared" si="362"/>
        <v>12.5</v>
      </c>
      <c r="Q3203" s="6" t="s">
        <v>8374</v>
      </c>
      <c r="R3203" t="s">
        <v>8416</v>
      </c>
      <c r="S3203" s="10">
        <f t="shared" ref="S3203:S3266" si="366">(J3203/86400)+25569</f>
        <v>41861.767094907409</v>
      </c>
      <c r="T3203" s="10">
        <f t="shared" ref="T3203:T3266" si="367">(I3203/86400)+25569</f>
        <v>41882.767094907409</v>
      </c>
      <c r="U3203" s="10">
        <v>41861</v>
      </c>
      <c r="V3203" s="10">
        <v>41882</v>
      </c>
      <c r="W3203" s="28">
        <f t="shared" si="364"/>
        <v>3360.7999999999997</v>
      </c>
      <c r="X3203" s="28">
        <f t="shared" si="365"/>
        <v>41.454999999999998</v>
      </c>
    </row>
    <row r="3204" spans="1:2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8320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8362</v>
      </c>
      <c r="O3204" s="5">
        <f t="shared" si="363"/>
        <v>54.52</v>
      </c>
      <c r="P3204" s="5">
        <f t="shared" si="362"/>
        <v>109.04</v>
      </c>
      <c r="Q3204" s="6" t="s">
        <v>8374</v>
      </c>
      <c r="R3204" t="s">
        <v>8416</v>
      </c>
      <c r="S3204" s="10">
        <f t="shared" si="366"/>
        <v>42293.853541666671</v>
      </c>
      <c r="T3204" s="10">
        <f t="shared" si="367"/>
        <v>42352.249305555553</v>
      </c>
      <c r="U3204" s="10">
        <v>42293</v>
      </c>
      <c r="V3204" s="10">
        <v>42352</v>
      </c>
      <c r="W3204" s="28">
        <f t="shared" si="364"/>
        <v>5000</v>
      </c>
      <c r="X3204" s="28">
        <f t="shared" si="365"/>
        <v>2726</v>
      </c>
    </row>
    <row r="3205" spans="1:2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8320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8362</v>
      </c>
      <c r="O3205" s="5">
        <f t="shared" si="363"/>
        <v>25</v>
      </c>
      <c r="P3205" s="5">
        <f t="shared" si="362"/>
        <v>41.666666666666664</v>
      </c>
      <c r="Q3205" s="6" t="s">
        <v>8374</v>
      </c>
      <c r="R3205" t="s">
        <v>8416</v>
      </c>
      <c r="S3205" s="10">
        <f t="shared" si="366"/>
        <v>42242.988680555558</v>
      </c>
      <c r="T3205" s="10">
        <f t="shared" si="367"/>
        <v>42272.988680555558</v>
      </c>
      <c r="U3205" s="10">
        <v>42242</v>
      </c>
      <c r="V3205" s="10">
        <v>42272</v>
      </c>
      <c r="W3205" s="28">
        <f t="shared" si="364"/>
        <v>1000</v>
      </c>
      <c r="X3205" s="28">
        <f t="shared" si="365"/>
        <v>250</v>
      </c>
    </row>
    <row r="3206" spans="1:2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8320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8362</v>
      </c>
      <c r="O3206" s="5">
        <f t="shared" si="363"/>
        <v>0</v>
      </c>
      <c r="P3206" s="5">
        <v>0</v>
      </c>
      <c r="Q3206" s="6" t="s">
        <v>8374</v>
      </c>
      <c r="R3206" t="s">
        <v>8416</v>
      </c>
      <c r="S3206" s="10">
        <f t="shared" si="366"/>
        <v>42172.686099537037</v>
      </c>
      <c r="T3206" s="10">
        <f t="shared" si="367"/>
        <v>42202.676388888889</v>
      </c>
      <c r="U3206" s="10">
        <v>42172</v>
      </c>
      <c r="V3206" s="10">
        <v>42202</v>
      </c>
      <c r="W3206" s="28">
        <f t="shared" si="364"/>
        <v>500</v>
      </c>
      <c r="X3206" s="28">
        <f t="shared" si="365"/>
        <v>0</v>
      </c>
    </row>
    <row r="3207" spans="1:2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8320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8362</v>
      </c>
      <c r="O3207" s="5">
        <f t="shared" si="363"/>
        <v>3.4125000000000001</v>
      </c>
      <c r="P3207" s="5">
        <f>E3207/L3207</f>
        <v>22.75</v>
      </c>
      <c r="Q3207" s="6" t="s">
        <v>8374</v>
      </c>
      <c r="R3207" t="s">
        <v>8416</v>
      </c>
      <c r="S3207" s="10">
        <f t="shared" si="366"/>
        <v>42095.374675925923</v>
      </c>
      <c r="T3207" s="10">
        <f t="shared" si="367"/>
        <v>42125.374675925923</v>
      </c>
      <c r="U3207" s="10">
        <v>42095</v>
      </c>
      <c r="V3207" s="10">
        <v>42125</v>
      </c>
      <c r="W3207" s="28">
        <f t="shared" si="364"/>
        <v>11810.4</v>
      </c>
      <c r="X3207" s="28">
        <f t="shared" si="365"/>
        <v>421.32089999999999</v>
      </c>
    </row>
    <row r="3208" spans="1:2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8320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8362</v>
      </c>
      <c r="O3208" s="5">
        <f t="shared" si="363"/>
        <v>0</v>
      </c>
      <c r="P3208" s="5">
        <v>0</v>
      </c>
      <c r="Q3208" s="6" t="s">
        <v>8374</v>
      </c>
      <c r="R3208" t="s">
        <v>8416</v>
      </c>
      <c r="S3208" s="10">
        <f t="shared" si="366"/>
        <v>42236.276053240741</v>
      </c>
      <c r="T3208" s="10">
        <f t="shared" si="367"/>
        <v>42266.276053240741</v>
      </c>
      <c r="U3208" s="10">
        <v>42236</v>
      </c>
      <c r="V3208" s="10">
        <v>42266</v>
      </c>
      <c r="W3208" s="28">
        <f t="shared" si="364"/>
        <v>5000</v>
      </c>
      <c r="X3208" s="28">
        <f t="shared" si="365"/>
        <v>0</v>
      </c>
    </row>
    <row r="3209" spans="1:2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8320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8362</v>
      </c>
      <c r="O3209" s="5">
        <f t="shared" si="363"/>
        <v>46.36363636363636</v>
      </c>
      <c r="P3209" s="5">
        <f t="shared" ref="P3209:P3272" si="368">E3209/L3209</f>
        <v>70.833333333333329</v>
      </c>
      <c r="Q3209" s="6" t="s">
        <v>8374</v>
      </c>
      <c r="R3209" t="s">
        <v>8416</v>
      </c>
      <c r="S3209" s="10">
        <f t="shared" si="366"/>
        <v>42057.277858796297</v>
      </c>
      <c r="T3209" s="10">
        <f t="shared" si="367"/>
        <v>42117.236192129625</v>
      </c>
      <c r="U3209" s="10">
        <v>42057</v>
      </c>
      <c r="V3209" s="10">
        <v>42117</v>
      </c>
      <c r="W3209" s="28">
        <f t="shared" si="364"/>
        <v>5500</v>
      </c>
      <c r="X3209" s="28">
        <f t="shared" si="365"/>
        <v>2550</v>
      </c>
    </row>
    <row r="3210" spans="1:2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8318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8328</v>
      </c>
      <c r="O3210" s="5">
        <f t="shared" si="363"/>
        <v>103.49999999999999</v>
      </c>
      <c r="P3210" s="5">
        <f t="shared" si="368"/>
        <v>63.109756097560975</v>
      </c>
      <c r="Q3210" s="6" t="s">
        <v>8374</v>
      </c>
      <c r="R3210" t="s">
        <v>8375</v>
      </c>
      <c r="S3210" s="10">
        <f t="shared" si="366"/>
        <v>41827.605057870373</v>
      </c>
      <c r="T3210" s="10">
        <f t="shared" si="367"/>
        <v>41848.605057870373</v>
      </c>
      <c r="U3210" s="10">
        <v>41827</v>
      </c>
      <c r="V3210" s="10">
        <v>41848</v>
      </c>
      <c r="W3210" s="28">
        <f t="shared" si="364"/>
        <v>5000</v>
      </c>
      <c r="X3210" s="28">
        <f t="shared" si="365"/>
        <v>5175</v>
      </c>
    </row>
    <row r="3211" spans="1:2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8318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8328</v>
      </c>
      <c r="O3211" s="5">
        <f t="shared" si="363"/>
        <v>119.32315789473684</v>
      </c>
      <c r="P3211" s="5">
        <f t="shared" si="368"/>
        <v>50.157964601769912</v>
      </c>
      <c r="Q3211" s="6" t="s">
        <v>8374</v>
      </c>
      <c r="R3211" t="s">
        <v>8375</v>
      </c>
      <c r="S3211" s="10">
        <f t="shared" si="366"/>
        <v>41778.637245370366</v>
      </c>
      <c r="T3211" s="10">
        <f t="shared" si="367"/>
        <v>41810.958333333336</v>
      </c>
      <c r="U3211" s="10">
        <v>41778</v>
      </c>
      <c r="V3211" s="10">
        <v>41810</v>
      </c>
      <c r="W3211" s="28">
        <f t="shared" si="364"/>
        <v>9500</v>
      </c>
      <c r="X3211" s="28">
        <f t="shared" si="365"/>
        <v>11335.7</v>
      </c>
    </row>
    <row r="3212" spans="1:2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8318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8328</v>
      </c>
      <c r="O3212" s="5">
        <f t="shared" si="363"/>
        <v>125.76666666666667</v>
      </c>
      <c r="P3212" s="5">
        <f t="shared" si="368"/>
        <v>62.883333333333333</v>
      </c>
      <c r="Q3212" s="6" t="s">
        <v>8374</v>
      </c>
      <c r="R3212" t="s">
        <v>8375</v>
      </c>
      <c r="S3212" s="10">
        <f t="shared" si="366"/>
        <v>41013.936562499999</v>
      </c>
      <c r="T3212" s="10">
        <f t="shared" si="367"/>
        <v>41061.165972222225</v>
      </c>
      <c r="U3212" s="10">
        <v>41013</v>
      </c>
      <c r="V3212" s="10">
        <v>41061</v>
      </c>
      <c r="W3212" s="28">
        <f t="shared" si="364"/>
        <v>3000</v>
      </c>
      <c r="X3212" s="28">
        <f t="shared" si="365"/>
        <v>3773</v>
      </c>
    </row>
    <row r="3213" spans="1:2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8318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8328</v>
      </c>
      <c r="O3213" s="5">
        <f t="shared" si="363"/>
        <v>119.74347826086958</v>
      </c>
      <c r="P3213" s="5">
        <f t="shared" si="368"/>
        <v>85.531055900621112</v>
      </c>
      <c r="Q3213" s="6" t="s">
        <v>8374</v>
      </c>
      <c r="R3213" t="s">
        <v>8375</v>
      </c>
      <c r="S3213" s="10">
        <f t="shared" si="366"/>
        <v>41834.58657407407</v>
      </c>
      <c r="T3213" s="10">
        <f t="shared" si="367"/>
        <v>41866.083333333336</v>
      </c>
      <c r="U3213" s="10">
        <v>41834</v>
      </c>
      <c r="V3213" s="10">
        <v>41866</v>
      </c>
      <c r="W3213" s="28">
        <f t="shared" si="364"/>
        <v>23000</v>
      </c>
      <c r="X3213" s="28">
        <f t="shared" si="365"/>
        <v>27541</v>
      </c>
    </row>
    <row r="3214" spans="1:2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8318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8328</v>
      </c>
      <c r="O3214" s="5">
        <f t="shared" si="363"/>
        <v>126.25</v>
      </c>
      <c r="P3214" s="5">
        <f t="shared" si="368"/>
        <v>53.723404255319146</v>
      </c>
      <c r="Q3214" s="6" t="s">
        <v>8374</v>
      </c>
      <c r="R3214" t="s">
        <v>8375</v>
      </c>
      <c r="S3214" s="10">
        <f t="shared" si="366"/>
        <v>41829.795729166668</v>
      </c>
      <c r="T3214" s="10">
        <f t="shared" si="367"/>
        <v>41859.795729166668</v>
      </c>
      <c r="U3214" s="10">
        <v>41829</v>
      </c>
      <c r="V3214" s="10">
        <v>41859</v>
      </c>
      <c r="W3214" s="28">
        <f t="shared" si="364"/>
        <v>4000</v>
      </c>
      <c r="X3214" s="28">
        <f t="shared" si="365"/>
        <v>5050</v>
      </c>
    </row>
    <row r="3215" spans="1:2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8318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8328</v>
      </c>
      <c r="O3215" s="5">
        <f t="shared" si="363"/>
        <v>100.11666666666667</v>
      </c>
      <c r="P3215" s="5">
        <f t="shared" si="368"/>
        <v>127.80851063829788</v>
      </c>
      <c r="Q3215" s="6" t="s">
        <v>8374</v>
      </c>
      <c r="R3215" t="s">
        <v>8375</v>
      </c>
      <c r="S3215" s="10">
        <f t="shared" si="366"/>
        <v>42171.763414351852</v>
      </c>
      <c r="T3215" s="10">
        <f t="shared" si="367"/>
        <v>42211.763414351852</v>
      </c>
      <c r="U3215" s="10">
        <v>42171</v>
      </c>
      <c r="V3215" s="10">
        <v>42211</v>
      </c>
      <c r="W3215" s="28">
        <f t="shared" si="364"/>
        <v>9369</v>
      </c>
      <c r="X3215" s="28">
        <f t="shared" si="365"/>
        <v>9295.8325000000004</v>
      </c>
    </row>
    <row r="3216" spans="1:2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8318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8328</v>
      </c>
      <c r="O3216" s="5">
        <f t="shared" si="363"/>
        <v>102.13333333333334</v>
      </c>
      <c r="P3216" s="5">
        <f t="shared" si="368"/>
        <v>106.57391304347826</v>
      </c>
      <c r="Q3216" s="6" t="s">
        <v>8374</v>
      </c>
      <c r="R3216" t="s">
        <v>8375</v>
      </c>
      <c r="S3216" s="10">
        <f t="shared" si="366"/>
        <v>42337.792511574073</v>
      </c>
      <c r="T3216" s="10">
        <f t="shared" si="367"/>
        <v>42374.996527777781</v>
      </c>
      <c r="U3216" s="10">
        <v>42337</v>
      </c>
      <c r="V3216" s="10">
        <v>42374</v>
      </c>
      <c r="W3216" s="28">
        <f t="shared" si="364"/>
        <v>18062.400000000001</v>
      </c>
      <c r="X3216" s="28">
        <f t="shared" si="365"/>
        <v>17983.228800000001</v>
      </c>
    </row>
    <row r="3217" spans="1:2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8318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8328</v>
      </c>
      <c r="O3217" s="5">
        <f t="shared" si="363"/>
        <v>100.35142857142858</v>
      </c>
      <c r="P3217" s="5">
        <f t="shared" si="368"/>
        <v>262.11194029850748</v>
      </c>
      <c r="Q3217" s="6" t="s">
        <v>8374</v>
      </c>
      <c r="R3217" t="s">
        <v>8375</v>
      </c>
      <c r="S3217" s="10">
        <f t="shared" si="366"/>
        <v>42219.665173611109</v>
      </c>
      <c r="T3217" s="10">
        <f t="shared" si="367"/>
        <v>42257.165972222225</v>
      </c>
      <c r="U3217" s="10">
        <v>42219</v>
      </c>
      <c r="V3217" s="10">
        <v>42257</v>
      </c>
      <c r="W3217" s="28">
        <f t="shared" si="364"/>
        <v>35000</v>
      </c>
      <c r="X3217" s="28">
        <f t="shared" si="365"/>
        <v>35123</v>
      </c>
    </row>
    <row r="3218" spans="1:2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8318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8328</v>
      </c>
      <c r="O3218" s="5">
        <f t="shared" si="363"/>
        <v>100.05</v>
      </c>
      <c r="P3218" s="5">
        <f t="shared" si="368"/>
        <v>57.171428571428571</v>
      </c>
      <c r="Q3218" s="6" t="s">
        <v>8374</v>
      </c>
      <c r="R3218" t="s">
        <v>8375</v>
      </c>
      <c r="S3218" s="10">
        <f t="shared" si="366"/>
        <v>42165.462627314817</v>
      </c>
      <c r="T3218" s="10">
        <f t="shared" si="367"/>
        <v>42196.604166666672</v>
      </c>
      <c r="U3218" s="10">
        <v>42165</v>
      </c>
      <c r="V3218" s="10">
        <v>42196</v>
      </c>
      <c r="W3218" s="28">
        <f t="shared" si="364"/>
        <v>3097</v>
      </c>
      <c r="X3218" s="28">
        <f t="shared" si="365"/>
        <v>3104.9517000000001</v>
      </c>
    </row>
    <row r="3219" spans="1:2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8318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8328</v>
      </c>
      <c r="O3219" s="5">
        <f t="shared" si="363"/>
        <v>116.02222222222223</v>
      </c>
      <c r="P3219" s="5">
        <f t="shared" si="368"/>
        <v>50.20192307692308</v>
      </c>
      <c r="Q3219" s="6" t="s">
        <v>8374</v>
      </c>
      <c r="R3219" t="s">
        <v>8375</v>
      </c>
      <c r="S3219" s="10">
        <f t="shared" si="366"/>
        <v>42648.546111111107</v>
      </c>
      <c r="T3219" s="10">
        <f t="shared" si="367"/>
        <v>42678.546111111107</v>
      </c>
      <c r="U3219" s="10">
        <v>42648</v>
      </c>
      <c r="V3219" s="10">
        <v>42678</v>
      </c>
      <c r="W3219" s="28">
        <f t="shared" si="364"/>
        <v>4500</v>
      </c>
      <c r="X3219" s="28">
        <f t="shared" si="365"/>
        <v>5221</v>
      </c>
    </row>
    <row r="3220" spans="1:2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8318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8328</v>
      </c>
      <c r="O3220" s="5">
        <f t="shared" si="363"/>
        <v>102.1</v>
      </c>
      <c r="P3220" s="5">
        <f t="shared" si="368"/>
        <v>66.586956521739125</v>
      </c>
      <c r="Q3220" s="6" t="s">
        <v>8374</v>
      </c>
      <c r="R3220" t="s">
        <v>8375</v>
      </c>
      <c r="S3220" s="10">
        <f t="shared" si="366"/>
        <v>41971.002152777779</v>
      </c>
      <c r="T3220" s="10">
        <f t="shared" si="367"/>
        <v>42004</v>
      </c>
      <c r="U3220" s="10">
        <v>41971</v>
      </c>
      <c r="V3220" s="10">
        <v>42004</v>
      </c>
      <c r="W3220" s="28">
        <f t="shared" si="364"/>
        <v>18835.2</v>
      </c>
      <c r="X3220" s="28">
        <f t="shared" si="365"/>
        <v>19097.1924</v>
      </c>
    </row>
    <row r="3221" spans="1:2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8318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8328</v>
      </c>
      <c r="O3221" s="5">
        <f t="shared" si="363"/>
        <v>100.11000000000001</v>
      </c>
      <c r="P3221" s="5">
        <f t="shared" si="368"/>
        <v>168.25210084033614</v>
      </c>
      <c r="Q3221" s="6" t="s">
        <v>8374</v>
      </c>
      <c r="R3221" t="s">
        <v>8375</v>
      </c>
      <c r="S3221" s="10">
        <f t="shared" si="366"/>
        <v>42050.983182870375</v>
      </c>
      <c r="T3221" s="10">
        <f t="shared" si="367"/>
        <v>42085.941516203704</v>
      </c>
      <c r="U3221" s="10">
        <v>42050</v>
      </c>
      <c r="V3221" s="10">
        <v>42085</v>
      </c>
      <c r="W3221" s="28">
        <f t="shared" si="364"/>
        <v>20000</v>
      </c>
      <c r="X3221" s="28">
        <f t="shared" si="365"/>
        <v>20022</v>
      </c>
    </row>
    <row r="3222" spans="1:2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8318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8328</v>
      </c>
      <c r="O3222" s="5">
        <f t="shared" si="363"/>
        <v>100.84</v>
      </c>
      <c r="P3222" s="5">
        <f t="shared" si="368"/>
        <v>256.37288135593218</v>
      </c>
      <c r="Q3222" s="6" t="s">
        <v>8374</v>
      </c>
      <c r="R3222" t="s">
        <v>8375</v>
      </c>
      <c r="S3222" s="10">
        <f t="shared" si="366"/>
        <v>42772.833379629628</v>
      </c>
      <c r="T3222" s="10">
        <f t="shared" si="367"/>
        <v>42806.875</v>
      </c>
      <c r="U3222" s="10">
        <v>42772</v>
      </c>
      <c r="V3222" s="10">
        <v>42806</v>
      </c>
      <c r="W3222" s="28">
        <f t="shared" si="364"/>
        <v>15000</v>
      </c>
      <c r="X3222" s="28">
        <f t="shared" si="365"/>
        <v>15126</v>
      </c>
    </row>
    <row r="3223" spans="1:2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8318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8328</v>
      </c>
      <c r="O3223" s="5">
        <f t="shared" si="363"/>
        <v>103.42499999999998</v>
      </c>
      <c r="P3223" s="5">
        <f t="shared" si="368"/>
        <v>36.610619469026545</v>
      </c>
      <c r="Q3223" s="6" t="s">
        <v>8374</v>
      </c>
      <c r="R3223" t="s">
        <v>8375</v>
      </c>
      <c r="S3223" s="10">
        <f t="shared" si="366"/>
        <v>42155.696793981479</v>
      </c>
      <c r="T3223" s="10">
        <f t="shared" si="367"/>
        <v>42190.696793981479</v>
      </c>
      <c r="U3223" s="10">
        <v>42155</v>
      </c>
      <c r="V3223" s="10">
        <v>42190</v>
      </c>
      <c r="W3223" s="28">
        <f t="shared" si="364"/>
        <v>6102.8</v>
      </c>
      <c r="X3223" s="28">
        <f t="shared" si="365"/>
        <v>6463.6487999999999</v>
      </c>
    </row>
    <row r="3224" spans="1:2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8318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8328</v>
      </c>
      <c r="O3224" s="5">
        <f t="shared" si="363"/>
        <v>124.8</v>
      </c>
      <c r="P3224" s="5">
        <f t="shared" si="368"/>
        <v>37.142857142857146</v>
      </c>
      <c r="Q3224" s="6" t="s">
        <v>8374</v>
      </c>
      <c r="R3224" t="s">
        <v>8375</v>
      </c>
      <c r="S3224" s="10">
        <f t="shared" si="366"/>
        <v>42270.582141203704</v>
      </c>
      <c r="T3224" s="10">
        <f t="shared" si="367"/>
        <v>42301.895138888889</v>
      </c>
      <c r="U3224" s="10">
        <v>42270</v>
      </c>
      <c r="V3224" s="10">
        <v>42301</v>
      </c>
      <c r="W3224" s="28">
        <f t="shared" si="364"/>
        <v>2500</v>
      </c>
      <c r="X3224" s="28">
        <f t="shared" si="365"/>
        <v>3120</v>
      </c>
    </row>
    <row r="3225" spans="1:2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8318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8328</v>
      </c>
      <c r="O3225" s="5">
        <f t="shared" si="363"/>
        <v>109.51612903225806</v>
      </c>
      <c r="P3225" s="5">
        <f t="shared" si="368"/>
        <v>45.878378378378379</v>
      </c>
      <c r="Q3225" s="6" t="s">
        <v>8374</v>
      </c>
      <c r="R3225" t="s">
        <v>8375</v>
      </c>
      <c r="S3225" s="10">
        <f t="shared" si="366"/>
        <v>42206.835370370369</v>
      </c>
      <c r="T3225" s="10">
        <f t="shared" si="367"/>
        <v>42236.835370370369</v>
      </c>
      <c r="U3225" s="10">
        <v>42206</v>
      </c>
      <c r="V3225" s="10">
        <v>42236</v>
      </c>
      <c r="W3225" s="28">
        <f t="shared" si="364"/>
        <v>3100</v>
      </c>
      <c r="X3225" s="28">
        <f t="shared" si="365"/>
        <v>3395</v>
      </c>
    </row>
    <row r="3226" spans="1:2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8318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8328</v>
      </c>
      <c r="O3226" s="5">
        <f t="shared" si="363"/>
        <v>102.03333333333333</v>
      </c>
      <c r="P3226" s="5">
        <f t="shared" si="368"/>
        <v>141.71296296296296</v>
      </c>
      <c r="Q3226" s="6" t="s">
        <v>8374</v>
      </c>
      <c r="R3226" t="s">
        <v>8375</v>
      </c>
      <c r="S3226" s="10">
        <f t="shared" si="366"/>
        <v>42697.850844907407</v>
      </c>
      <c r="T3226" s="10">
        <f t="shared" si="367"/>
        <v>42745.208333333328</v>
      </c>
      <c r="U3226" s="10">
        <v>42697</v>
      </c>
      <c r="V3226" s="10">
        <v>42745</v>
      </c>
      <c r="W3226" s="28">
        <f t="shared" si="364"/>
        <v>30000</v>
      </c>
      <c r="X3226" s="28">
        <f t="shared" si="365"/>
        <v>30610</v>
      </c>
    </row>
    <row r="3227" spans="1:2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8318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8328</v>
      </c>
      <c r="O3227" s="5">
        <f t="shared" si="363"/>
        <v>102.35000000000001</v>
      </c>
      <c r="P3227" s="5">
        <f t="shared" si="368"/>
        <v>52.487179487179489</v>
      </c>
      <c r="Q3227" s="6" t="s">
        <v>8374</v>
      </c>
      <c r="R3227" t="s">
        <v>8375</v>
      </c>
      <c r="S3227" s="10">
        <f t="shared" si="366"/>
        <v>42503.559467592597</v>
      </c>
      <c r="T3227" s="10">
        <f t="shared" si="367"/>
        <v>42524.875</v>
      </c>
      <c r="U3227" s="10">
        <v>42503</v>
      </c>
      <c r="V3227" s="10">
        <v>42524</v>
      </c>
      <c r="W3227" s="28">
        <f t="shared" si="364"/>
        <v>2000</v>
      </c>
      <c r="X3227" s="28">
        <f t="shared" si="365"/>
        <v>2047</v>
      </c>
    </row>
    <row r="3228" spans="1:2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8318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8328</v>
      </c>
      <c r="O3228" s="5">
        <f t="shared" si="363"/>
        <v>104.16666666666667</v>
      </c>
      <c r="P3228" s="5">
        <f t="shared" si="368"/>
        <v>59.523809523809526</v>
      </c>
      <c r="Q3228" s="6" t="s">
        <v>8374</v>
      </c>
      <c r="R3228" t="s">
        <v>8375</v>
      </c>
      <c r="S3228" s="10">
        <f t="shared" si="366"/>
        <v>42277.583472222221</v>
      </c>
      <c r="T3228" s="10">
        <f t="shared" si="367"/>
        <v>42307.583472222221</v>
      </c>
      <c r="U3228" s="10">
        <v>42277</v>
      </c>
      <c r="V3228" s="10">
        <v>42307</v>
      </c>
      <c r="W3228" s="28">
        <f t="shared" si="364"/>
        <v>1820.3999999999999</v>
      </c>
      <c r="X3228" s="28">
        <f t="shared" si="365"/>
        <v>1917.5</v>
      </c>
    </row>
    <row r="3229" spans="1:2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8318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8328</v>
      </c>
      <c r="O3229" s="5">
        <f t="shared" si="363"/>
        <v>125</v>
      </c>
      <c r="P3229" s="5">
        <f t="shared" si="368"/>
        <v>50</v>
      </c>
      <c r="Q3229" s="6" t="s">
        <v>8374</v>
      </c>
      <c r="R3229" t="s">
        <v>8375</v>
      </c>
      <c r="S3229" s="10">
        <f t="shared" si="366"/>
        <v>42722.882361111115</v>
      </c>
      <c r="T3229" s="10">
        <f t="shared" si="367"/>
        <v>42752.882361111115</v>
      </c>
      <c r="U3229" s="10">
        <v>42722</v>
      </c>
      <c r="V3229" s="10">
        <v>42752</v>
      </c>
      <c r="W3229" s="28">
        <f t="shared" si="364"/>
        <v>1493.28</v>
      </c>
      <c r="X3229" s="28">
        <f t="shared" si="365"/>
        <v>1846.5000000000002</v>
      </c>
    </row>
    <row r="3230" spans="1:2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8318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8328</v>
      </c>
      <c r="O3230" s="5">
        <f t="shared" si="363"/>
        <v>102.34285714285714</v>
      </c>
      <c r="P3230" s="5">
        <f t="shared" si="368"/>
        <v>193.62162162162161</v>
      </c>
      <c r="Q3230" s="6" t="s">
        <v>8374</v>
      </c>
      <c r="R3230" t="s">
        <v>8375</v>
      </c>
      <c r="S3230" s="10">
        <f t="shared" si="366"/>
        <v>42323.70930555556</v>
      </c>
      <c r="T3230" s="10">
        <f t="shared" si="367"/>
        <v>42355.207638888889</v>
      </c>
      <c r="U3230" s="10">
        <v>42323</v>
      </c>
      <c r="V3230" s="10">
        <v>42355</v>
      </c>
      <c r="W3230" s="28">
        <f t="shared" si="364"/>
        <v>7000</v>
      </c>
      <c r="X3230" s="28">
        <f t="shared" si="365"/>
        <v>7164</v>
      </c>
    </row>
    <row r="3231" spans="1:2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8318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8328</v>
      </c>
      <c r="O3231" s="5">
        <f t="shared" si="363"/>
        <v>107.86500000000001</v>
      </c>
      <c r="P3231" s="5">
        <f t="shared" si="368"/>
        <v>106.79702970297029</v>
      </c>
      <c r="Q3231" s="6" t="s">
        <v>8374</v>
      </c>
      <c r="R3231" t="s">
        <v>8375</v>
      </c>
      <c r="S3231" s="10">
        <f t="shared" si="366"/>
        <v>41933.291643518518</v>
      </c>
      <c r="T3231" s="10">
        <f t="shared" si="367"/>
        <v>41963.333310185189</v>
      </c>
      <c r="U3231" s="10">
        <v>41933</v>
      </c>
      <c r="V3231" s="10">
        <v>41963</v>
      </c>
      <c r="W3231" s="28">
        <f t="shared" si="364"/>
        <v>20000</v>
      </c>
      <c r="X3231" s="28">
        <f t="shared" si="365"/>
        <v>21573</v>
      </c>
    </row>
    <row r="3232" spans="1:2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8318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8328</v>
      </c>
      <c r="O3232" s="5">
        <f t="shared" si="363"/>
        <v>109.88461538461539</v>
      </c>
      <c r="P3232" s="5">
        <f t="shared" si="368"/>
        <v>77.21621621621621</v>
      </c>
      <c r="Q3232" s="6" t="s">
        <v>8374</v>
      </c>
      <c r="R3232" t="s">
        <v>8375</v>
      </c>
      <c r="S3232" s="10">
        <f t="shared" si="366"/>
        <v>41898.168124999997</v>
      </c>
      <c r="T3232" s="10">
        <f t="shared" si="367"/>
        <v>41913.165972222225</v>
      </c>
      <c r="U3232" s="10">
        <v>41898</v>
      </c>
      <c r="V3232" s="10">
        <v>41913</v>
      </c>
      <c r="W3232" s="28">
        <f t="shared" si="364"/>
        <v>2600</v>
      </c>
      <c r="X3232" s="28">
        <f t="shared" si="365"/>
        <v>2857</v>
      </c>
    </row>
    <row r="3233" spans="1:2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8318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8328</v>
      </c>
      <c r="O3233" s="5">
        <f t="shared" si="363"/>
        <v>161</v>
      </c>
      <c r="P3233" s="5">
        <f t="shared" si="368"/>
        <v>57.5</v>
      </c>
      <c r="Q3233" s="6" t="s">
        <v>8374</v>
      </c>
      <c r="R3233" t="s">
        <v>8375</v>
      </c>
      <c r="S3233" s="10">
        <f t="shared" si="366"/>
        <v>42446.943831018521</v>
      </c>
      <c r="T3233" s="10">
        <f t="shared" si="367"/>
        <v>42476.943831018521</v>
      </c>
      <c r="U3233" s="10">
        <v>42446</v>
      </c>
      <c r="V3233" s="10">
        <v>42476</v>
      </c>
      <c r="W3233" s="28">
        <f t="shared" si="364"/>
        <v>1000</v>
      </c>
      <c r="X3233" s="28">
        <f t="shared" si="365"/>
        <v>1610</v>
      </c>
    </row>
    <row r="3234" spans="1:2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8318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8328</v>
      </c>
      <c r="O3234" s="5">
        <f t="shared" si="363"/>
        <v>131.20000000000002</v>
      </c>
      <c r="P3234" s="5">
        <f t="shared" si="368"/>
        <v>50.46153846153846</v>
      </c>
      <c r="Q3234" s="6" t="s">
        <v>8374</v>
      </c>
      <c r="R3234" t="s">
        <v>8375</v>
      </c>
      <c r="S3234" s="10">
        <f t="shared" si="366"/>
        <v>42463.81385416667</v>
      </c>
      <c r="T3234" s="10">
        <f t="shared" si="367"/>
        <v>42494.165972222225</v>
      </c>
      <c r="U3234" s="10">
        <v>42463</v>
      </c>
      <c r="V3234" s="10">
        <v>42494</v>
      </c>
      <c r="W3234" s="28">
        <f t="shared" si="364"/>
        <v>1000</v>
      </c>
      <c r="X3234" s="28">
        <f t="shared" si="365"/>
        <v>1312</v>
      </c>
    </row>
    <row r="3235" spans="1:2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8318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8328</v>
      </c>
      <c r="O3235" s="5">
        <f t="shared" si="363"/>
        <v>118.8</v>
      </c>
      <c r="P3235" s="5">
        <f t="shared" si="368"/>
        <v>97.377049180327873</v>
      </c>
      <c r="Q3235" s="6" t="s">
        <v>8374</v>
      </c>
      <c r="R3235" t="s">
        <v>8375</v>
      </c>
      <c r="S3235" s="10">
        <f t="shared" si="366"/>
        <v>42766.805034722223</v>
      </c>
      <c r="T3235" s="10">
        <f t="shared" si="367"/>
        <v>42796.805034722223</v>
      </c>
      <c r="U3235" s="10">
        <v>42766</v>
      </c>
      <c r="V3235" s="10">
        <v>42796</v>
      </c>
      <c r="W3235" s="28">
        <f t="shared" si="364"/>
        <v>5000</v>
      </c>
      <c r="X3235" s="28">
        <f t="shared" si="365"/>
        <v>5940</v>
      </c>
    </row>
    <row r="3236" spans="1:2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8318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8328</v>
      </c>
      <c r="O3236" s="5">
        <f t="shared" si="363"/>
        <v>100.39275000000001</v>
      </c>
      <c r="P3236" s="5">
        <f t="shared" si="368"/>
        <v>34.91921739130435</v>
      </c>
      <c r="Q3236" s="6" t="s">
        <v>8374</v>
      </c>
      <c r="R3236" t="s">
        <v>8375</v>
      </c>
      <c r="S3236" s="10">
        <f t="shared" si="366"/>
        <v>42734.789444444439</v>
      </c>
      <c r="T3236" s="10">
        <f t="shared" si="367"/>
        <v>42767.979861111111</v>
      </c>
      <c r="U3236" s="10">
        <v>42734</v>
      </c>
      <c r="V3236" s="10">
        <v>42767</v>
      </c>
      <c r="W3236" s="28">
        <f t="shared" si="364"/>
        <v>4924.8</v>
      </c>
      <c r="X3236" s="28">
        <f t="shared" si="365"/>
        <v>5072.6448720000008</v>
      </c>
    </row>
    <row r="3237" spans="1:2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8318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8328</v>
      </c>
      <c r="O3237" s="5">
        <f t="shared" si="363"/>
        <v>103.20666666666666</v>
      </c>
      <c r="P3237" s="5">
        <f t="shared" si="368"/>
        <v>85.530386740331494</v>
      </c>
      <c r="Q3237" s="6" t="s">
        <v>8374</v>
      </c>
      <c r="R3237" t="s">
        <v>8375</v>
      </c>
      <c r="S3237" s="10">
        <f t="shared" si="366"/>
        <v>42522.347812499997</v>
      </c>
      <c r="T3237" s="10">
        <f t="shared" si="367"/>
        <v>42552.347812499997</v>
      </c>
      <c r="U3237" s="10">
        <v>42522</v>
      </c>
      <c r="V3237" s="10">
        <v>42552</v>
      </c>
      <c r="W3237" s="28">
        <f t="shared" si="364"/>
        <v>15000</v>
      </c>
      <c r="X3237" s="28">
        <f t="shared" si="365"/>
        <v>15481</v>
      </c>
    </row>
    <row r="3238" spans="1:2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8318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8328</v>
      </c>
      <c r="O3238" s="5">
        <f t="shared" si="363"/>
        <v>100.6</v>
      </c>
      <c r="P3238" s="5">
        <f t="shared" si="368"/>
        <v>182.90909090909091</v>
      </c>
      <c r="Q3238" s="6" t="s">
        <v>8374</v>
      </c>
      <c r="R3238" t="s">
        <v>8375</v>
      </c>
      <c r="S3238" s="10">
        <f t="shared" si="366"/>
        <v>42702.917048611111</v>
      </c>
      <c r="T3238" s="10">
        <f t="shared" si="367"/>
        <v>42732.917048611111</v>
      </c>
      <c r="U3238" s="10">
        <v>42702</v>
      </c>
      <c r="V3238" s="10">
        <v>42732</v>
      </c>
      <c r="W3238" s="28">
        <f t="shared" si="364"/>
        <v>20000</v>
      </c>
      <c r="X3238" s="28">
        <f t="shared" si="365"/>
        <v>20120</v>
      </c>
    </row>
    <row r="3239" spans="1:2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8318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8328</v>
      </c>
      <c r="O3239" s="5">
        <f t="shared" si="363"/>
        <v>100.78754285714287</v>
      </c>
      <c r="P3239" s="5">
        <f t="shared" si="368"/>
        <v>131.13620817843866</v>
      </c>
      <c r="Q3239" s="6" t="s">
        <v>8374</v>
      </c>
      <c r="R3239" t="s">
        <v>8375</v>
      </c>
      <c r="S3239" s="10">
        <f t="shared" si="366"/>
        <v>42252.474351851852</v>
      </c>
      <c r="T3239" s="10">
        <f t="shared" si="367"/>
        <v>42276.165972222225</v>
      </c>
      <c r="U3239" s="10">
        <v>42252</v>
      </c>
      <c r="V3239" s="10">
        <v>42276</v>
      </c>
      <c r="W3239" s="28">
        <f t="shared" si="364"/>
        <v>35000</v>
      </c>
      <c r="X3239" s="28">
        <f t="shared" si="365"/>
        <v>35275.64</v>
      </c>
    </row>
    <row r="3240" spans="1:2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8318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8328</v>
      </c>
      <c r="O3240" s="5">
        <f t="shared" si="363"/>
        <v>112.32142857142857</v>
      </c>
      <c r="P3240" s="5">
        <f t="shared" si="368"/>
        <v>39.810126582278478</v>
      </c>
      <c r="Q3240" s="6" t="s">
        <v>8374</v>
      </c>
      <c r="R3240" t="s">
        <v>8375</v>
      </c>
      <c r="S3240" s="10">
        <f t="shared" si="366"/>
        <v>42156.510393518518</v>
      </c>
      <c r="T3240" s="10">
        <f t="shared" si="367"/>
        <v>42186.510393518518</v>
      </c>
      <c r="U3240" s="10">
        <v>42156</v>
      </c>
      <c r="V3240" s="10">
        <v>42186</v>
      </c>
      <c r="W3240" s="28">
        <f t="shared" si="364"/>
        <v>4260.4800000000005</v>
      </c>
      <c r="X3240" s="28">
        <f t="shared" si="365"/>
        <v>4923.4974999999995</v>
      </c>
    </row>
    <row r="3241" spans="1:2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8318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8328</v>
      </c>
      <c r="O3241" s="5">
        <f t="shared" si="363"/>
        <v>105.91914022517912</v>
      </c>
      <c r="P3241" s="5">
        <f t="shared" si="368"/>
        <v>59.701730769230764</v>
      </c>
      <c r="Q3241" s="6" t="s">
        <v>8374</v>
      </c>
      <c r="R3241" t="s">
        <v>8375</v>
      </c>
      <c r="S3241" s="10">
        <f t="shared" si="366"/>
        <v>42278.089039351849</v>
      </c>
      <c r="T3241" s="10">
        <f t="shared" si="367"/>
        <v>42302.999305555553</v>
      </c>
      <c r="U3241" s="10">
        <v>42278</v>
      </c>
      <c r="V3241" s="10">
        <v>42302</v>
      </c>
      <c r="W3241" s="28">
        <f t="shared" si="364"/>
        <v>8874.4817999999996</v>
      </c>
      <c r="X3241" s="28">
        <f t="shared" si="365"/>
        <v>9564.3127919999988</v>
      </c>
    </row>
    <row r="3242" spans="1:2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8318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8328</v>
      </c>
      <c r="O3242" s="5">
        <f t="shared" si="363"/>
        <v>100.56666666666668</v>
      </c>
      <c r="P3242" s="5">
        <f t="shared" si="368"/>
        <v>88.735294117647058</v>
      </c>
      <c r="Q3242" s="6" t="s">
        <v>8374</v>
      </c>
      <c r="R3242" t="s">
        <v>8375</v>
      </c>
      <c r="S3242" s="10">
        <f t="shared" si="366"/>
        <v>42754.693842592591</v>
      </c>
      <c r="T3242" s="10">
        <f t="shared" si="367"/>
        <v>42782.958333333328</v>
      </c>
      <c r="U3242" s="10">
        <v>42754</v>
      </c>
      <c r="V3242" s="10">
        <v>42782</v>
      </c>
      <c r="W3242" s="28">
        <f t="shared" si="364"/>
        <v>3697.5</v>
      </c>
      <c r="X3242" s="28">
        <f t="shared" si="365"/>
        <v>3776.0772000000002</v>
      </c>
    </row>
    <row r="3243" spans="1:2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8318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8328</v>
      </c>
      <c r="O3243" s="5">
        <f t="shared" si="363"/>
        <v>115.30588235294117</v>
      </c>
      <c r="P3243" s="5">
        <f t="shared" si="368"/>
        <v>58.688622754491021</v>
      </c>
      <c r="Q3243" s="6" t="s">
        <v>8374</v>
      </c>
      <c r="R3243" t="s">
        <v>8375</v>
      </c>
      <c r="S3243" s="10">
        <f t="shared" si="366"/>
        <v>41893.324884259258</v>
      </c>
      <c r="T3243" s="10">
        <f t="shared" si="367"/>
        <v>41926.290972222225</v>
      </c>
      <c r="U3243" s="10">
        <v>41893</v>
      </c>
      <c r="V3243" s="10">
        <v>41926</v>
      </c>
      <c r="W3243" s="28">
        <f t="shared" si="364"/>
        <v>8500</v>
      </c>
      <c r="X3243" s="28">
        <f t="shared" si="365"/>
        <v>9801</v>
      </c>
    </row>
    <row r="3244" spans="1:2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8318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8328</v>
      </c>
      <c r="O3244" s="5">
        <f t="shared" si="363"/>
        <v>127.30419999999999</v>
      </c>
      <c r="P3244" s="5">
        <f t="shared" si="368"/>
        <v>69.56513661202186</v>
      </c>
      <c r="Q3244" s="6" t="s">
        <v>8374</v>
      </c>
      <c r="R3244" t="s">
        <v>8375</v>
      </c>
      <c r="S3244" s="10">
        <f t="shared" si="366"/>
        <v>41871.755694444444</v>
      </c>
      <c r="T3244" s="10">
        <f t="shared" si="367"/>
        <v>41901.755694444444</v>
      </c>
      <c r="U3244" s="10">
        <v>41871</v>
      </c>
      <c r="V3244" s="10">
        <v>41901</v>
      </c>
      <c r="W3244" s="28">
        <f t="shared" si="364"/>
        <v>10000</v>
      </c>
      <c r="X3244" s="28">
        <f t="shared" si="365"/>
        <v>12730.42</v>
      </c>
    </row>
    <row r="3245" spans="1:2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8318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8328</v>
      </c>
      <c r="O3245" s="5">
        <f t="shared" si="363"/>
        <v>102.83750000000001</v>
      </c>
      <c r="P3245" s="5">
        <f t="shared" si="368"/>
        <v>115.87323943661971</v>
      </c>
      <c r="Q3245" s="6" t="s">
        <v>8374</v>
      </c>
      <c r="R3245" t="s">
        <v>8375</v>
      </c>
      <c r="S3245" s="10">
        <f t="shared" si="366"/>
        <v>42262.096782407403</v>
      </c>
      <c r="T3245" s="10">
        <f t="shared" si="367"/>
        <v>42286</v>
      </c>
      <c r="U3245" s="10">
        <v>42262</v>
      </c>
      <c r="V3245" s="10">
        <v>42286</v>
      </c>
      <c r="W3245" s="28">
        <f t="shared" si="364"/>
        <v>8000</v>
      </c>
      <c r="X3245" s="28">
        <f t="shared" si="365"/>
        <v>8227</v>
      </c>
    </row>
    <row r="3246" spans="1:2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8318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8328</v>
      </c>
      <c r="O3246" s="5">
        <f t="shared" si="363"/>
        <v>102.9375</v>
      </c>
      <c r="P3246" s="5">
        <f t="shared" si="368"/>
        <v>23.869565217391305</v>
      </c>
      <c r="Q3246" s="6" t="s">
        <v>8374</v>
      </c>
      <c r="R3246" t="s">
        <v>8375</v>
      </c>
      <c r="S3246" s="10">
        <f t="shared" si="366"/>
        <v>42675.694236111114</v>
      </c>
      <c r="T3246" s="10">
        <f t="shared" si="367"/>
        <v>42705.735902777778</v>
      </c>
      <c r="U3246" s="10">
        <v>42675</v>
      </c>
      <c r="V3246" s="10">
        <v>42705</v>
      </c>
      <c r="W3246" s="28">
        <f t="shared" si="364"/>
        <v>1956.1599999999999</v>
      </c>
      <c r="X3246" s="28">
        <f t="shared" si="365"/>
        <v>2081.1492000000003</v>
      </c>
    </row>
    <row r="3247" spans="1:2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8318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8328</v>
      </c>
      <c r="O3247" s="5">
        <f t="shared" si="363"/>
        <v>104.3047619047619</v>
      </c>
      <c r="P3247" s="5">
        <f t="shared" si="368"/>
        <v>81.125925925925927</v>
      </c>
      <c r="Q3247" s="6" t="s">
        <v>8374</v>
      </c>
      <c r="R3247" t="s">
        <v>8375</v>
      </c>
      <c r="S3247" s="10">
        <f t="shared" si="366"/>
        <v>42135.60020833333</v>
      </c>
      <c r="T3247" s="10">
        <f t="shared" si="367"/>
        <v>42167.083333333328</v>
      </c>
      <c r="U3247" s="10">
        <v>42135</v>
      </c>
      <c r="V3247" s="10">
        <v>42167</v>
      </c>
      <c r="W3247" s="28">
        <f t="shared" si="364"/>
        <v>21000</v>
      </c>
      <c r="X3247" s="28">
        <f t="shared" si="365"/>
        <v>21904</v>
      </c>
    </row>
    <row r="3248" spans="1:2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8318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8328</v>
      </c>
      <c r="O3248" s="5">
        <f t="shared" si="363"/>
        <v>111.22000000000001</v>
      </c>
      <c r="P3248" s="5">
        <f t="shared" si="368"/>
        <v>57.626943005181346</v>
      </c>
      <c r="Q3248" s="6" t="s">
        <v>8374</v>
      </c>
      <c r="R3248" t="s">
        <v>8375</v>
      </c>
      <c r="S3248" s="10">
        <f t="shared" si="366"/>
        <v>42230.472222222219</v>
      </c>
      <c r="T3248" s="10">
        <f t="shared" si="367"/>
        <v>42259.165972222225</v>
      </c>
      <c r="U3248" s="10">
        <v>42230</v>
      </c>
      <c r="V3248" s="10">
        <v>42259</v>
      </c>
      <c r="W3248" s="28">
        <f t="shared" si="364"/>
        <v>10000</v>
      </c>
      <c r="X3248" s="28">
        <f t="shared" si="365"/>
        <v>11122</v>
      </c>
    </row>
    <row r="3249" spans="1:2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8318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8328</v>
      </c>
      <c r="O3249" s="5">
        <f t="shared" si="363"/>
        <v>105.86</v>
      </c>
      <c r="P3249" s="5">
        <f t="shared" si="368"/>
        <v>46.429824561403507</v>
      </c>
      <c r="Q3249" s="6" t="s">
        <v>8374</v>
      </c>
      <c r="R3249" t="s">
        <v>8375</v>
      </c>
      <c r="S3249" s="10">
        <f t="shared" si="366"/>
        <v>42167.434166666666</v>
      </c>
      <c r="T3249" s="10">
        <f t="shared" si="367"/>
        <v>42197.434166666666</v>
      </c>
      <c r="U3249" s="10">
        <v>42167</v>
      </c>
      <c r="V3249" s="10">
        <v>42197</v>
      </c>
      <c r="W3249" s="28">
        <f t="shared" si="364"/>
        <v>3871.75</v>
      </c>
      <c r="X3249" s="28">
        <f t="shared" si="365"/>
        <v>4106.5740500000002</v>
      </c>
    </row>
    <row r="3250" spans="1:2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8318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8328</v>
      </c>
      <c r="O3250" s="5">
        <f t="shared" si="363"/>
        <v>100.79166666666666</v>
      </c>
      <c r="P3250" s="5">
        <f t="shared" si="368"/>
        <v>60.475000000000001</v>
      </c>
      <c r="Q3250" s="6" t="s">
        <v>8374</v>
      </c>
      <c r="R3250" t="s">
        <v>8375</v>
      </c>
      <c r="S3250" s="10">
        <f t="shared" si="366"/>
        <v>42068.888391203705</v>
      </c>
      <c r="T3250" s="10">
        <f t="shared" si="367"/>
        <v>42098.846724537041</v>
      </c>
      <c r="U3250" s="10">
        <v>42068</v>
      </c>
      <c r="V3250" s="10">
        <v>42098</v>
      </c>
      <c r="W3250" s="28">
        <f t="shared" si="364"/>
        <v>12000</v>
      </c>
      <c r="X3250" s="28">
        <f t="shared" si="365"/>
        <v>12095</v>
      </c>
    </row>
    <row r="3251" spans="1:2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8318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8328</v>
      </c>
      <c r="O3251" s="5">
        <f t="shared" si="363"/>
        <v>104.92727272727274</v>
      </c>
      <c r="P3251" s="5">
        <f t="shared" si="368"/>
        <v>65.579545454545453</v>
      </c>
      <c r="Q3251" s="6" t="s">
        <v>8374</v>
      </c>
      <c r="R3251" t="s">
        <v>8375</v>
      </c>
      <c r="S3251" s="10">
        <f t="shared" si="366"/>
        <v>42145.746689814812</v>
      </c>
      <c r="T3251" s="10">
        <f t="shared" si="367"/>
        <v>42175.746689814812</v>
      </c>
      <c r="U3251" s="10">
        <v>42145</v>
      </c>
      <c r="V3251" s="10">
        <v>42175</v>
      </c>
      <c r="W3251" s="28">
        <f t="shared" si="364"/>
        <v>5500</v>
      </c>
      <c r="X3251" s="28">
        <f t="shared" si="365"/>
        <v>5771</v>
      </c>
    </row>
    <row r="3252" spans="1:2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8318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8328</v>
      </c>
      <c r="O3252" s="5">
        <f t="shared" si="363"/>
        <v>101.55199999999999</v>
      </c>
      <c r="P3252" s="5">
        <f t="shared" si="368"/>
        <v>119.1924882629108</v>
      </c>
      <c r="Q3252" s="6" t="s">
        <v>8374</v>
      </c>
      <c r="R3252" t="s">
        <v>8375</v>
      </c>
      <c r="S3252" s="10">
        <f t="shared" si="366"/>
        <v>41918.742175925923</v>
      </c>
      <c r="T3252" s="10">
        <f t="shared" si="367"/>
        <v>41948.783842592595</v>
      </c>
      <c r="U3252" s="10">
        <v>41918</v>
      </c>
      <c r="V3252" s="10">
        <v>41948</v>
      </c>
      <c r="W3252" s="28">
        <f t="shared" si="364"/>
        <v>25000</v>
      </c>
      <c r="X3252" s="28">
        <f t="shared" si="365"/>
        <v>25388</v>
      </c>
    </row>
    <row r="3253" spans="1:2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8318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8328</v>
      </c>
      <c r="O3253" s="5">
        <f t="shared" si="363"/>
        <v>110.73333333333333</v>
      </c>
      <c r="P3253" s="5">
        <f t="shared" si="368"/>
        <v>83.05</v>
      </c>
      <c r="Q3253" s="6" t="s">
        <v>8374</v>
      </c>
      <c r="R3253" t="s">
        <v>8375</v>
      </c>
      <c r="S3253" s="10">
        <f t="shared" si="366"/>
        <v>42146.731087962966</v>
      </c>
      <c r="T3253" s="10">
        <f t="shared" si="367"/>
        <v>42176.731087962966</v>
      </c>
      <c r="U3253" s="10">
        <v>42146</v>
      </c>
      <c r="V3253" s="10">
        <v>42176</v>
      </c>
      <c r="W3253" s="28">
        <f t="shared" si="364"/>
        <v>1500</v>
      </c>
      <c r="X3253" s="28">
        <f t="shared" si="365"/>
        <v>1661</v>
      </c>
    </row>
    <row r="3254" spans="1:2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8318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8328</v>
      </c>
      <c r="O3254" s="5">
        <f t="shared" si="363"/>
        <v>127.82222222222221</v>
      </c>
      <c r="P3254" s="5">
        <f t="shared" si="368"/>
        <v>57.52</v>
      </c>
      <c r="Q3254" s="6" t="s">
        <v>8374</v>
      </c>
      <c r="R3254" t="s">
        <v>8375</v>
      </c>
      <c r="S3254" s="10">
        <f t="shared" si="366"/>
        <v>42590.472685185188</v>
      </c>
      <c r="T3254" s="10">
        <f t="shared" si="367"/>
        <v>42620.472685185188</v>
      </c>
      <c r="U3254" s="10">
        <v>42590</v>
      </c>
      <c r="V3254" s="10">
        <v>42620</v>
      </c>
      <c r="W3254" s="28">
        <f t="shared" si="364"/>
        <v>2936.25</v>
      </c>
      <c r="X3254" s="28">
        <f t="shared" si="365"/>
        <v>3848.6632</v>
      </c>
    </row>
    <row r="3255" spans="1:2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8318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8328</v>
      </c>
      <c r="O3255" s="5">
        <f t="shared" si="363"/>
        <v>101.82500000000002</v>
      </c>
      <c r="P3255" s="5">
        <f t="shared" si="368"/>
        <v>177.08695652173913</v>
      </c>
      <c r="Q3255" s="6" t="s">
        <v>8374</v>
      </c>
      <c r="R3255" t="s">
        <v>8375</v>
      </c>
      <c r="S3255" s="10">
        <f t="shared" si="366"/>
        <v>42602.576712962968</v>
      </c>
      <c r="T3255" s="10">
        <f t="shared" si="367"/>
        <v>42621.15625</v>
      </c>
      <c r="U3255" s="10">
        <v>42602</v>
      </c>
      <c r="V3255" s="10">
        <v>42621</v>
      </c>
      <c r="W3255" s="28">
        <f t="shared" si="364"/>
        <v>20000</v>
      </c>
      <c r="X3255" s="28">
        <f t="shared" si="365"/>
        <v>20365</v>
      </c>
    </row>
    <row r="3256" spans="1:2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8318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8328</v>
      </c>
      <c r="O3256" s="5">
        <f t="shared" si="363"/>
        <v>101.25769230769231</v>
      </c>
      <c r="P3256" s="5">
        <f t="shared" si="368"/>
        <v>70.771505376344081</v>
      </c>
      <c r="Q3256" s="6" t="s">
        <v>8374</v>
      </c>
      <c r="R3256" t="s">
        <v>8375</v>
      </c>
      <c r="S3256" s="10">
        <f t="shared" si="366"/>
        <v>42059.085752314815</v>
      </c>
      <c r="T3256" s="10">
        <f t="shared" si="367"/>
        <v>42089.044085648144</v>
      </c>
      <c r="U3256" s="10">
        <v>42059</v>
      </c>
      <c r="V3256" s="10">
        <v>42089</v>
      </c>
      <c r="W3256" s="28">
        <f t="shared" si="364"/>
        <v>20052.5</v>
      </c>
      <c r="X3256" s="28">
        <f t="shared" si="365"/>
        <v>19596.50245</v>
      </c>
    </row>
    <row r="3257" spans="1:2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8318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8328</v>
      </c>
      <c r="O3257" s="5">
        <f t="shared" si="363"/>
        <v>175</v>
      </c>
      <c r="P3257" s="5">
        <f t="shared" si="368"/>
        <v>29.166666666666668</v>
      </c>
      <c r="Q3257" s="6" t="s">
        <v>8374</v>
      </c>
      <c r="R3257" t="s">
        <v>8375</v>
      </c>
      <c r="S3257" s="10">
        <f t="shared" si="366"/>
        <v>41889.768229166664</v>
      </c>
      <c r="T3257" s="10">
        <f t="shared" si="367"/>
        <v>41919.768229166664</v>
      </c>
      <c r="U3257" s="10">
        <v>41889</v>
      </c>
      <c r="V3257" s="10">
        <v>41919</v>
      </c>
      <c r="W3257" s="28">
        <f t="shared" si="364"/>
        <v>488.88</v>
      </c>
      <c r="X3257" s="28">
        <f t="shared" si="365"/>
        <v>844.2</v>
      </c>
    </row>
    <row r="3258" spans="1:2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8318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8328</v>
      </c>
      <c r="O3258" s="5">
        <f t="shared" si="363"/>
        <v>128.06</v>
      </c>
      <c r="P3258" s="5">
        <f t="shared" si="368"/>
        <v>72.76136363636364</v>
      </c>
      <c r="Q3258" s="6" t="s">
        <v>8374</v>
      </c>
      <c r="R3258" t="s">
        <v>8375</v>
      </c>
      <c r="S3258" s="10">
        <f t="shared" si="366"/>
        <v>42144.573807870373</v>
      </c>
      <c r="T3258" s="10">
        <f t="shared" si="367"/>
        <v>42166.165972222225</v>
      </c>
      <c r="U3258" s="10">
        <v>42144</v>
      </c>
      <c r="V3258" s="10">
        <v>42166</v>
      </c>
      <c r="W3258" s="28">
        <f t="shared" si="364"/>
        <v>10000</v>
      </c>
      <c r="X3258" s="28">
        <f t="shared" si="365"/>
        <v>12806</v>
      </c>
    </row>
    <row r="3259" spans="1:2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8318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8328</v>
      </c>
      <c r="O3259" s="5">
        <f t="shared" si="363"/>
        <v>106.29949999999999</v>
      </c>
      <c r="P3259" s="5">
        <f t="shared" si="368"/>
        <v>51.853414634146333</v>
      </c>
      <c r="Q3259" s="6" t="s">
        <v>8374</v>
      </c>
      <c r="R3259" t="s">
        <v>8375</v>
      </c>
      <c r="S3259" s="10">
        <f t="shared" si="366"/>
        <v>42758.559629629628</v>
      </c>
      <c r="T3259" s="10">
        <f t="shared" si="367"/>
        <v>42788.559629629628</v>
      </c>
      <c r="U3259" s="10">
        <v>42758</v>
      </c>
      <c r="V3259" s="10">
        <v>42788</v>
      </c>
      <c r="W3259" s="28">
        <f t="shared" si="364"/>
        <v>2487.6</v>
      </c>
      <c r="X3259" s="28">
        <f t="shared" si="365"/>
        <v>2646.6449509999993</v>
      </c>
    </row>
    <row r="3260" spans="1:2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8318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8328</v>
      </c>
      <c r="O3260" s="5">
        <f t="shared" si="363"/>
        <v>105.21428571428571</v>
      </c>
      <c r="P3260" s="5">
        <f t="shared" si="368"/>
        <v>98.2</v>
      </c>
      <c r="Q3260" s="6" t="s">
        <v>8374</v>
      </c>
      <c r="R3260" t="s">
        <v>8375</v>
      </c>
      <c r="S3260" s="10">
        <f t="shared" si="366"/>
        <v>41982.887280092589</v>
      </c>
      <c r="T3260" s="10">
        <f t="shared" si="367"/>
        <v>42012.887280092589</v>
      </c>
      <c r="U3260" s="10">
        <v>41982</v>
      </c>
      <c r="V3260" s="10">
        <v>42012</v>
      </c>
      <c r="W3260" s="28">
        <f t="shared" si="364"/>
        <v>7000</v>
      </c>
      <c r="X3260" s="28">
        <f t="shared" si="365"/>
        <v>7365</v>
      </c>
    </row>
    <row r="3261" spans="1:2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8318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8328</v>
      </c>
      <c r="O3261" s="5">
        <f t="shared" si="363"/>
        <v>106.16782608695652</v>
      </c>
      <c r="P3261" s="5">
        <f t="shared" si="368"/>
        <v>251.7381443298969</v>
      </c>
      <c r="Q3261" s="6" t="s">
        <v>8374</v>
      </c>
      <c r="R3261" t="s">
        <v>8375</v>
      </c>
      <c r="S3261" s="10">
        <f t="shared" si="366"/>
        <v>42614.760937500003</v>
      </c>
      <c r="T3261" s="10">
        <f t="shared" si="367"/>
        <v>42644.165972222225</v>
      </c>
      <c r="U3261" s="10">
        <v>42614</v>
      </c>
      <c r="V3261" s="10">
        <v>42644</v>
      </c>
      <c r="W3261" s="28">
        <f t="shared" si="364"/>
        <v>23000</v>
      </c>
      <c r="X3261" s="28">
        <f t="shared" si="365"/>
        <v>24418.6</v>
      </c>
    </row>
    <row r="3262" spans="1:2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8318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8328</v>
      </c>
      <c r="O3262" s="5">
        <f t="shared" si="363"/>
        <v>109.24000000000001</v>
      </c>
      <c r="P3262" s="5">
        <f t="shared" si="368"/>
        <v>74.821917808219183</v>
      </c>
      <c r="Q3262" s="6" t="s">
        <v>8374</v>
      </c>
      <c r="R3262" t="s">
        <v>8375</v>
      </c>
      <c r="S3262" s="10">
        <f t="shared" si="366"/>
        <v>42303.672662037032</v>
      </c>
      <c r="T3262" s="10">
        <f t="shared" si="367"/>
        <v>42338.714328703703</v>
      </c>
      <c r="U3262" s="10">
        <v>42303</v>
      </c>
      <c r="V3262" s="10">
        <v>42338</v>
      </c>
      <c r="W3262" s="28">
        <f t="shared" si="364"/>
        <v>5000</v>
      </c>
      <c r="X3262" s="28">
        <f t="shared" si="365"/>
        <v>5462</v>
      </c>
    </row>
    <row r="3263" spans="1:2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8318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8328</v>
      </c>
      <c r="O3263" s="5">
        <f t="shared" si="363"/>
        <v>100.45454545454547</v>
      </c>
      <c r="P3263" s="5">
        <f t="shared" si="368"/>
        <v>67.65306122448979</v>
      </c>
      <c r="Q3263" s="6" t="s">
        <v>8374</v>
      </c>
      <c r="R3263" t="s">
        <v>8375</v>
      </c>
      <c r="S3263" s="10">
        <f t="shared" si="366"/>
        <v>42171.725416666668</v>
      </c>
      <c r="T3263" s="10">
        <f t="shared" si="367"/>
        <v>42201.725416666668</v>
      </c>
      <c r="U3263" s="10">
        <v>42171</v>
      </c>
      <c r="V3263" s="10">
        <v>42201</v>
      </c>
      <c r="W3263" s="28">
        <f t="shared" si="364"/>
        <v>3300</v>
      </c>
      <c r="X3263" s="28">
        <f t="shared" si="365"/>
        <v>3315</v>
      </c>
    </row>
    <row r="3264" spans="1:2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8318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8328</v>
      </c>
      <c r="O3264" s="5">
        <f t="shared" si="363"/>
        <v>103.04098360655738</v>
      </c>
      <c r="P3264" s="5">
        <f t="shared" si="368"/>
        <v>93.81343283582089</v>
      </c>
      <c r="Q3264" s="6" t="s">
        <v>8374</v>
      </c>
      <c r="R3264" t="s">
        <v>8375</v>
      </c>
      <c r="S3264" s="10">
        <f t="shared" si="366"/>
        <v>41964.315532407403</v>
      </c>
      <c r="T3264" s="10">
        <f t="shared" si="367"/>
        <v>41995.166666666672</v>
      </c>
      <c r="U3264" s="10">
        <v>41964</v>
      </c>
      <c r="V3264" s="10">
        <v>41995</v>
      </c>
      <c r="W3264" s="28">
        <f t="shared" si="364"/>
        <v>12200</v>
      </c>
      <c r="X3264" s="28">
        <f t="shared" si="365"/>
        <v>12571</v>
      </c>
    </row>
    <row r="3265" spans="1:2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8318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8328</v>
      </c>
      <c r="O3265" s="5">
        <f t="shared" si="363"/>
        <v>112.1664</v>
      </c>
      <c r="P3265" s="5">
        <f t="shared" si="368"/>
        <v>41.237647058823526</v>
      </c>
      <c r="Q3265" s="6" t="s">
        <v>8374</v>
      </c>
      <c r="R3265" t="s">
        <v>8375</v>
      </c>
      <c r="S3265" s="10">
        <f t="shared" si="366"/>
        <v>42284.516064814816</v>
      </c>
      <c r="T3265" s="10">
        <f t="shared" si="367"/>
        <v>42307.875</v>
      </c>
      <c r="U3265" s="10">
        <v>42284</v>
      </c>
      <c r="V3265" s="10">
        <v>42307</v>
      </c>
      <c r="W3265" s="28">
        <f t="shared" si="364"/>
        <v>2500</v>
      </c>
      <c r="X3265" s="28">
        <f t="shared" si="365"/>
        <v>2804.16</v>
      </c>
    </row>
    <row r="3266" spans="1:2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8318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8328</v>
      </c>
      <c r="O3266" s="5">
        <f t="shared" ref="O3266:O3329" si="369">(E3266/D3266)*100</f>
        <v>103</v>
      </c>
      <c r="P3266" s="5">
        <f t="shared" si="368"/>
        <v>52.551020408163268</v>
      </c>
      <c r="Q3266" s="6" t="s">
        <v>8374</v>
      </c>
      <c r="R3266" t="s">
        <v>8375</v>
      </c>
      <c r="S3266" s="10">
        <f t="shared" si="366"/>
        <v>42016.800208333334</v>
      </c>
      <c r="T3266" s="10">
        <f t="shared" si="367"/>
        <v>42032.916666666672</v>
      </c>
      <c r="U3266" s="10">
        <v>42016</v>
      </c>
      <c r="V3266" s="10">
        <v>42032</v>
      </c>
      <c r="W3266" s="28">
        <f t="shared" ref="W3266:W3329" si="370">(HLOOKUP(U3266,Exchange_Data,MATCH(H3266,Currency,0),FALSE))*D3266</f>
        <v>2500</v>
      </c>
      <c r="X3266" s="28">
        <f t="shared" ref="X3266:X3329" si="371">(HLOOKUP(V3266,Exchange_Data,MATCH(H3266,Currency,0),FALSE))*E3266</f>
        <v>2575</v>
      </c>
    </row>
    <row r="3267" spans="1:2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8318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8328</v>
      </c>
      <c r="O3267" s="5">
        <f t="shared" si="369"/>
        <v>164</v>
      </c>
      <c r="P3267" s="5">
        <f t="shared" si="368"/>
        <v>70.285714285714292</v>
      </c>
      <c r="Q3267" s="6" t="s">
        <v>8374</v>
      </c>
      <c r="R3267" t="s">
        <v>8375</v>
      </c>
      <c r="S3267" s="10">
        <f t="shared" ref="S3267:S3330" si="372">(J3267/86400)+25569</f>
        <v>42311.711979166663</v>
      </c>
      <c r="T3267" s="10">
        <f t="shared" ref="T3267:T3330" si="373">(I3267/86400)+25569</f>
        <v>42341.708333333328</v>
      </c>
      <c r="U3267" s="10">
        <v>42311</v>
      </c>
      <c r="V3267" s="10">
        <v>42341</v>
      </c>
      <c r="W3267" s="28">
        <f t="shared" si="370"/>
        <v>2963.5199999999995</v>
      </c>
      <c r="X3267" s="28">
        <f t="shared" si="371"/>
        <v>4725.1187999999993</v>
      </c>
    </row>
    <row r="3268" spans="1:2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8318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8328</v>
      </c>
      <c r="O3268" s="5">
        <f t="shared" si="369"/>
        <v>131.28333333333333</v>
      </c>
      <c r="P3268" s="5">
        <f t="shared" si="368"/>
        <v>48.325153374233132</v>
      </c>
      <c r="Q3268" s="6" t="s">
        <v>8374</v>
      </c>
      <c r="R3268" t="s">
        <v>8375</v>
      </c>
      <c r="S3268" s="10">
        <f t="shared" si="372"/>
        <v>42136.536134259259</v>
      </c>
      <c r="T3268" s="10">
        <f t="shared" si="373"/>
        <v>42167.875</v>
      </c>
      <c r="U3268" s="10">
        <v>42136</v>
      </c>
      <c r="V3268" s="10">
        <v>42167</v>
      </c>
      <c r="W3268" s="28">
        <f t="shared" si="370"/>
        <v>6000</v>
      </c>
      <c r="X3268" s="28">
        <f t="shared" si="371"/>
        <v>7877</v>
      </c>
    </row>
    <row r="3269" spans="1:2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8318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8328</v>
      </c>
      <c r="O3269" s="5">
        <f t="shared" si="369"/>
        <v>102.1</v>
      </c>
      <c r="P3269" s="5">
        <f t="shared" si="368"/>
        <v>53.177083333333336</v>
      </c>
      <c r="Q3269" s="6" t="s">
        <v>8374</v>
      </c>
      <c r="R3269" t="s">
        <v>8375</v>
      </c>
      <c r="S3269" s="10">
        <f t="shared" si="372"/>
        <v>42172.757638888885</v>
      </c>
      <c r="T3269" s="10">
        <f t="shared" si="373"/>
        <v>42202.757638888885</v>
      </c>
      <c r="U3269" s="10">
        <v>42172</v>
      </c>
      <c r="V3269" s="10">
        <v>42202</v>
      </c>
      <c r="W3269" s="28">
        <f t="shared" si="370"/>
        <v>15000</v>
      </c>
      <c r="X3269" s="28">
        <f t="shared" si="371"/>
        <v>15315</v>
      </c>
    </row>
    <row r="3270" spans="1:2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8318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8328</v>
      </c>
      <c r="O3270" s="5">
        <f t="shared" si="369"/>
        <v>128</v>
      </c>
      <c r="P3270" s="5">
        <f t="shared" si="368"/>
        <v>60.952380952380949</v>
      </c>
      <c r="Q3270" s="6" t="s">
        <v>8374</v>
      </c>
      <c r="R3270" t="s">
        <v>8375</v>
      </c>
      <c r="S3270" s="10">
        <f t="shared" si="372"/>
        <v>42590.90425925926</v>
      </c>
      <c r="T3270" s="10">
        <f t="shared" si="373"/>
        <v>42606.90425925926</v>
      </c>
      <c r="U3270" s="10">
        <v>42590</v>
      </c>
      <c r="V3270" s="10">
        <v>42606</v>
      </c>
      <c r="W3270" s="28">
        <f t="shared" si="370"/>
        <v>2000</v>
      </c>
      <c r="X3270" s="28">
        <f t="shared" si="371"/>
        <v>2560</v>
      </c>
    </row>
    <row r="3271" spans="1:2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8318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8328</v>
      </c>
      <c r="O3271" s="5">
        <f t="shared" si="369"/>
        <v>101.49999999999999</v>
      </c>
      <c r="P3271" s="5">
        <f t="shared" si="368"/>
        <v>116</v>
      </c>
      <c r="Q3271" s="6" t="s">
        <v>8374</v>
      </c>
      <c r="R3271" t="s">
        <v>8375</v>
      </c>
      <c r="S3271" s="10">
        <f t="shared" si="372"/>
        <v>42137.395798611113</v>
      </c>
      <c r="T3271" s="10">
        <f t="shared" si="373"/>
        <v>42171.458333333328</v>
      </c>
      <c r="U3271" s="10">
        <v>42137</v>
      </c>
      <c r="V3271" s="10">
        <v>42171</v>
      </c>
      <c r="W3271" s="28">
        <f t="shared" si="370"/>
        <v>12512.800000000001</v>
      </c>
      <c r="X3271" s="28">
        <f t="shared" si="371"/>
        <v>12679.380000000001</v>
      </c>
    </row>
    <row r="3272" spans="1:2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8318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8328</v>
      </c>
      <c r="O3272" s="5">
        <f t="shared" si="369"/>
        <v>101.66666666666666</v>
      </c>
      <c r="P3272" s="5">
        <f t="shared" si="368"/>
        <v>61</v>
      </c>
      <c r="Q3272" s="6" t="s">
        <v>8374</v>
      </c>
      <c r="R3272" t="s">
        <v>8375</v>
      </c>
      <c r="S3272" s="10">
        <f t="shared" si="372"/>
        <v>42167.533159722225</v>
      </c>
      <c r="T3272" s="10">
        <f t="shared" si="373"/>
        <v>42197.533159722225</v>
      </c>
      <c r="U3272" s="10">
        <v>42167</v>
      </c>
      <c r="V3272" s="10">
        <v>42197</v>
      </c>
      <c r="W3272" s="28">
        <f t="shared" si="370"/>
        <v>2787.66</v>
      </c>
      <c r="X3272" s="28">
        <f t="shared" si="371"/>
        <v>2839.6110000000003</v>
      </c>
    </row>
    <row r="3273" spans="1:2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8318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8328</v>
      </c>
      <c r="O3273" s="5">
        <f t="shared" si="369"/>
        <v>130</v>
      </c>
      <c r="P3273" s="5">
        <f t="shared" ref="P3273:P3336" si="374">E3273/L3273</f>
        <v>38.235294117647058</v>
      </c>
      <c r="Q3273" s="6" t="s">
        <v>8374</v>
      </c>
      <c r="R3273" t="s">
        <v>8375</v>
      </c>
      <c r="S3273" s="10">
        <f t="shared" si="372"/>
        <v>41915.437210648146</v>
      </c>
      <c r="T3273" s="10">
        <f t="shared" si="373"/>
        <v>41945.478877314818</v>
      </c>
      <c r="U3273" s="10">
        <v>41915</v>
      </c>
      <c r="V3273" s="10">
        <v>41945</v>
      </c>
      <c r="W3273" s="28">
        <f t="shared" si="370"/>
        <v>2409.9</v>
      </c>
      <c r="X3273" s="28">
        <f t="shared" si="371"/>
        <v>3113.9549999999999</v>
      </c>
    </row>
    <row r="3274" spans="1:2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8318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8328</v>
      </c>
      <c r="O3274" s="5">
        <f t="shared" si="369"/>
        <v>154.43</v>
      </c>
      <c r="P3274" s="5">
        <f t="shared" si="374"/>
        <v>106.50344827586207</v>
      </c>
      <c r="Q3274" s="6" t="s">
        <v>8374</v>
      </c>
      <c r="R3274" t="s">
        <v>8375</v>
      </c>
      <c r="S3274" s="10">
        <f t="shared" si="372"/>
        <v>42284.500104166669</v>
      </c>
      <c r="T3274" s="10">
        <f t="shared" si="373"/>
        <v>42314.541770833333</v>
      </c>
      <c r="U3274" s="10">
        <v>42284</v>
      </c>
      <c r="V3274" s="10">
        <v>42314</v>
      </c>
      <c r="W3274" s="28">
        <f t="shared" si="370"/>
        <v>10000</v>
      </c>
      <c r="X3274" s="28">
        <f t="shared" si="371"/>
        <v>15443</v>
      </c>
    </row>
    <row r="3275" spans="1:2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8318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8328</v>
      </c>
      <c r="O3275" s="5">
        <f t="shared" si="369"/>
        <v>107.4</v>
      </c>
      <c r="P3275" s="5">
        <f t="shared" si="374"/>
        <v>204.57142857142858</v>
      </c>
      <c r="Q3275" s="6" t="s">
        <v>8374</v>
      </c>
      <c r="R3275" t="s">
        <v>8375</v>
      </c>
      <c r="S3275" s="10">
        <f t="shared" si="372"/>
        <v>42611.801412037035</v>
      </c>
      <c r="T3275" s="10">
        <f t="shared" si="373"/>
        <v>42627.791666666672</v>
      </c>
      <c r="U3275" s="10">
        <v>42611</v>
      </c>
      <c r="V3275" s="10">
        <v>42627</v>
      </c>
      <c r="W3275" s="28">
        <f t="shared" si="370"/>
        <v>4000</v>
      </c>
      <c r="X3275" s="28">
        <f t="shared" si="371"/>
        <v>4296</v>
      </c>
    </row>
    <row r="3276" spans="1:2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8318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8328</v>
      </c>
      <c r="O3276" s="5">
        <f t="shared" si="369"/>
        <v>101.32258064516128</v>
      </c>
      <c r="P3276" s="5">
        <f t="shared" si="374"/>
        <v>54.912587412587413</v>
      </c>
      <c r="Q3276" s="6" t="s">
        <v>8374</v>
      </c>
      <c r="R3276" t="s">
        <v>8375</v>
      </c>
      <c r="S3276" s="10">
        <f t="shared" si="372"/>
        <v>42400.704537037032</v>
      </c>
      <c r="T3276" s="10">
        <f t="shared" si="373"/>
        <v>42444.875</v>
      </c>
      <c r="U3276" s="10">
        <v>42400</v>
      </c>
      <c r="V3276" s="10">
        <v>42444</v>
      </c>
      <c r="W3276" s="28">
        <f t="shared" si="370"/>
        <v>15500</v>
      </c>
      <c r="X3276" s="28">
        <f t="shared" si="371"/>
        <v>15705</v>
      </c>
    </row>
    <row r="3277" spans="1:2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8318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8328</v>
      </c>
      <c r="O3277" s="5">
        <f t="shared" si="369"/>
        <v>100.27777777777777</v>
      </c>
      <c r="P3277" s="5">
        <f t="shared" si="374"/>
        <v>150.41666666666666</v>
      </c>
      <c r="Q3277" s="6" t="s">
        <v>8374</v>
      </c>
      <c r="R3277" t="s">
        <v>8375</v>
      </c>
      <c r="S3277" s="10">
        <f t="shared" si="372"/>
        <v>42017.88045138889</v>
      </c>
      <c r="T3277" s="10">
        <f t="shared" si="373"/>
        <v>42044.1875</v>
      </c>
      <c r="U3277" s="10">
        <v>42017</v>
      </c>
      <c r="V3277" s="10">
        <v>42044</v>
      </c>
      <c r="W3277" s="28">
        <f t="shared" si="370"/>
        <v>1800</v>
      </c>
      <c r="X3277" s="28">
        <f t="shared" si="371"/>
        <v>1805</v>
      </c>
    </row>
    <row r="3278" spans="1:2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8318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8328</v>
      </c>
      <c r="O3278" s="5">
        <f t="shared" si="369"/>
        <v>116.84444444444443</v>
      </c>
      <c r="P3278" s="5">
        <f t="shared" si="374"/>
        <v>52.58</v>
      </c>
      <c r="Q3278" s="6" t="s">
        <v>8374</v>
      </c>
      <c r="R3278" t="s">
        <v>8375</v>
      </c>
      <c r="S3278" s="10">
        <f t="shared" si="372"/>
        <v>42426.949988425928</v>
      </c>
      <c r="T3278" s="10">
        <f t="shared" si="373"/>
        <v>42461.165972222225</v>
      </c>
      <c r="U3278" s="10">
        <v>42426</v>
      </c>
      <c r="V3278" s="10">
        <v>42461</v>
      </c>
      <c r="W3278" s="28">
        <f t="shared" si="370"/>
        <v>3321.8999999999996</v>
      </c>
      <c r="X3278" s="28">
        <f t="shared" si="371"/>
        <v>4036.0407999999998</v>
      </c>
    </row>
    <row r="3279" spans="1:2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8318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8328</v>
      </c>
      <c r="O3279" s="5">
        <f t="shared" si="369"/>
        <v>108.60000000000001</v>
      </c>
      <c r="P3279" s="5">
        <f t="shared" si="374"/>
        <v>54.3</v>
      </c>
      <c r="Q3279" s="6" t="s">
        <v>8374</v>
      </c>
      <c r="R3279" t="s">
        <v>8375</v>
      </c>
      <c r="S3279" s="10">
        <f t="shared" si="372"/>
        <v>41931.682939814811</v>
      </c>
      <c r="T3279" s="10">
        <f t="shared" si="373"/>
        <v>41961.724606481483</v>
      </c>
      <c r="U3279" s="10">
        <v>41931</v>
      </c>
      <c r="V3279" s="10">
        <v>41961</v>
      </c>
      <c r="W3279" s="28">
        <f t="shared" si="370"/>
        <v>8059.5000000000009</v>
      </c>
      <c r="X3279" s="28">
        <f t="shared" si="371"/>
        <v>8500.1219999999994</v>
      </c>
    </row>
    <row r="3280" spans="1:2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8318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8328</v>
      </c>
      <c r="O3280" s="5">
        <f t="shared" si="369"/>
        <v>103.4</v>
      </c>
      <c r="P3280" s="5">
        <f t="shared" si="374"/>
        <v>76.029411764705884</v>
      </c>
      <c r="Q3280" s="6" t="s">
        <v>8374</v>
      </c>
      <c r="R3280" t="s">
        <v>8375</v>
      </c>
      <c r="S3280" s="10">
        <f t="shared" si="372"/>
        <v>42124.848414351851</v>
      </c>
      <c r="T3280" s="10">
        <f t="shared" si="373"/>
        <v>42154.848414351851</v>
      </c>
      <c r="U3280" s="10">
        <v>42124</v>
      </c>
      <c r="V3280" s="10">
        <v>42154</v>
      </c>
      <c r="W3280" s="28">
        <f t="shared" si="370"/>
        <v>3858.2499999999995</v>
      </c>
      <c r="X3280" s="28">
        <f t="shared" si="371"/>
        <v>3943.9345000000003</v>
      </c>
    </row>
    <row r="3281" spans="1:2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8318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8328</v>
      </c>
      <c r="O3281" s="5">
        <f t="shared" si="369"/>
        <v>114.27586206896552</v>
      </c>
      <c r="P3281" s="5">
        <f t="shared" si="374"/>
        <v>105.2063492063492</v>
      </c>
      <c r="Q3281" s="6" t="s">
        <v>8374</v>
      </c>
      <c r="R3281" t="s">
        <v>8375</v>
      </c>
      <c r="S3281" s="10">
        <f t="shared" si="372"/>
        <v>42431.102534722224</v>
      </c>
      <c r="T3281" s="10">
        <f t="shared" si="373"/>
        <v>42461.06086805556</v>
      </c>
      <c r="U3281" s="10">
        <v>42431</v>
      </c>
      <c r="V3281" s="10">
        <v>42461</v>
      </c>
      <c r="W3281" s="28">
        <f t="shared" si="370"/>
        <v>5800</v>
      </c>
      <c r="X3281" s="28">
        <f t="shared" si="371"/>
        <v>6628</v>
      </c>
    </row>
    <row r="3282" spans="1:2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8318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8328</v>
      </c>
      <c r="O3282" s="5">
        <f t="shared" si="369"/>
        <v>103</v>
      </c>
      <c r="P3282" s="5">
        <f t="shared" si="374"/>
        <v>68.666666666666671</v>
      </c>
      <c r="Q3282" s="6" t="s">
        <v>8374</v>
      </c>
      <c r="R3282" t="s">
        <v>8375</v>
      </c>
      <c r="S3282" s="10">
        <f t="shared" si="372"/>
        <v>42121.756921296299</v>
      </c>
      <c r="T3282" s="10">
        <f t="shared" si="373"/>
        <v>42156.208333333328</v>
      </c>
      <c r="U3282" s="10">
        <v>42121</v>
      </c>
      <c r="V3282" s="10">
        <v>42156</v>
      </c>
      <c r="W3282" s="28">
        <f t="shared" si="370"/>
        <v>2000</v>
      </c>
      <c r="X3282" s="28">
        <f t="shared" si="371"/>
        <v>2060</v>
      </c>
    </row>
    <row r="3283" spans="1:2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8318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8328</v>
      </c>
      <c r="O3283" s="5">
        <f t="shared" si="369"/>
        <v>121.6</v>
      </c>
      <c r="P3283" s="5">
        <f t="shared" si="374"/>
        <v>129.36170212765958</v>
      </c>
      <c r="Q3283" s="6" t="s">
        <v>8374</v>
      </c>
      <c r="R3283" t="s">
        <v>8375</v>
      </c>
      <c r="S3283" s="10">
        <f t="shared" si="372"/>
        <v>42219.019733796296</v>
      </c>
      <c r="T3283" s="10">
        <f t="shared" si="373"/>
        <v>42249.019733796296</v>
      </c>
      <c r="U3283" s="10">
        <v>42219</v>
      </c>
      <c r="V3283" s="10">
        <v>42249</v>
      </c>
      <c r="W3283" s="28">
        <f t="shared" si="370"/>
        <v>5000</v>
      </c>
      <c r="X3283" s="28">
        <f t="shared" si="371"/>
        <v>6080</v>
      </c>
    </row>
    <row r="3284" spans="1:2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8318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8328</v>
      </c>
      <c r="O3284" s="5">
        <f t="shared" si="369"/>
        <v>102.6467741935484</v>
      </c>
      <c r="P3284" s="5">
        <f t="shared" si="374"/>
        <v>134.26371308016877</v>
      </c>
      <c r="Q3284" s="6" t="s">
        <v>8374</v>
      </c>
      <c r="R3284" t="s">
        <v>8375</v>
      </c>
      <c r="S3284" s="10">
        <f t="shared" si="372"/>
        <v>42445.19430555556</v>
      </c>
      <c r="T3284" s="10">
        <f t="shared" si="373"/>
        <v>42489.19430555556</v>
      </c>
      <c r="U3284" s="10">
        <v>42445</v>
      </c>
      <c r="V3284" s="10">
        <v>42489</v>
      </c>
      <c r="W3284" s="28">
        <f t="shared" si="370"/>
        <v>31000</v>
      </c>
      <c r="X3284" s="28">
        <f t="shared" si="371"/>
        <v>31820.5</v>
      </c>
    </row>
    <row r="3285" spans="1:2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8318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8328</v>
      </c>
      <c r="O3285" s="5">
        <f t="shared" si="369"/>
        <v>104.75000000000001</v>
      </c>
      <c r="P3285" s="5">
        <f t="shared" si="374"/>
        <v>17.829787234042552</v>
      </c>
      <c r="Q3285" s="6" t="s">
        <v>8374</v>
      </c>
      <c r="R3285" t="s">
        <v>8375</v>
      </c>
      <c r="S3285" s="10">
        <f t="shared" si="372"/>
        <v>42379.74418981481</v>
      </c>
      <c r="T3285" s="10">
        <f t="shared" si="373"/>
        <v>42410.875</v>
      </c>
      <c r="U3285" s="10">
        <v>42379</v>
      </c>
      <c r="V3285" s="10">
        <v>42410</v>
      </c>
      <c r="W3285" s="28">
        <f t="shared" si="370"/>
        <v>1166</v>
      </c>
      <c r="X3285" s="28">
        <f t="shared" si="371"/>
        <v>1219.8766000000001</v>
      </c>
    </row>
    <row r="3286" spans="1:2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8318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8328</v>
      </c>
      <c r="O3286" s="5">
        <f t="shared" si="369"/>
        <v>101.6</v>
      </c>
      <c r="P3286" s="5">
        <f t="shared" si="374"/>
        <v>203.2</v>
      </c>
      <c r="Q3286" s="6" t="s">
        <v>8374</v>
      </c>
      <c r="R3286" t="s">
        <v>8375</v>
      </c>
      <c r="S3286" s="10">
        <f t="shared" si="372"/>
        <v>42380.884872685187</v>
      </c>
      <c r="T3286" s="10">
        <f t="shared" si="373"/>
        <v>42398.249305555553</v>
      </c>
      <c r="U3286" s="10">
        <v>42380</v>
      </c>
      <c r="V3286" s="10">
        <v>42398</v>
      </c>
      <c r="W3286" s="28">
        <f t="shared" si="370"/>
        <v>3000</v>
      </c>
      <c r="X3286" s="28">
        <f t="shared" si="371"/>
        <v>3048</v>
      </c>
    </row>
    <row r="3287" spans="1:2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8318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8328</v>
      </c>
      <c r="O3287" s="5">
        <f t="shared" si="369"/>
        <v>112.10242048409683</v>
      </c>
      <c r="P3287" s="5">
        <f t="shared" si="374"/>
        <v>69.18518518518519</v>
      </c>
      <c r="Q3287" s="6" t="s">
        <v>8374</v>
      </c>
      <c r="R3287" t="s">
        <v>8375</v>
      </c>
      <c r="S3287" s="10">
        <f t="shared" si="372"/>
        <v>42762.942430555559</v>
      </c>
      <c r="T3287" s="10">
        <f t="shared" si="373"/>
        <v>42794.208333333328</v>
      </c>
      <c r="U3287" s="10">
        <v>42762</v>
      </c>
      <c r="V3287" s="10">
        <v>42794</v>
      </c>
      <c r="W3287" s="28">
        <f t="shared" si="370"/>
        <v>4999</v>
      </c>
      <c r="X3287" s="28">
        <f t="shared" si="371"/>
        <v>5604</v>
      </c>
    </row>
    <row r="3288" spans="1:2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8318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8328</v>
      </c>
      <c r="O3288" s="5">
        <f t="shared" si="369"/>
        <v>101.76666666666667</v>
      </c>
      <c r="P3288" s="5">
        <f t="shared" si="374"/>
        <v>125.12295081967213</v>
      </c>
      <c r="Q3288" s="6" t="s">
        <v>8374</v>
      </c>
      <c r="R3288" t="s">
        <v>8375</v>
      </c>
      <c r="S3288" s="10">
        <f t="shared" si="372"/>
        <v>42567.840069444443</v>
      </c>
      <c r="T3288" s="10">
        <f t="shared" si="373"/>
        <v>42597.840069444443</v>
      </c>
      <c r="U3288" s="10">
        <v>42567</v>
      </c>
      <c r="V3288" s="10">
        <v>42597</v>
      </c>
      <c r="W3288" s="28">
        <f t="shared" si="370"/>
        <v>15000</v>
      </c>
      <c r="X3288" s="28">
        <f t="shared" si="371"/>
        <v>15265</v>
      </c>
    </row>
    <row r="3289" spans="1:2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8318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8328</v>
      </c>
      <c r="O3289" s="5">
        <f t="shared" si="369"/>
        <v>100</v>
      </c>
      <c r="P3289" s="5">
        <f t="shared" si="374"/>
        <v>73.529411764705884</v>
      </c>
      <c r="Q3289" s="6" t="s">
        <v>8374</v>
      </c>
      <c r="R3289" t="s">
        <v>8375</v>
      </c>
      <c r="S3289" s="10">
        <f t="shared" si="372"/>
        <v>42311.750324074077</v>
      </c>
      <c r="T3289" s="10">
        <f t="shared" si="373"/>
        <v>42336.750324074077</v>
      </c>
      <c r="U3289" s="10">
        <v>42311</v>
      </c>
      <c r="V3289" s="10">
        <v>42336</v>
      </c>
      <c r="W3289" s="28">
        <f t="shared" si="370"/>
        <v>1904.75</v>
      </c>
      <c r="X3289" s="28">
        <f t="shared" si="371"/>
        <v>1873</v>
      </c>
    </row>
    <row r="3290" spans="1:2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8318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8328</v>
      </c>
      <c r="O3290" s="5">
        <f t="shared" si="369"/>
        <v>100.26489999999998</v>
      </c>
      <c r="P3290" s="5">
        <f t="shared" si="374"/>
        <v>48.437149758454105</v>
      </c>
      <c r="Q3290" s="6" t="s">
        <v>8374</v>
      </c>
      <c r="R3290" t="s">
        <v>8375</v>
      </c>
      <c r="S3290" s="10">
        <f t="shared" si="372"/>
        <v>42505.774479166663</v>
      </c>
      <c r="T3290" s="10">
        <f t="shared" si="373"/>
        <v>42541.958333333328</v>
      </c>
      <c r="U3290" s="10">
        <v>42505</v>
      </c>
      <c r="V3290" s="10">
        <v>42541</v>
      </c>
      <c r="W3290" s="28">
        <f t="shared" si="370"/>
        <v>14409</v>
      </c>
      <c r="X3290" s="28">
        <f t="shared" si="371"/>
        <v>14684.797253999999</v>
      </c>
    </row>
    <row r="3291" spans="1:2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8318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8328</v>
      </c>
      <c r="O3291" s="5">
        <f t="shared" si="369"/>
        <v>133.04200000000003</v>
      </c>
      <c r="P3291" s="5">
        <f t="shared" si="374"/>
        <v>26.608400000000003</v>
      </c>
      <c r="Q3291" s="6" t="s">
        <v>8374</v>
      </c>
      <c r="R3291" t="s">
        <v>8375</v>
      </c>
      <c r="S3291" s="10">
        <f t="shared" si="372"/>
        <v>42758.368078703701</v>
      </c>
      <c r="T3291" s="10">
        <f t="shared" si="373"/>
        <v>42786.368078703701</v>
      </c>
      <c r="U3291" s="10">
        <v>42758</v>
      </c>
      <c r="V3291" s="10">
        <v>42786</v>
      </c>
      <c r="W3291" s="28">
        <f t="shared" si="370"/>
        <v>621.9</v>
      </c>
      <c r="X3291" s="28">
        <f t="shared" si="371"/>
        <v>829.38382799999999</v>
      </c>
    </row>
    <row r="3292" spans="1:2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8318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8328</v>
      </c>
      <c r="O3292" s="5">
        <f t="shared" si="369"/>
        <v>121.2</v>
      </c>
      <c r="P3292" s="5">
        <f t="shared" si="374"/>
        <v>33.666666666666664</v>
      </c>
      <c r="Q3292" s="6" t="s">
        <v>8374</v>
      </c>
      <c r="R3292" t="s">
        <v>8375</v>
      </c>
      <c r="S3292" s="10">
        <f t="shared" si="372"/>
        <v>42775.51494212963</v>
      </c>
      <c r="T3292" s="10">
        <f t="shared" si="373"/>
        <v>42805.51494212963</v>
      </c>
      <c r="U3292" s="10">
        <v>42775</v>
      </c>
      <c r="V3292" s="10">
        <v>42805</v>
      </c>
      <c r="W3292" s="28">
        <f t="shared" si="370"/>
        <v>2513.1999999999998</v>
      </c>
      <c r="X3292" s="28">
        <f t="shared" si="371"/>
        <v>2946.6143999999999</v>
      </c>
    </row>
    <row r="3293" spans="1:2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8318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8328</v>
      </c>
      <c r="O3293" s="5">
        <f t="shared" si="369"/>
        <v>113.99999999999999</v>
      </c>
      <c r="P3293" s="5">
        <f t="shared" si="374"/>
        <v>40.714285714285715</v>
      </c>
      <c r="Q3293" s="6" t="s">
        <v>8374</v>
      </c>
      <c r="R3293" t="s">
        <v>8375</v>
      </c>
      <c r="S3293" s="10">
        <f t="shared" si="372"/>
        <v>42232.702546296292</v>
      </c>
      <c r="T3293" s="10">
        <f t="shared" si="373"/>
        <v>42264.165972222225</v>
      </c>
      <c r="U3293" s="10">
        <v>42232</v>
      </c>
      <c r="V3293" s="10">
        <v>42264</v>
      </c>
      <c r="W3293" s="28">
        <f t="shared" si="370"/>
        <v>500</v>
      </c>
      <c r="X3293" s="28">
        <f t="shared" si="371"/>
        <v>570</v>
      </c>
    </row>
    <row r="3294" spans="1:2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8318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8328</v>
      </c>
      <c r="O3294" s="5">
        <f t="shared" si="369"/>
        <v>286.13861386138615</v>
      </c>
      <c r="P3294" s="5">
        <f t="shared" si="374"/>
        <v>19.266666666666666</v>
      </c>
      <c r="Q3294" s="6" t="s">
        <v>8374</v>
      </c>
      <c r="R3294" t="s">
        <v>8375</v>
      </c>
      <c r="S3294" s="10">
        <f t="shared" si="372"/>
        <v>42282.770231481481</v>
      </c>
      <c r="T3294" s="10">
        <f t="shared" si="373"/>
        <v>42342.811898148153</v>
      </c>
      <c r="U3294" s="10">
        <v>42282</v>
      </c>
      <c r="V3294" s="10">
        <v>42342</v>
      </c>
      <c r="W3294" s="28">
        <f t="shared" si="370"/>
        <v>153.31800000000001</v>
      </c>
      <c r="X3294" s="28">
        <f t="shared" si="371"/>
        <v>437.54599999999999</v>
      </c>
    </row>
    <row r="3295" spans="1:2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8318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8328</v>
      </c>
      <c r="O3295" s="5">
        <f t="shared" si="369"/>
        <v>170.44444444444446</v>
      </c>
      <c r="P3295" s="5">
        <f t="shared" si="374"/>
        <v>84.285714285714292</v>
      </c>
      <c r="Q3295" s="6" t="s">
        <v>8374</v>
      </c>
      <c r="R3295" t="s">
        <v>8375</v>
      </c>
      <c r="S3295" s="10">
        <f t="shared" si="372"/>
        <v>42768.425370370373</v>
      </c>
      <c r="T3295" s="10">
        <f t="shared" si="373"/>
        <v>42798.425370370373</v>
      </c>
      <c r="U3295" s="10">
        <v>42768</v>
      </c>
      <c r="V3295" s="10">
        <v>42798</v>
      </c>
      <c r="W3295" s="28">
        <f t="shared" si="370"/>
        <v>3294.45</v>
      </c>
      <c r="X3295" s="28">
        <f t="shared" si="371"/>
        <v>5398.1459999999997</v>
      </c>
    </row>
    <row r="3296" spans="1:2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8318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8328</v>
      </c>
      <c r="O3296" s="5">
        <f t="shared" si="369"/>
        <v>118.33333333333333</v>
      </c>
      <c r="P3296" s="5">
        <f t="shared" si="374"/>
        <v>29.583333333333332</v>
      </c>
      <c r="Q3296" s="6" t="s">
        <v>8374</v>
      </c>
      <c r="R3296" t="s">
        <v>8375</v>
      </c>
      <c r="S3296" s="10">
        <f t="shared" si="372"/>
        <v>42141.541134259256</v>
      </c>
      <c r="T3296" s="10">
        <f t="shared" si="373"/>
        <v>42171.541134259256</v>
      </c>
      <c r="U3296" s="10">
        <v>42141</v>
      </c>
      <c r="V3296" s="10">
        <v>42171</v>
      </c>
      <c r="W3296" s="28">
        <f t="shared" si="370"/>
        <v>942.54</v>
      </c>
      <c r="X3296" s="28">
        <f t="shared" si="371"/>
        <v>1108.6650000000002</v>
      </c>
    </row>
    <row r="3297" spans="1:2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8318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8328</v>
      </c>
      <c r="O3297" s="5">
        <f t="shared" si="369"/>
        <v>102.85857142857142</v>
      </c>
      <c r="P3297" s="5">
        <f t="shared" si="374"/>
        <v>26.667037037037037</v>
      </c>
      <c r="Q3297" s="6" t="s">
        <v>8374</v>
      </c>
      <c r="R3297" t="s">
        <v>8375</v>
      </c>
      <c r="S3297" s="10">
        <f t="shared" si="372"/>
        <v>42609.442465277782</v>
      </c>
      <c r="T3297" s="10">
        <f t="shared" si="373"/>
        <v>42639.442465277782</v>
      </c>
      <c r="U3297" s="10">
        <v>42609</v>
      </c>
      <c r="V3297" s="10">
        <v>42639</v>
      </c>
      <c r="W3297" s="28">
        <f t="shared" si="370"/>
        <v>924.83999999999992</v>
      </c>
      <c r="X3297" s="28">
        <f t="shared" si="371"/>
        <v>931.04493099999991</v>
      </c>
    </row>
    <row r="3298" spans="1:2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8318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8328</v>
      </c>
      <c r="O3298" s="5">
        <f t="shared" si="369"/>
        <v>144.06666666666666</v>
      </c>
      <c r="P3298" s="5">
        <f t="shared" si="374"/>
        <v>45.978723404255319</v>
      </c>
      <c r="Q3298" s="6" t="s">
        <v>8374</v>
      </c>
      <c r="R3298" t="s">
        <v>8375</v>
      </c>
      <c r="S3298" s="10">
        <f t="shared" si="372"/>
        <v>42309.756620370375</v>
      </c>
      <c r="T3298" s="10">
        <f t="shared" si="373"/>
        <v>42330.916666666672</v>
      </c>
      <c r="U3298" s="10">
        <v>42309</v>
      </c>
      <c r="V3298" s="10">
        <v>42330</v>
      </c>
      <c r="W3298" s="28">
        <f t="shared" si="370"/>
        <v>2301</v>
      </c>
      <c r="X3298" s="28">
        <f t="shared" si="371"/>
        <v>3294.8766999999998</v>
      </c>
    </row>
    <row r="3299" spans="1:2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8318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8328</v>
      </c>
      <c r="O3299" s="5">
        <f t="shared" si="369"/>
        <v>100.07272727272726</v>
      </c>
      <c r="P3299" s="5">
        <f t="shared" si="374"/>
        <v>125.09090909090909</v>
      </c>
      <c r="Q3299" s="6" t="s">
        <v>8374</v>
      </c>
      <c r="R3299" t="s">
        <v>8375</v>
      </c>
      <c r="S3299" s="10">
        <f t="shared" si="372"/>
        <v>42193.771481481483</v>
      </c>
      <c r="T3299" s="10">
        <f t="shared" si="373"/>
        <v>42212.957638888889</v>
      </c>
      <c r="U3299" s="10">
        <v>42193</v>
      </c>
      <c r="V3299" s="10">
        <v>42212</v>
      </c>
      <c r="W3299" s="28">
        <f t="shared" si="370"/>
        <v>8452.9499999999989</v>
      </c>
      <c r="X3299" s="28">
        <f t="shared" si="371"/>
        <v>8540.0064000000002</v>
      </c>
    </row>
    <row r="3300" spans="1:2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8318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8328</v>
      </c>
      <c r="O3300" s="5">
        <f t="shared" si="369"/>
        <v>101.73</v>
      </c>
      <c r="P3300" s="5">
        <f t="shared" si="374"/>
        <v>141.29166666666666</v>
      </c>
      <c r="Q3300" s="6" t="s">
        <v>8374</v>
      </c>
      <c r="R3300" t="s">
        <v>8375</v>
      </c>
      <c r="S3300" s="10">
        <f t="shared" si="372"/>
        <v>42239.957962962959</v>
      </c>
      <c r="T3300" s="10">
        <f t="shared" si="373"/>
        <v>42260</v>
      </c>
      <c r="U3300" s="10">
        <v>42239</v>
      </c>
      <c r="V3300" s="10">
        <v>42260</v>
      </c>
      <c r="W3300" s="28">
        <f t="shared" si="370"/>
        <v>10000</v>
      </c>
      <c r="X3300" s="28">
        <f t="shared" si="371"/>
        <v>10173</v>
      </c>
    </row>
    <row r="3301" spans="1:2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8318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8328</v>
      </c>
      <c r="O3301" s="5">
        <f t="shared" si="369"/>
        <v>116.19999999999999</v>
      </c>
      <c r="P3301" s="5">
        <f t="shared" si="374"/>
        <v>55.333333333333336</v>
      </c>
      <c r="Q3301" s="6" t="s">
        <v>8374</v>
      </c>
      <c r="R3301" t="s">
        <v>8375</v>
      </c>
      <c r="S3301" s="10">
        <f t="shared" si="372"/>
        <v>42261.917395833334</v>
      </c>
      <c r="T3301" s="10">
        <f t="shared" si="373"/>
        <v>42291.917395833334</v>
      </c>
      <c r="U3301" s="10">
        <v>42261</v>
      </c>
      <c r="V3301" s="10">
        <v>42291</v>
      </c>
      <c r="W3301" s="28">
        <f t="shared" si="370"/>
        <v>3000</v>
      </c>
      <c r="X3301" s="28">
        <f t="shared" si="371"/>
        <v>3486</v>
      </c>
    </row>
    <row r="3302" spans="1:2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8318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8328</v>
      </c>
      <c r="O3302" s="5">
        <f t="shared" si="369"/>
        <v>136.16666666666666</v>
      </c>
      <c r="P3302" s="5">
        <f t="shared" si="374"/>
        <v>46.420454545454547</v>
      </c>
      <c r="Q3302" s="6" t="s">
        <v>8374</v>
      </c>
      <c r="R3302" t="s">
        <v>8375</v>
      </c>
      <c r="S3302" s="10">
        <f t="shared" si="372"/>
        <v>42102.743773148148</v>
      </c>
      <c r="T3302" s="10">
        <f t="shared" si="373"/>
        <v>42123.743773148148</v>
      </c>
      <c r="U3302" s="10">
        <v>42102</v>
      </c>
      <c r="V3302" s="10">
        <v>42123</v>
      </c>
      <c r="W3302" s="28">
        <f t="shared" si="370"/>
        <v>3000</v>
      </c>
      <c r="X3302" s="28">
        <f t="shared" si="371"/>
        <v>4085</v>
      </c>
    </row>
    <row r="3303" spans="1:2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8318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8328</v>
      </c>
      <c r="O3303" s="5">
        <f t="shared" si="369"/>
        <v>133.46666666666667</v>
      </c>
      <c r="P3303" s="5">
        <f t="shared" si="374"/>
        <v>57.2</v>
      </c>
      <c r="Q3303" s="6" t="s">
        <v>8374</v>
      </c>
      <c r="R3303" t="s">
        <v>8375</v>
      </c>
      <c r="S3303" s="10">
        <f t="shared" si="372"/>
        <v>42538.735833333332</v>
      </c>
      <c r="T3303" s="10">
        <f t="shared" si="373"/>
        <v>42583.290972222225</v>
      </c>
      <c r="U3303" s="10">
        <v>42538</v>
      </c>
      <c r="V3303" s="10">
        <v>42583</v>
      </c>
      <c r="W3303" s="28">
        <f t="shared" si="370"/>
        <v>3000</v>
      </c>
      <c r="X3303" s="28">
        <f t="shared" si="371"/>
        <v>4004</v>
      </c>
    </row>
    <row r="3304" spans="1:2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8318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8328</v>
      </c>
      <c r="O3304" s="5">
        <f t="shared" si="369"/>
        <v>103.39285714285715</v>
      </c>
      <c r="P3304" s="5">
        <f t="shared" si="374"/>
        <v>173.7</v>
      </c>
      <c r="Q3304" s="6" t="s">
        <v>8374</v>
      </c>
      <c r="R3304" t="s">
        <v>8375</v>
      </c>
      <c r="S3304" s="10">
        <f t="shared" si="372"/>
        <v>42681.35157407407</v>
      </c>
      <c r="T3304" s="10">
        <f t="shared" si="373"/>
        <v>42711.35157407407</v>
      </c>
      <c r="U3304" s="10">
        <v>42681</v>
      </c>
      <c r="V3304" s="10">
        <v>42711</v>
      </c>
      <c r="W3304" s="28">
        <f t="shared" si="370"/>
        <v>9292.08</v>
      </c>
      <c r="X3304" s="28">
        <f t="shared" si="371"/>
        <v>9319.0049999999992</v>
      </c>
    </row>
    <row r="3305" spans="1:2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8318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8328</v>
      </c>
      <c r="O3305" s="5">
        <f t="shared" si="369"/>
        <v>115.88888888888889</v>
      </c>
      <c r="P3305" s="5">
        <f t="shared" si="374"/>
        <v>59.6</v>
      </c>
      <c r="Q3305" s="6" t="s">
        <v>8374</v>
      </c>
      <c r="R3305" t="s">
        <v>8375</v>
      </c>
      <c r="S3305" s="10">
        <f t="shared" si="372"/>
        <v>42056.65143518518</v>
      </c>
      <c r="T3305" s="10">
        <f t="shared" si="373"/>
        <v>42091.609768518523</v>
      </c>
      <c r="U3305" s="10">
        <v>42056</v>
      </c>
      <c r="V3305" s="10">
        <v>42091</v>
      </c>
      <c r="W3305" s="28">
        <f t="shared" si="370"/>
        <v>1800</v>
      </c>
      <c r="X3305" s="28">
        <f t="shared" si="371"/>
        <v>2086</v>
      </c>
    </row>
    <row r="3306" spans="1:2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8318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8328</v>
      </c>
      <c r="O3306" s="5">
        <f t="shared" si="369"/>
        <v>104.51666666666665</v>
      </c>
      <c r="P3306" s="5">
        <f t="shared" si="374"/>
        <v>89.585714285714289</v>
      </c>
      <c r="Q3306" s="6" t="s">
        <v>8374</v>
      </c>
      <c r="R3306" t="s">
        <v>8375</v>
      </c>
      <c r="S3306" s="10">
        <f t="shared" si="372"/>
        <v>42696.624444444446</v>
      </c>
      <c r="T3306" s="10">
        <f t="shared" si="373"/>
        <v>42726.624444444446</v>
      </c>
      <c r="U3306" s="10">
        <v>42696</v>
      </c>
      <c r="V3306" s="10">
        <v>42726</v>
      </c>
      <c r="W3306" s="28">
        <f t="shared" si="370"/>
        <v>15000</v>
      </c>
      <c r="X3306" s="28">
        <f t="shared" si="371"/>
        <v>15677.5</v>
      </c>
    </row>
    <row r="3307" spans="1:2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8318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8328</v>
      </c>
      <c r="O3307" s="5">
        <f t="shared" si="369"/>
        <v>102.02500000000001</v>
      </c>
      <c r="P3307" s="5">
        <f t="shared" si="374"/>
        <v>204.05</v>
      </c>
      <c r="Q3307" s="6" t="s">
        <v>8374</v>
      </c>
      <c r="R3307" t="s">
        <v>8375</v>
      </c>
      <c r="S3307" s="10">
        <f t="shared" si="372"/>
        <v>42186.855879629627</v>
      </c>
      <c r="T3307" s="10">
        <f t="shared" si="373"/>
        <v>42216.855879629627</v>
      </c>
      <c r="U3307" s="10">
        <v>42186</v>
      </c>
      <c r="V3307" s="10">
        <v>42216</v>
      </c>
      <c r="W3307" s="28">
        <f t="shared" si="370"/>
        <v>4000</v>
      </c>
      <c r="X3307" s="28">
        <f t="shared" si="371"/>
        <v>4081</v>
      </c>
    </row>
    <row r="3308" spans="1:2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8318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8328</v>
      </c>
      <c r="O3308" s="5">
        <f t="shared" si="369"/>
        <v>175.33333333333334</v>
      </c>
      <c r="P3308" s="5">
        <f t="shared" si="374"/>
        <v>48.703703703703702</v>
      </c>
      <c r="Q3308" s="6" t="s">
        <v>8374</v>
      </c>
      <c r="R3308" t="s">
        <v>8375</v>
      </c>
      <c r="S3308" s="10">
        <f t="shared" si="372"/>
        <v>42493.219236111108</v>
      </c>
      <c r="T3308" s="10">
        <f t="shared" si="373"/>
        <v>42531.125</v>
      </c>
      <c r="U3308" s="10">
        <v>42493</v>
      </c>
      <c r="V3308" s="10">
        <v>42531</v>
      </c>
      <c r="W3308" s="28">
        <f t="shared" si="370"/>
        <v>1500</v>
      </c>
      <c r="X3308" s="28">
        <f t="shared" si="371"/>
        <v>2630</v>
      </c>
    </row>
    <row r="3309" spans="1:2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8318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8328</v>
      </c>
      <c r="O3309" s="5">
        <f t="shared" si="369"/>
        <v>106.67999999999999</v>
      </c>
      <c r="P3309" s="5">
        <f t="shared" si="374"/>
        <v>53.339999999999996</v>
      </c>
      <c r="Q3309" s="6" t="s">
        <v>8374</v>
      </c>
      <c r="R3309" t="s">
        <v>8375</v>
      </c>
      <c r="S3309" s="10">
        <f t="shared" si="372"/>
        <v>42475.057164351849</v>
      </c>
      <c r="T3309" s="10">
        <f t="shared" si="373"/>
        <v>42505.057164351849</v>
      </c>
      <c r="U3309" s="10">
        <v>42475</v>
      </c>
      <c r="V3309" s="10">
        <v>42505</v>
      </c>
      <c r="W3309" s="28">
        <f t="shared" si="370"/>
        <v>1000</v>
      </c>
      <c r="X3309" s="28">
        <f t="shared" si="371"/>
        <v>1066.8</v>
      </c>
    </row>
    <row r="3310" spans="1:2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8318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8328</v>
      </c>
      <c r="O3310" s="5">
        <f t="shared" si="369"/>
        <v>122.28571428571429</v>
      </c>
      <c r="P3310" s="5">
        <f t="shared" si="374"/>
        <v>75.087719298245617</v>
      </c>
      <c r="Q3310" s="6" t="s">
        <v>8374</v>
      </c>
      <c r="R3310" t="s">
        <v>8375</v>
      </c>
      <c r="S3310" s="10">
        <f t="shared" si="372"/>
        <v>42452.876909722225</v>
      </c>
      <c r="T3310" s="10">
        <f t="shared" si="373"/>
        <v>42473.876909722225</v>
      </c>
      <c r="U3310" s="10">
        <v>42452</v>
      </c>
      <c r="V3310" s="10">
        <v>42473</v>
      </c>
      <c r="W3310" s="28">
        <f t="shared" si="370"/>
        <v>3500</v>
      </c>
      <c r="X3310" s="28">
        <f t="shared" si="371"/>
        <v>4280</v>
      </c>
    </row>
    <row r="3311" spans="1:2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8318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8328</v>
      </c>
      <c r="O3311" s="5">
        <f t="shared" si="369"/>
        <v>159.42857142857144</v>
      </c>
      <c r="P3311" s="5">
        <f t="shared" si="374"/>
        <v>18</v>
      </c>
      <c r="Q3311" s="6" t="s">
        <v>8374</v>
      </c>
      <c r="R3311" t="s">
        <v>8375</v>
      </c>
      <c r="S3311" s="10">
        <f t="shared" si="372"/>
        <v>42628.650208333333</v>
      </c>
      <c r="T3311" s="10">
        <f t="shared" si="373"/>
        <v>42659.650208333333</v>
      </c>
      <c r="U3311" s="10">
        <v>42628</v>
      </c>
      <c r="V3311" s="10">
        <v>42659</v>
      </c>
      <c r="W3311" s="28">
        <f t="shared" si="370"/>
        <v>462.315</v>
      </c>
      <c r="X3311" s="28">
        <f t="shared" si="371"/>
        <v>682.82460000000003</v>
      </c>
    </row>
    <row r="3312" spans="1:2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8318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8328</v>
      </c>
      <c r="O3312" s="5">
        <f t="shared" si="369"/>
        <v>100.07692307692308</v>
      </c>
      <c r="P3312" s="5">
        <f t="shared" si="374"/>
        <v>209.83870967741936</v>
      </c>
      <c r="Q3312" s="6" t="s">
        <v>8374</v>
      </c>
      <c r="R3312" t="s">
        <v>8375</v>
      </c>
      <c r="S3312" s="10">
        <f t="shared" si="372"/>
        <v>42253.928530092591</v>
      </c>
      <c r="T3312" s="10">
        <f t="shared" si="373"/>
        <v>42283.928530092591</v>
      </c>
      <c r="U3312" s="10">
        <v>42253</v>
      </c>
      <c r="V3312" s="10">
        <v>42283</v>
      </c>
      <c r="W3312" s="28">
        <f t="shared" si="370"/>
        <v>6500</v>
      </c>
      <c r="X3312" s="28">
        <f t="shared" si="371"/>
        <v>6505</v>
      </c>
    </row>
    <row r="3313" spans="1:2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8318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8328</v>
      </c>
      <c r="O3313" s="5">
        <f t="shared" si="369"/>
        <v>109.84</v>
      </c>
      <c r="P3313" s="5">
        <f t="shared" si="374"/>
        <v>61.022222222222226</v>
      </c>
      <c r="Q3313" s="6" t="s">
        <v>8374</v>
      </c>
      <c r="R3313" t="s">
        <v>8375</v>
      </c>
      <c r="S3313" s="10">
        <f t="shared" si="372"/>
        <v>42264.29178240741</v>
      </c>
      <c r="T3313" s="10">
        <f t="shared" si="373"/>
        <v>42294.29178240741</v>
      </c>
      <c r="U3313" s="10">
        <v>42264</v>
      </c>
      <c r="V3313" s="10">
        <v>42294</v>
      </c>
      <c r="W3313" s="28">
        <f t="shared" si="370"/>
        <v>2500</v>
      </c>
      <c r="X3313" s="28">
        <f t="shared" si="371"/>
        <v>2746</v>
      </c>
    </row>
    <row r="3314" spans="1:2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8318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8328</v>
      </c>
      <c r="O3314" s="5">
        <f t="shared" si="369"/>
        <v>100.03999999999999</v>
      </c>
      <c r="P3314" s="5">
        <f t="shared" si="374"/>
        <v>61</v>
      </c>
      <c r="Q3314" s="6" t="s">
        <v>8374</v>
      </c>
      <c r="R3314" t="s">
        <v>8375</v>
      </c>
      <c r="S3314" s="10">
        <f t="shared" si="372"/>
        <v>42664.809560185182</v>
      </c>
      <c r="T3314" s="10">
        <f t="shared" si="373"/>
        <v>42685.916666666672</v>
      </c>
      <c r="U3314" s="10">
        <v>42664</v>
      </c>
      <c r="V3314" s="10">
        <v>42685</v>
      </c>
      <c r="W3314" s="28">
        <f t="shared" si="370"/>
        <v>2500</v>
      </c>
      <c r="X3314" s="28">
        <f t="shared" si="371"/>
        <v>2501</v>
      </c>
    </row>
    <row r="3315" spans="1:2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8318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8328</v>
      </c>
      <c r="O3315" s="5">
        <f t="shared" si="369"/>
        <v>116.05000000000001</v>
      </c>
      <c r="P3315" s="5">
        <f t="shared" si="374"/>
        <v>80.034482758620683</v>
      </c>
      <c r="Q3315" s="6" t="s">
        <v>8374</v>
      </c>
      <c r="R3315" t="s">
        <v>8375</v>
      </c>
      <c r="S3315" s="10">
        <f t="shared" si="372"/>
        <v>42382.244409722218</v>
      </c>
      <c r="T3315" s="10">
        <f t="shared" si="373"/>
        <v>42396.041666666672</v>
      </c>
      <c r="U3315" s="10">
        <v>42382</v>
      </c>
      <c r="V3315" s="10">
        <v>42396</v>
      </c>
      <c r="W3315" s="28">
        <f t="shared" si="370"/>
        <v>2000</v>
      </c>
      <c r="X3315" s="28">
        <f t="shared" si="371"/>
        <v>2321</v>
      </c>
    </row>
    <row r="3316" spans="1:2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8318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8328</v>
      </c>
      <c r="O3316" s="5">
        <f t="shared" si="369"/>
        <v>210.75</v>
      </c>
      <c r="P3316" s="5">
        <f t="shared" si="374"/>
        <v>29.068965517241381</v>
      </c>
      <c r="Q3316" s="6" t="s">
        <v>8374</v>
      </c>
      <c r="R3316" t="s">
        <v>8375</v>
      </c>
      <c r="S3316" s="10">
        <f t="shared" si="372"/>
        <v>42105.267488425925</v>
      </c>
      <c r="T3316" s="10">
        <f t="shared" si="373"/>
        <v>42132.836805555555</v>
      </c>
      <c r="U3316" s="10">
        <v>42105</v>
      </c>
      <c r="V3316" s="10">
        <v>42132</v>
      </c>
      <c r="W3316" s="28">
        <f t="shared" si="370"/>
        <v>1167.28</v>
      </c>
      <c r="X3316" s="28">
        <f t="shared" si="371"/>
        <v>2598.6317999999997</v>
      </c>
    </row>
    <row r="3317" spans="1:2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8318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8328</v>
      </c>
      <c r="O3317" s="5">
        <f t="shared" si="369"/>
        <v>110.00000000000001</v>
      </c>
      <c r="P3317" s="5">
        <f t="shared" si="374"/>
        <v>49.438202247191015</v>
      </c>
      <c r="Q3317" s="6" t="s">
        <v>8374</v>
      </c>
      <c r="R3317" t="s">
        <v>8375</v>
      </c>
      <c r="S3317" s="10">
        <f t="shared" si="372"/>
        <v>42466.303715277776</v>
      </c>
      <c r="T3317" s="10">
        <f t="shared" si="373"/>
        <v>42496.303715277776</v>
      </c>
      <c r="U3317" s="10">
        <v>42466</v>
      </c>
      <c r="V3317" s="10">
        <v>42496</v>
      </c>
      <c r="W3317" s="28">
        <f t="shared" si="370"/>
        <v>5611.2</v>
      </c>
      <c r="X3317" s="28">
        <f t="shared" si="371"/>
        <v>6376.4800000000005</v>
      </c>
    </row>
    <row r="3318" spans="1:2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8318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8328</v>
      </c>
      <c r="O3318" s="5">
        <f t="shared" si="369"/>
        <v>100.08673425918037</v>
      </c>
      <c r="P3318" s="5">
        <f t="shared" si="374"/>
        <v>93.977440000000001</v>
      </c>
      <c r="Q3318" s="6" t="s">
        <v>8374</v>
      </c>
      <c r="R3318" t="s">
        <v>8375</v>
      </c>
      <c r="S3318" s="10">
        <f t="shared" si="372"/>
        <v>41826.871238425927</v>
      </c>
      <c r="T3318" s="10">
        <f t="shared" si="373"/>
        <v>41859.579166666663</v>
      </c>
      <c r="U3318" s="10">
        <v>41826</v>
      </c>
      <c r="V3318" s="10">
        <v>41859</v>
      </c>
      <c r="W3318" s="28">
        <f t="shared" si="370"/>
        <v>11737</v>
      </c>
      <c r="X3318" s="28">
        <f t="shared" si="371"/>
        <v>11747.18</v>
      </c>
    </row>
    <row r="3319" spans="1:2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8318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8328</v>
      </c>
      <c r="O3319" s="5">
        <f t="shared" si="369"/>
        <v>106.19047619047619</v>
      </c>
      <c r="P3319" s="5">
        <f t="shared" si="374"/>
        <v>61.944444444444443</v>
      </c>
      <c r="Q3319" s="6" t="s">
        <v>8374</v>
      </c>
      <c r="R3319" t="s">
        <v>8375</v>
      </c>
      <c r="S3319" s="10">
        <f t="shared" si="372"/>
        <v>42499.039629629631</v>
      </c>
      <c r="T3319" s="10">
        <f t="shared" si="373"/>
        <v>42529.039629629631</v>
      </c>
      <c r="U3319" s="10">
        <v>42499</v>
      </c>
      <c r="V3319" s="10">
        <v>42529</v>
      </c>
      <c r="W3319" s="28">
        <f t="shared" si="370"/>
        <v>1050</v>
      </c>
      <c r="X3319" s="28">
        <f t="shared" si="371"/>
        <v>1115</v>
      </c>
    </row>
    <row r="3320" spans="1:2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8318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8328</v>
      </c>
      <c r="O3320" s="5">
        <f t="shared" si="369"/>
        <v>125.6</v>
      </c>
      <c r="P3320" s="5">
        <f t="shared" si="374"/>
        <v>78.5</v>
      </c>
      <c r="Q3320" s="6" t="s">
        <v>8374</v>
      </c>
      <c r="R3320" t="s">
        <v>8375</v>
      </c>
      <c r="S3320" s="10">
        <f t="shared" si="372"/>
        <v>42431.302002314813</v>
      </c>
      <c r="T3320" s="10">
        <f t="shared" si="373"/>
        <v>42471.104166666672</v>
      </c>
      <c r="U3320" s="10">
        <v>42431</v>
      </c>
      <c r="V3320" s="10">
        <v>42471</v>
      </c>
      <c r="W3320" s="28">
        <f t="shared" si="370"/>
        <v>1487.6000000000001</v>
      </c>
      <c r="X3320" s="28">
        <f t="shared" si="371"/>
        <v>1933.9888000000001</v>
      </c>
    </row>
    <row r="3321" spans="1:2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8318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8328</v>
      </c>
      <c r="O3321" s="5">
        <f t="shared" si="369"/>
        <v>108</v>
      </c>
      <c r="P3321" s="5">
        <f t="shared" si="374"/>
        <v>33.75</v>
      </c>
      <c r="Q3321" s="6" t="s">
        <v>8374</v>
      </c>
      <c r="R3321" t="s">
        <v>8375</v>
      </c>
      <c r="S3321" s="10">
        <f t="shared" si="372"/>
        <v>41990.585486111115</v>
      </c>
      <c r="T3321" s="10">
        <f t="shared" si="373"/>
        <v>42035.585486111115</v>
      </c>
      <c r="U3321" s="10">
        <v>41990</v>
      </c>
      <c r="V3321" s="10">
        <v>42035</v>
      </c>
      <c r="W3321" s="28">
        <f t="shared" si="370"/>
        <v>784.65</v>
      </c>
      <c r="X3321" s="28">
        <f t="shared" si="371"/>
        <v>812.75400000000002</v>
      </c>
    </row>
    <row r="3322" spans="1:2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8318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8328</v>
      </c>
      <c r="O3322" s="5">
        <f t="shared" si="369"/>
        <v>101</v>
      </c>
      <c r="P3322" s="5">
        <f t="shared" si="374"/>
        <v>66.44736842105263</v>
      </c>
      <c r="Q3322" s="6" t="s">
        <v>8374</v>
      </c>
      <c r="R3322" t="s">
        <v>8375</v>
      </c>
      <c r="S3322" s="10">
        <f t="shared" si="372"/>
        <v>42513.045798611114</v>
      </c>
      <c r="T3322" s="10">
        <f t="shared" si="373"/>
        <v>42543.045798611114</v>
      </c>
      <c r="U3322" s="10">
        <v>42513</v>
      </c>
      <c r="V3322" s="10">
        <v>42543</v>
      </c>
      <c r="W3322" s="28">
        <f t="shared" si="370"/>
        <v>2500</v>
      </c>
      <c r="X3322" s="28">
        <f t="shared" si="371"/>
        <v>2525</v>
      </c>
    </row>
    <row r="3323" spans="1:2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8318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8328</v>
      </c>
      <c r="O3323" s="5">
        <f t="shared" si="369"/>
        <v>107.4</v>
      </c>
      <c r="P3323" s="5">
        <f t="shared" si="374"/>
        <v>35.799999999999997</v>
      </c>
      <c r="Q3323" s="6" t="s">
        <v>8374</v>
      </c>
      <c r="R3323" t="s">
        <v>8375</v>
      </c>
      <c r="S3323" s="10">
        <f t="shared" si="372"/>
        <v>41914.100289351853</v>
      </c>
      <c r="T3323" s="10">
        <f t="shared" si="373"/>
        <v>41928.165972222225</v>
      </c>
      <c r="U3323" s="10">
        <v>41914</v>
      </c>
      <c r="V3323" s="10">
        <v>41928</v>
      </c>
      <c r="W3323" s="28">
        <f t="shared" si="370"/>
        <v>500</v>
      </c>
      <c r="X3323" s="28">
        <f t="shared" si="371"/>
        <v>537</v>
      </c>
    </row>
    <row r="3324" spans="1:2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8318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8328</v>
      </c>
      <c r="O3324" s="5">
        <f t="shared" si="369"/>
        <v>101.51515151515152</v>
      </c>
      <c r="P3324" s="5">
        <f t="shared" si="374"/>
        <v>145.65217391304347</v>
      </c>
      <c r="Q3324" s="6" t="s">
        <v>8374</v>
      </c>
      <c r="R3324" t="s">
        <v>8375</v>
      </c>
      <c r="S3324" s="10">
        <f t="shared" si="372"/>
        <v>42521.010370370372</v>
      </c>
      <c r="T3324" s="10">
        <f t="shared" si="373"/>
        <v>42543.163194444445</v>
      </c>
      <c r="U3324" s="10">
        <v>42521</v>
      </c>
      <c r="V3324" s="10">
        <v>42543</v>
      </c>
      <c r="W3324" s="28">
        <f t="shared" si="370"/>
        <v>3300</v>
      </c>
      <c r="X3324" s="28">
        <f t="shared" si="371"/>
        <v>3350</v>
      </c>
    </row>
    <row r="3325" spans="1:2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8318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8328</v>
      </c>
      <c r="O3325" s="5">
        <f t="shared" si="369"/>
        <v>125.89999999999999</v>
      </c>
      <c r="P3325" s="5">
        <f t="shared" si="374"/>
        <v>25.693877551020407</v>
      </c>
      <c r="Q3325" s="6" t="s">
        <v>8374</v>
      </c>
      <c r="R3325" t="s">
        <v>8375</v>
      </c>
      <c r="S3325" s="10">
        <f t="shared" si="372"/>
        <v>42608.36583333333</v>
      </c>
      <c r="T3325" s="10">
        <f t="shared" si="373"/>
        <v>42638.36583333333</v>
      </c>
      <c r="U3325" s="10">
        <v>42608</v>
      </c>
      <c r="V3325" s="10">
        <v>42638</v>
      </c>
      <c r="W3325" s="28">
        <f t="shared" si="370"/>
        <v>1321.1999999999998</v>
      </c>
      <c r="X3325" s="28">
        <f t="shared" si="371"/>
        <v>1633.4266000000002</v>
      </c>
    </row>
    <row r="3326" spans="1:2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8318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8328</v>
      </c>
      <c r="O3326" s="5">
        <f t="shared" si="369"/>
        <v>101.66666666666666</v>
      </c>
      <c r="P3326" s="5">
        <f t="shared" si="374"/>
        <v>152.5</v>
      </c>
      <c r="Q3326" s="6" t="s">
        <v>8374</v>
      </c>
      <c r="R3326" t="s">
        <v>8375</v>
      </c>
      <c r="S3326" s="10">
        <f t="shared" si="372"/>
        <v>42512.58321759259</v>
      </c>
      <c r="T3326" s="10">
        <f t="shared" si="373"/>
        <v>42526.58321759259</v>
      </c>
      <c r="U3326" s="10">
        <v>42512</v>
      </c>
      <c r="V3326" s="10">
        <v>42526</v>
      </c>
      <c r="W3326" s="28">
        <f t="shared" si="370"/>
        <v>1682.85</v>
      </c>
      <c r="X3326" s="28">
        <f t="shared" si="371"/>
        <v>1700.9849999999999</v>
      </c>
    </row>
    <row r="3327" spans="1:2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8318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8328</v>
      </c>
      <c r="O3327" s="5">
        <f t="shared" si="369"/>
        <v>112.5</v>
      </c>
      <c r="P3327" s="5">
        <f t="shared" si="374"/>
        <v>30</v>
      </c>
      <c r="Q3327" s="6" t="s">
        <v>8374</v>
      </c>
      <c r="R3327" t="s">
        <v>8375</v>
      </c>
      <c r="S3327" s="10">
        <f t="shared" si="372"/>
        <v>42064.785613425927</v>
      </c>
      <c r="T3327" s="10">
        <f t="shared" si="373"/>
        <v>42099.743946759263</v>
      </c>
      <c r="U3327" s="10">
        <v>42064</v>
      </c>
      <c r="V3327" s="10">
        <v>42099</v>
      </c>
      <c r="W3327" s="28">
        <f t="shared" si="370"/>
        <v>617.76</v>
      </c>
      <c r="X3327" s="28">
        <f t="shared" si="371"/>
        <v>666.13499999999999</v>
      </c>
    </row>
    <row r="3328" spans="1:2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8318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8328</v>
      </c>
      <c r="O3328" s="5">
        <f t="shared" si="369"/>
        <v>101.375</v>
      </c>
      <c r="P3328" s="5">
        <f t="shared" si="374"/>
        <v>142.28070175438597</v>
      </c>
      <c r="Q3328" s="6" t="s">
        <v>8374</v>
      </c>
      <c r="R3328" t="s">
        <v>8375</v>
      </c>
      <c r="S3328" s="10">
        <f t="shared" si="372"/>
        <v>42041.714178240742</v>
      </c>
      <c r="T3328" s="10">
        <f t="shared" si="373"/>
        <v>42071.67251157407</v>
      </c>
      <c r="U3328" s="10">
        <v>42041</v>
      </c>
      <c r="V3328" s="10">
        <v>42071</v>
      </c>
      <c r="W3328" s="28">
        <f t="shared" si="370"/>
        <v>8000</v>
      </c>
      <c r="X3328" s="28">
        <f t="shared" si="371"/>
        <v>8110</v>
      </c>
    </row>
    <row r="3329" spans="1:2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8318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8328</v>
      </c>
      <c r="O3329" s="5">
        <f t="shared" si="369"/>
        <v>101.25</v>
      </c>
      <c r="P3329" s="5">
        <f t="shared" si="374"/>
        <v>24.545454545454547</v>
      </c>
      <c r="Q3329" s="6" t="s">
        <v>8374</v>
      </c>
      <c r="R3329" t="s">
        <v>8375</v>
      </c>
      <c r="S3329" s="10">
        <f t="shared" si="372"/>
        <v>42468.374606481477</v>
      </c>
      <c r="T3329" s="10">
        <f t="shared" si="373"/>
        <v>42498.374606481477</v>
      </c>
      <c r="U3329" s="10">
        <v>42468</v>
      </c>
      <c r="V3329" s="10">
        <v>42498</v>
      </c>
      <c r="W3329" s="28">
        <f t="shared" si="370"/>
        <v>1126</v>
      </c>
      <c r="X3329" s="28">
        <f t="shared" si="371"/>
        <v>1173.8520000000001</v>
      </c>
    </row>
    <row r="3330" spans="1:2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8318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8328</v>
      </c>
      <c r="O3330" s="5">
        <f t="shared" ref="O3330:O3393" si="375">(E3330/D3330)*100</f>
        <v>146.38888888888889</v>
      </c>
      <c r="P3330" s="5">
        <f t="shared" si="374"/>
        <v>292.77777777777777</v>
      </c>
      <c r="Q3330" s="6" t="s">
        <v>8374</v>
      </c>
      <c r="R3330" t="s">
        <v>8375</v>
      </c>
      <c r="S3330" s="10">
        <f t="shared" si="372"/>
        <v>41822.57503472222</v>
      </c>
      <c r="T3330" s="10">
        <f t="shared" si="373"/>
        <v>41825.041666666664</v>
      </c>
      <c r="U3330" s="10">
        <v>41822</v>
      </c>
      <c r="V3330" s="10">
        <v>41825</v>
      </c>
      <c r="W3330" s="28">
        <f t="shared" ref="W3330:W3393" si="376">(HLOOKUP(U3330,Exchange_Data,MATCH(H3330,Currency,0),FALSE))*D3330</f>
        <v>1800</v>
      </c>
      <c r="X3330" s="28">
        <f t="shared" ref="X3330:X3393" si="377">(HLOOKUP(V3330,Exchange_Data,MATCH(H3330,Currency,0),FALSE))*E3330</f>
        <v>2635</v>
      </c>
    </row>
    <row r="3331" spans="1:2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8318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8328</v>
      </c>
      <c r="O3331" s="5">
        <f t="shared" si="375"/>
        <v>116.8</v>
      </c>
      <c r="P3331" s="5">
        <f t="shared" si="374"/>
        <v>44.92307692307692</v>
      </c>
      <c r="Q3331" s="6" t="s">
        <v>8374</v>
      </c>
      <c r="R3331" t="s">
        <v>8375</v>
      </c>
      <c r="S3331" s="10">
        <f t="shared" ref="S3331:S3394" si="378">(J3331/86400)+25569</f>
        <v>41837.323009259257</v>
      </c>
      <c r="T3331" s="10">
        <f t="shared" ref="T3331:T3394" si="379">(I3331/86400)+25569</f>
        <v>41847.958333333336</v>
      </c>
      <c r="U3331" s="10">
        <v>41837</v>
      </c>
      <c r="V3331" s="10">
        <v>41847</v>
      </c>
      <c r="W3331" s="28">
        <f t="shared" si="376"/>
        <v>1710.1</v>
      </c>
      <c r="X3331" s="28">
        <f t="shared" si="377"/>
        <v>1984.1984</v>
      </c>
    </row>
    <row r="3332" spans="1:2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8318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8328</v>
      </c>
      <c r="O3332" s="5">
        <f t="shared" si="375"/>
        <v>106.26666666666667</v>
      </c>
      <c r="P3332" s="5">
        <f t="shared" si="374"/>
        <v>23.10144927536232</v>
      </c>
      <c r="Q3332" s="6" t="s">
        <v>8374</v>
      </c>
      <c r="R3332" t="s">
        <v>8375</v>
      </c>
      <c r="S3332" s="10">
        <f t="shared" si="378"/>
        <v>42065.887361111112</v>
      </c>
      <c r="T3332" s="10">
        <f t="shared" si="379"/>
        <v>42095.845694444448</v>
      </c>
      <c r="U3332" s="10">
        <v>42065</v>
      </c>
      <c r="V3332" s="10">
        <v>42095</v>
      </c>
      <c r="W3332" s="28">
        <f t="shared" si="376"/>
        <v>2308.7999999999997</v>
      </c>
      <c r="X3332" s="28">
        <f t="shared" si="377"/>
        <v>2353.2221999999997</v>
      </c>
    </row>
    <row r="3333" spans="1:2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8318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8328</v>
      </c>
      <c r="O3333" s="5">
        <f t="shared" si="375"/>
        <v>104.52</v>
      </c>
      <c r="P3333" s="5">
        <f t="shared" si="374"/>
        <v>80.400000000000006</v>
      </c>
      <c r="Q3333" s="6" t="s">
        <v>8374</v>
      </c>
      <c r="R3333" t="s">
        <v>8375</v>
      </c>
      <c r="S3333" s="10">
        <f t="shared" si="378"/>
        <v>42248.697754629626</v>
      </c>
      <c r="T3333" s="10">
        <f t="shared" si="379"/>
        <v>42283.697754629626</v>
      </c>
      <c r="U3333" s="10">
        <v>42248</v>
      </c>
      <c r="V3333" s="10">
        <v>42283</v>
      </c>
      <c r="W3333" s="28">
        <f t="shared" si="376"/>
        <v>5000</v>
      </c>
      <c r="X3333" s="28">
        <f t="shared" si="377"/>
        <v>5226</v>
      </c>
    </row>
    <row r="3334" spans="1:2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8318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8328</v>
      </c>
      <c r="O3334" s="5">
        <f t="shared" si="375"/>
        <v>100</v>
      </c>
      <c r="P3334" s="5">
        <f t="shared" si="374"/>
        <v>72.289156626506028</v>
      </c>
      <c r="Q3334" s="6" t="s">
        <v>8374</v>
      </c>
      <c r="R3334" t="s">
        <v>8375</v>
      </c>
      <c r="S3334" s="10">
        <f t="shared" si="378"/>
        <v>41809.860300925924</v>
      </c>
      <c r="T3334" s="10">
        <f t="shared" si="379"/>
        <v>41839.860300925924</v>
      </c>
      <c r="U3334" s="10">
        <v>41809</v>
      </c>
      <c r="V3334" s="10">
        <v>41839</v>
      </c>
      <c r="W3334" s="28">
        <f t="shared" si="376"/>
        <v>6000</v>
      </c>
      <c r="X3334" s="28">
        <f t="shared" si="377"/>
        <v>6000</v>
      </c>
    </row>
    <row r="3335" spans="1:2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8318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8328</v>
      </c>
      <c r="O3335" s="5">
        <f t="shared" si="375"/>
        <v>104.57142857142858</v>
      </c>
      <c r="P3335" s="5">
        <f t="shared" si="374"/>
        <v>32.972972972972975</v>
      </c>
      <c r="Q3335" s="6" t="s">
        <v>8374</v>
      </c>
      <c r="R3335" t="s">
        <v>8375</v>
      </c>
      <c r="S3335" s="10">
        <f t="shared" si="378"/>
        <v>42148.676851851851</v>
      </c>
      <c r="T3335" s="10">
        <f t="shared" si="379"/>
        <v>42170.676851851851</v>
      </c>
      <c r="U3335" s="10">
        <v>42148</v>
      </c>
      <c r="V3335" s="10">
        <v>42170</v>
      </c>
      <c r="W3335" s="28">
        <f t="shared" si="376"/>
        <v>3500</v>
      </c>
      <c r="X3335" s="28">
        <f t="shared" si="377"/>
        <v>3660</v>
      </c>
    </row>
    <row r="3336" spans="1:2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8318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8328</v>
      </c>
      <c r="O3336" s="5">
        <f t="shared" si="375"/>
        <v>138.62051149573753</v>
      </c>
      <c r="P3336" s="5">
        <f t="shared" si="374"/>
        <v>116.65217391304348</v>
      </c>
      <c r="Q3336" s="6" t="s">
        <v>8374</v>
      </c>
      <c r="R3336" t="s">
        <v>8375</v>
      </c>
      <c r="S3336" s="10">
        <f t="shared" si="378"/>
        <v>42185.521087962959</v>
      </c>
      <c r="T3336" s="10">
        <f t="shared" si="379"/>
        <v>42215.521087962959</v>
      </c>
      <c r="U3336" s="10">
        <v>42185</v>
      </c>
      <c r="V3336" s="10">
        <v>42215</v>
      </c>
      <c r="W3336" s="28">
        <f t="shared" si="376"/>
        <v>3871</v>
      </c>
      <c r="X3336" s="28">
        <f t="shared" si="377"/>
        <v>5366</v>
      </c>
    </row>
    <row r="3337" spans="1:2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8318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8328</v>
      </c>
      <c r="O3337" s="5">
        <f t="shared" si="375"/>
        <v>100.32000000000001</v>
      </c>
      <c r="P3337" s="5">
        <f t="shared" ref="P3337:P3400" si="380">E3337/L3337</f>
        <v>79.61904761904762</v>
      </c>
      <c r="Q3337" s="6" t="s">
        <v>8374</v>
      </c>
      <c r="R3337" t="s">
        <v>8375</v>
      </c>
      <c r="S3337" s="10">
        <f t="shared" si="378"/>
        <v>41827.674143518518</v>
      </c>
      <c r="T3337" s="10">
        <f t="shared" si="379"/>
        <v>41854.958333333336</v>
      </c>
      <c r="U3337" s="10">
        <v>41827</v>
      </c>
      <c r="V3337" s="10">
        <v>41854</v>
      </c>
      <c r="W3337" s="28">
        <f t="shared" si="376"/>
        <v>8561</v>
      </c>
      <c r="X3337" s="28">
        <f t="shared" si="377"/>
        <v>8439.9215999999997</v>
      </c>
    </row>
    <row r="3338" spans="1:2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8318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8328</v>
      </c>
      <c r="O3338" s="5">
        <f t="shared" si="375"/>
        <v>100</v>
      </c>
      <c r="P3338" s="5">
        <f t="shared" si="380"/>
        <v>27.777777777777779</v>
      </c>
      <c r="Q3338" s="6" t="s">
        <v>8374</v>
      </c>
      <c r="R3338" t="s">
        <v>8375</v>
      </c>
      <c r="S3338" s="10">
        <f t="shared" si="378"/>
        <v>42437.398680555554</v>
      </c>
      <c r="T3338" s="10">
        <f t="shared" si="379"/>
        <v>42465.35701388889</v>
      </c>
      <c r="U3338" s="10">
        <v>42437</v>
      </c>
      <c r="V3338" s="10">
        <v>42465</v>
      </c>
      <c r="W3338" s="28">
        <f t="shared" si="376"/>
        <v>355.25</v>
      </c>
      <c r="X3338" s="28">
        <f t="shared" si="377"/>
        <v>354.5</v>
      </c>
    </row>
    <row r="3339" spans="1:2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8318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8328</v>
      </c>
      <c r="O3339" s="5">
        <f t="shared" si="375"/>
        <v>110.2</v>
      </c>
      <c r="P3339" s="5">
        <f t="shared" si="380"/>
        <v>81.029411764705884</v>
      </c>
      <c r="Q3339" s="6" t="s">
        <v>8374</v>
      </c>
      <c r="R3339" t="s">
        <v>8375</v>
      </c>
      <c r="S3339" s="10">
        <f t="shared" si="378"/>
        <v>41901.282025462962</v>
      </c>
      <c r="T3339" s="10">
        <f t="shared" si="379"/>
        <v>41922.875</v>
      </c>
      <c r="U3339" s="10">
        <v>41901</v>
      </c>
      <c r="V3339" s="10">
        <v>41922</v>
      </c>
      <c r="W3339" s="28">
        <f t="shared" si="376"/>
        <v>4085.2500000000005</v>
      </c>
      <c r="X3339" s="28">
        <f t="shared" si="377"/>
        <v>4417.3670000000002</v>
      </c>
    </row>
    <row r="3340" spans="1:2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8318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8328</v>
      </c>
      <c r="O3340" s="5">
        <f t="shared" si="375"/>
        <v>102.18</v>
      </c>
      <c r="P3340" s="5">
        <f t="shared" si="380"/>
        <v>136.84821428571428</v>
      </c>
      <c r="Q3340" s="6" t="s">
        <v>8374</v>
      </c>
      <c r="R3340" t="s">
        <v>8375</v>
      </c>
      <c r="S3340" s="10">
        <f t="shared" si="378"/>
        <v>42769.574999999997</v>
      </c>
      <c r="T3340" s="10">
        <f t="shared" si="379"/>
        <v>42790.574999999997</v>
      </c>
      <c r="U3340" s="10">
        <v>42769</v>
      </c>
      <c r="V3340" s="10">
        <v>42790</v>
      </c>
      <c r="W3340" s="28">
        <f t="shared" si="376"/>
        <v>15000</v>
      </c>
      <c r="X3340" s="28">
        <f t="shared" si="377"/>
        <v>15327</v>
      </c>
    </row>
    <row r="3341" spans="1:2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8318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8328</v>
      </c>
      <c r="O3341" s="5">
        <f t="shared" si="375"/>
        <v>104.35000000000001</v>
      </c>
      <c r="P3341" s="5">
        <f t="shared" si="380"/>
        <v>177.61702127659575</v>
      </c>
      <c r="Q3341" s="6" t="s">
        <v>8374</v>
      </c>
      <c r="R3341" t="s">
        <v>8375</v>
      </c>
      <c r="S3341" s="10">
        <f t="shared" si="378"/>
        <v>42549.665717592594</v>
      </c>
      <c r="T3341" s="10">
        <f t="shared" si="379"/>
        <v>42579.665717592594</v>
      </c>
      <c r="U3341" s="10">
        <v>42549</v>
      </c>
      <c r="V3341" s="10">
        <v>42579</v>
      </c>
      <c r="W3341" s="28">
        <f t="shared" si="376"/>
        <v>8000</v>
      </c>
      <c r="X3341" s="28">
        <f t="shared" si="377"/>
        <v>8348</v>
      </c>
    </row>
    <row r="3342" spans="1:2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8318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8328</v>
      </c>
      <c r="O3342" s="5">
        <f t="shared" si="375"/>
        <v>138.16666666666666</v>
      </c>
      <c r="P3342" s="5">
        <f t="shared" si="380"/>
        <v>109.07894736842105</v>
      </c>
      <c r="Q3342" s="6" t="s">
        <v>8374</v>
      </c>
      <c r="R3342" t="s">
        <v>8375</v>
      </c>
      <c r="S3342" s="10">
        <f t="shared" si="378"/>
        <v>42685.974004629628</v>
      </c>
      <c r="T3342" s="10">
        <f t="shared" si="379"/>
        <v>42710.974004629628</v>
      </c>
      <c r="U3342" s="10">
        <v>42685</v>
      </c>
      <c r="V3342" s="10">
        <v>42710</v>
      </c>
      <c r="W3342" s="28">
        <f t="shared" si="376"/>
        <v>3000</v>
      </c>
      <c r="X3342" s="28">
        <f t="shared" si="377"/>
        <v>4145</v>
      </c>
    </row>
    <row r="3343" spans="1:2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8318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8328</v>
      </c>
      <c r="O3343" s="5">
        <f t="shared" si="375"/>
        <v>100</v>
      </c>
      <c r="P3343" s="5">
        <f t="shared" si="380"/>
        <v>119.64285714285714</v>
      </c>
      <c r="Q3343" s="6" t="s">
        <v>8374</v>
      </c>
      <c r="R3343" t="s">
        <v>8375</v>
      </c>
      <c r="S3343" s="10">
        <f t="shared" si="378"/>
        <v>42510.798854166671</v>
      </c>
      <c r="T3343" s="10">
        <f t="shared" si="379"/>
        <v>42533.708333333328</v>
      </c>
      <c r="U3343" s="10">
        <v>42510</v>
      </c>
      <c r="V3343" s="10">
        <v>42533</v>
      </c>
      <c r="W3343" s="28">
        <f t="shared" si="376"/>
        <v>4880.6150000000007</v>
      </c>
      <c r="X3343" s="28">
        <f t="shared" si="377"/>
        <v>4825.3399999999992</v>
      </c>
    </row>
    <row r="3344" spans="1:2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8318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8328</v>
      </c>
      <c r="O3344" s="5">
        <f t="shared" si="375"/>
        <v>101.66666666666666</v>
      </c>
      <c r="P3344" s="5">
        <f t="shared" si="380"/>
        <v>78.205128205128204</v>
      </c>
      <c r="Q3344" s="6" t="s">
        <v>8374</v>
      </c>
      <c r="R3344" t="s">
        <v>8375</v>
      </c>
      <c r="S3344" s="10">
        <f t="shared" si="378"/>
        <v>42062.296412037038</v>
      </c>
      <c r="T3344" s="10">
        <f t="shared" si="379"/>
        <v>42095.207638888889</v>
      </c>
      <c r="U3344" s="10">
        <v>42062</v>
      </c>
      <c r="V3344" s="10">
        <v>42095</v>
      </c>
      <c r="W3344" s="28">
        <f t="shared" si="376"/>
        <v>6000</v>
      </c>
      <c r="X3344" s="28">
        <f t="shared" si="377"/>
        <v>6100</v>
      </c>
    </row>
    <row r="3345" spans="1:2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8318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8328</v>
      </c>
      <c r="O3345" s="5">
        <f t="shared" si="375"/>
        <v>171.42857142857142</v>
      </c>
      <c r="P3345" s="5">
        <f t="shared" si="380"/>
        <v>52.173913043478258</v>
      </c>
      <c r="Q3345" s="6" t="s">
        <v>8374</v>
      </c>
      <c r="R3345" t="s">
        <v>8375</v>
      </c>
      <c r="S3345" s="10">
        <f t="shared" si="378"/>
        <v>42452.916481481487</v>
      </c>
      <c r="T3345" s="10">
        <f t="shared" si="379"/>
        <v>42473.554166666669</v>
      </c>
      <c r="U3345" s="10">
        <v>42452</v>
      </c>
      <c r="V3345" s="10">
        <v>42473</v>
      </c>
      <c r="W3345" s="28">
        <f t="shared" si="376"/>
        <v>990.00999999999988</v>
      </c>
      <c r="X3345" s="28">
        <f t="shared" si="377"/>
        <v>1707.72</v>
      </c>
    </row>
    <row r="3346" spans="1:2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8318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8328</v>
      </c>
      <c r="O3346" s="5">
        <f t="shared" si="375"/>
        <v>101.44444444444444</v>
      </c>
      <c r="P3346" s="5">
        <f t="shared" si="380"/>
        <v>114.125</v>
      </c>
      <c r="Q3346" s="6" t="s">
        <v>8374</v>
      </c>
      <c r="R3346" t="s">
        <v>8375</v>
      </c>
      <c r="S3346" s="10">
        <f t="shared" si="378"/>
        <v>41851.200150462959</v>
      </c>
      <c r="T3346" s="10">
        <f t="shared" si="379"/>
        <v>41881.200150462959</v>
      </c>
      <c r="U3346" s="10">
        <v>41851</v>
      </c>
      <c r="V3346" s="10">
        <v>41881</v>
      </c>
      <c r="W3346" s="28">
        <f t="shared" si="376"/>
        <v>4500</v>
      </c>
      <c r="X3346" s="28">
        <f t="shared" si="377"/>
        <v>4565</v>
      </c>
    </row>
    <row r="3347" spans="1:2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8318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8328</v>
      </c>
      <c r="O3347" s="5">
        <f t="shared" si="375"/>
        <v>130</v>
      </c>
      <c r="P3347" s="5">
        <f t="shared" si="380"/>
        <v>50</v>
      </c>
      <c r="Q3347" s="6" t="s">
        <v>8374</v>
      </c>
      <c r="R3347" t="s">
        <v>8375</v>
      </c>
      <c r="S3347" s="10">
        <f t="shared" si="378"/>
        <v>42053.106111111112</v>
      </c>
      <c r="T3347" s="10">
        <f t="shared" si="379"/>
        <v>42112.025694444441</v>
      </c>
      <c r="U3347" s="10">
        <v>42053</v>
      </c>
      <c r="V3347" s="10">
        <v>42112</v>
      </c>
      <c r="W3347" s="28">
        <f t="shared" si="376"/>
        <v>500</v>
      </c>
      <c r="X3347" s="28">
        <f t="shared" si="377"/>
        <v>650</v>
      </c>
    </row>
    <row r="3348" spans="1:2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8318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8328</v>
      </c>
      <c r="O3348" s="5">
        <f t="shared" si="375"/>
        <v>110.00000000000001</v>
      </c>
      <c r="P3348" s="5">
        <f t="shared" si="380"/>
        <v>91.666666666666671</v>
      </c>
      <c r="Q3348" s="6" t="s">
        <v>8374</v>
      </c>
      <c r="R3348" t="s">
        <v>8375</v>
      </c>
      <c r="S3348" s="10">
        <f t="shared" si="378"/>
        <v>42054.024421296301</v>
      </c>
      <c r="T3348" s="10">
        <f t="shared" si="379"/>
        <v>42061.024421296301</v>
      </c>
      <c r="U3348" s="10">
        <v>42054</v>
      </c>
      <c r="V3348" s="10">
        <v>42061</v>
      </c>
      <c r="W3348" s="28">
        <f t="shared" si="376"/>
        <v>1500</v>
      </c>
      <c r="X3348" s="28">
        <f t="shared" si="377"/>
        <v>1650</v>
      </c>
    </row>
    <row r="3349" spans="1:2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8318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8328</v>
      </c>
      <c r="O3349" s="5">
        <f t="shared" si="375"/>
        <v>119.44999999999999</v>
      </c>
      <c r="P3349" s="5">
        <f t="shared" si="380"/>
        <v>108.59090909090909</v>
      </c>
      <c r="Q3349" s="6" t="s">
        <v>8374</v>
      </c>
      <c r="R3349" t="s">
        <v>8375</v>
      </c>
      <c r="S3349" s="10">
        <f t="shared" si="378"/>
        <v>42484.551550925928</v>
      </c>
      <c r="T3349" s="10">
        <f t="shared" si="379"/>
        <v>42498.875</v>
      </c>
      <c r="U3349" s="10">
        <v>42484</v>
      </c>
      <c r="V3349" s="10">
        <v>42498</v>
      </c>
      <c r="W3349" s="28">
        <f t="shared" si="376"/>
        <v>2875.6</v>
      </c>
      <c r="X3349" s="28">
        <f t="shared" si="377"/>
        <v>3462.1388000000002</v>
      </c>
    </row>
    <row r="3350" spans="1:2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8318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8328</v>
      </c>
      <c r="O3350" s="5">
        <f t="shared" si="375"/>
        <v>100.2909090909091</v>
      </c>
      <c r="P3350" s="5">
        <f t="shared" si="380"/>
        <v>69.822784810126578</v>
      </c>
      <c r="Q3350" s="6" t="s">
        <v>8374</v>
      </c>
      <c r="R3350" t="s">
        <v>8375</v>
      </c>
      <c r="S3350" s="10">
        <f t="shared" si="378"/>
        <v>42466.558796296296</v>
      </c>
      <c r="T3350" s="10">
        <f t="shared" si="379"/>
        <v>42490.165972222225</v>
      </c>
      <c r="U3350" s="10">
        <v>42466</v>
      </c>
      <c r="V3350" s="10">
        <v>42490</v>
      </c>
      <c r="W3350" s="28">
        <f t="shared" si="376"/>
        <v>5500</v>
      </c>
      <c r="X3350" s="28">
        <f t="shared" si="377"/>
        <v>5516</v>
      </c>
    </row>
    <row r="3351" spans="1:2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8318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8328</v>
      </c>
      <c r="O3351" s="5">
        <f t="shared" si="375"/>
        <v>153.4</v>
      </c>
      <c r="P3351" s="5">
        <f t="shared" si="380"/>
        <v>109.57142857142857</v>
      </c>
      <c r="Q3351" s="6" t="s">
        <v>8374</v>
      </c>
      <c r="R3351" t="s">
        <v>8375</v>
      </c>
      <c r="S3351" s="10">
        <f t="shared" si="378"/>
        <v>42513.110787037032</v>
      </c>
      <c r="T3351" s="10">
        <f t="shared" si="379"/>
        <v>42534.708333333328</v>
      </c>
      <c r="U3351" s="10">
        <v>42513</v>
      </c>
      <c r="V3351" s="10">
        <v>42534</v>
      </c>
      <c r="W3351" s="28">
        <f t="shared" si="376"/>
        <v>1000</v>
      </c>
      <c r="X3351" s="28">
        <f t="shared" si="377"/>
        <v>1534</v>
      </c>
    </row>
    <row r="3352" spans="1:2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8318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8328</v>
      </c>
      <c r="O3352" s="5">
        <f t="shared" si="375"/>
        <v>104.42857142857143</v>
      </c>
      <c r="P3352" s="5">
        <f t="shared" si="380"/>
        <v>71.666666666666671</v>
      </c>
      <c r="Q3352" s="6" t="s">
        <v>8374</v>
      </c>
      <c r="R3352" t="s">
        <v>8375</v>
      </c>
      <c r="S3352" s="10">
        <f t="shared" si="378"/>
        <v>42302.701516203699</v>
      </c>
      <c r="T3352" s="10">
        <f t="shared" si="379"/>
        <v>42337.958333333328</v>
      </c>
      <c r="U3352" s="10">
        <v>42302</v>
      </c>
      <c r="V3352" s="10">
        <v>42337</v>
      </c>
      <c r="W3352" s="28">
        <f t="shared" si="376"/>
        <v>3879.4</v>
      </c>
      <c r="X3352" s="28">
        <f t="shared" si="377"/>
        <v>3866.9900000000002</v>
      </c>
    </row>
    <row r="3353" spans="1:2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8318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8328</v>
      </c>
      <c r="O3353" s="5">
        <f t="shared" si="375"/>
        <v>101.1</v>
      </c>
      <c r="P3353" s="5">
        <f t="shared" si="380"/>
        <v>93.611111111111114</v>
      </c>
      <c r="Q3353" s="6" t="s">
        <v>8374</v>
      </c>
      <c r="R3353" t="s">
        <v>8375</v>
      </c>
      <c r="S3353" s="10">
        <f t="shared" si="378"/>
        <v>41806.395428240743</v>
      </c>
      <c r="T3353" s="10">
        <f t="shared" si="379"/>
        <v>41843.458333333336</v>
      </c>
      <c r="U3353" s="10">
        <v>41806</v>
      </c>
      <c r="V3353" s="10">
        <v>41843</v>
      </c>
      <c r="W3353" s="28">
        <f t="shared" si="376"/>
        <v>8485</v>
      </c>
      <c r="X3353" s="28">
        <f t="shared" si="377"/>
        <v>8607.1485000000011</v>
      </c>
    </row>
    <row r="3354" spans="1:2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8318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8328</v>
      </c>
      <c r="O3354" s="5">
        <f t="shared" si="375"/>
        <v>107.52</v>
      </c>
      <c r="P3354" s="5">
        <f t="shared" si="380"/>
        <v>76.8</v>
      </c>
      <c r="Q3354" s="6" t="s">
        <v>8374</v>
      </c>
      <c r="R3354" t="s">
        <v>8375</v>
      </c>
      <c r="S3354" s="10">
        <f t="shared" si="378"/>
        <v>42495.992800925931</v>
      </c>
      <c r="T3354" s="10">
        <f t="shared" si="379"/>
        <v>42552.958333333328</v>
      </c>
      <c r="U3354" s="10">
        <v>42495</v>
      </c>
      <c r="V3354" s="10">
        <v>42552</v>
      </c>
      <c r="W3354" s="28">
        <f t="shared" si="376"/>
        <v>7252.4999999999991</v>
      </c>
      <c r="X3354" s="28">
        <f t="shared" si="377"/>
        <v>7140.9408000000003</v>
      </c>
    </row>
    <row r="3355" spans="1:2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8318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8328</v>
      </c>
      <c r="O3355" s="5">
        <f t="shared" si="375"/>
        <v>315</v>
      </c>
      <c r="P3355" s="5">
        <f t="shared" si="380"/>
        <v>35.795454545454547</v>
      </c>
      <c r="Q3355" s="6" t="s">
        <v>8374</v>
      </c>
      <c r="R3355" t="s">
        <v>8375</v>
      </c>
      <c r="S3355" s="10">
        <f t="shared" si="378"/>
        <v>42479.432291666672</v>
      </c>
      <c r="T3355" s="10">
        <f t="shared" si="379"/>
        <v>42492.958333333328</v>
      </c>
      <c r="U3355" s="10">
        <v>42479</v>
      </c>
      <c r="V3355" s="10">
        <v>42492</v>
      </c>
      <c r="W3355" s="28">
        <f t="shared" si="376"/>
        <v>718.15</v>
      </c>
      <c r="X3355" s="28">
        <f t="shared" si="377"/>
        <v>2313.36</v>
      </c>
    </row>
    <row r="3356" spans="1:2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8318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8328</v>
      </c>
      <c r="O3356" s="5">
        <f t="shared" si="375"/>
        <v>101.93333333333334</v>
      </c>
      <c r="P3356" s="5">
        <f t="shared" si="380"/>
        <v>55.6</v>
      </c>
      <c r="Q3356" s="6" t="s">
        <v>8374</v>
      </c>
      <c r="R3356" t="s">
        <v>8375</v>
      </c>
      <c r="S3356" s="10">
        <f t="shared" si="378"/>
        <v>42270.7269212963</v>
      </c>
      <c r="T3356" s="10">
        <f t="shared" si="379"/>
        <v>42306.167361111111</v>
      </c>
      <c r="U3356" s="10">
        <v>42270</v>
      </c>
      <c r="V3356" s="10">
        <v>42306</v>
      </c>
      <c r="W3356" s="28">
        <f t="shared" si="376"/>
        <v>3000</v>
      </c>
      <c r="X3356" s="28">
        <f t="shared" si="377"/>
        <v>3058</v>
      </c>
    </row>
    <row r="3357" spans="1:2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8318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8328</v>
      </c>
      <c r="O3357" s="5">
        <f t="shared" si="375"/>
        <v>126.28571428571429</v>
      </c>
      <c r="P3357" s="5">
        <f t="shared" si="380"/>
        <v>147.33333333333334</v>
      </c>
      <c r="Q3357" s="6" t="s">
        <v>8374</v>
      </c>
      <c r="R3357" t="s">
        <v>8375</v>
      </c>
      <c r="S3357" s="10">
        <f t="shared" si="378"/>
        <v>42489.619525462964</v>
      </c>
      <c r="T3357" s="10">
        <f t="shared" si="379"/>
        <v>42500.470138888893</v>
      </c>
      <c r="U3357" s="10">
        <v>42489</v>
      </c>
      <c r="V3357" s="10">
        <v>42500</v>
      </c>
      <c r="W3357" s="28">
        <f t="shared" si="376"/>
        <v>2557.625</v>
      </c>
      <c r="X3357" s="28">
        <f t="shared" si="377"/>
        <v>3191.9029999999998</v>
      </c>
    </row>
    <row r="3358" spans="1:2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8318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8328</v>
      </c>
      <c r="O3358" s="5">
        <f t="shared" si="375"/>
        <v>101.4</v>
      </c>
      <c r="P3358" s="5">
        <f t="shared" si="380"/>
        <v>56.333333333333336</v>
      </c>
      <c r="Q3358" s="6" t="s">
        <v>8374</v>
      </c>
      <c r="R3358" t="s">
        <v>8375</v>
      </c>
      <c r="S3358" s="10">
        <f t="shared" si="378"/>
        <v>42536.815648148149</v>
      </c>
      <c r="T3358" s="10">
        <f t="shared" si="379"/>
        <v>42566.815648148149</v>
      </c>
      <c r="U3358" s="10">
        <v>42536</v>
      </c>
      <c r="V3358" s="10">
        <v>42566</v>
      </c>
      <c r="W3358" s="28">
        <f t="shared" si="376"/>
        <v>2128.0500000000002</v>
      </c>
      <c r="X3358" s="28">
        <f t="shared" si="377"/>
        <v>2032.5123000000001</v>
      </c>
    </row>
    <row r="3359" spans="1:2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8318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8328</v>
      </c>
      <c r="O3359" s="5">
        <f t="shared" si="375"/>
        <v>101</v>
      </c>
      <c r="P3359" s="5">
        <f t="shared" si="380"/>
        <v>96.19047619047619</v>
      </c>
      <c r="Q3359" s="6" t="s">
        <v>8374</v>
      </c>
      <c r="R3359" t="s">
        <v>8375</v>
      </c>
      <c r="S3359" s="10">
        <f t="shared" si="378"/>
        <v>41822.417939814812</v>
      </c>
      <c r="T3359" s="10">
        <f t="shared" si="379"/>
        <v>41852.417939814812</v>
      </c>
      <c r="U3359" s="10">
        <v>41822</v>
      </c>
      <c r="V3359" s="10">
        <v>41852</v>
      </c>
      <c r="W3359" s="28">
        <f t="shared" si="376"/>
        <v>3432</v>
      </c>
      <c r="X3359" s="28">
        <f t="shared" si="377"/>
        <v>3398.8520000000003</v>
      </c>
    </row>
    <row r="3360" spans="1:2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8318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8328</v>
      </c>
      <c r="O3360" s="5">
        <f t="shared" si="375"/>
        <v>102.99000000000001</v>
      </c>
      <c r="P3360" s="5">
        <f t="shared" si="380"/>
        <v>63.574074074074076</v>
      </c>
      <c r="Q3360" s="6" t="s">
        <v>8374</v>
      </c>
      <c r="R3360" t="s">
        <v>8375</v>
      </c>
      <c r="S3360" s="10">
        <f t="shared" si="378"/>
        <v>41932.311099537037</v>
      </c>
      <c r="T3360" s="10">
        <f t="shared" si="379"/>
        <v>41962.352766203709</v>
      </c>
      <c r="U3360" s="10">
        <v>41932</v>
      </c>
      <c r="V3360" s="10">
        <v>41962</v>
      </c>
      <c r="W3360" s="28">
        <f t="shared" si="376"/>
        <v>10000</v>
      </c>
      <c r="X3360" s="28">
        <f t="shared" si="377"/>
        <v>10299</v>
      </c>
    </row>
    <row r="3361" spans="1:2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8318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8328</v>
      </c>
      <c r="O3361" s="5">
        <f t="shared" si="375"/>
        <v>106.25</v>
      </c>
      <c r="P3361" s="5">
        <f t="shared" si="380"/>
        <v>184.78260869565219</v>
      </c>
      <c r="Q3361" s="6" t="s">
        <v>8374</v>
      </c>
      <c r="R3361" t="s">
        <v>8375</v>
      </c>
      <c r="S3361" s="10">
        <f t="shared" si="378"/>
        <v>42746.057106481487</v>
      </c>
      <c r="T3361" s="10">
        <f t="shared" si="379"/>
        <v>42791.057106481487</v>
      </c>
      <c r="U3361" s="10">
        <v>42746</v>
      </c>
      <c r="V3361" s="10">
        <v>42791</v>
      </c>
      <c r="W3361" s="28">
        <f t="shared" si="376"/>
        <v>4000</v>
      </c>
      <c r="X3361" s="28">
        <f t="shared" si="377"/>
        <v>4250</v>
      </c>
    </row>
    <row r="3362" spans="1:2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8318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8328</v>
      </c>
      <c r="O3362" s="5">
        <f t="shared" si="375"/>
        <v>101.37777777777779</v>
      </c>
      <c r="P3362" s="5">
        <f t="shared" si="380"/>
        <v>126.72222222222223</v>
      </c>
      <c r="Q3362" s="6" t="s">
        <v>8374</v>
      </c>
      <c r="R3362" t="s">
        <v>8375</v>
      </c>
      <c r="S3362" s="10">
        <f t="shared" si="378"/>
        <v>42697.082673611112</v>
      </c>
      <c r="T3362" s="10">
        <f t="shared" si="379"/>
        <v>42718.665972222225</v>
      </c>
      <c r="U3362" s="10">
        <v>42697</v>
      </c>
      <c r="V3362" s="10">
        <v>42718</v>
      </c>
      <c r="W3362" s="28">
        <f t="shared" si="376"/>
        <v>6303.6</v>
      </c>
      <c r="X3362" s="28">
        <f t="shared" si="377"/>
        <v>6406.8728000000001</v>
      </c>
    </row>
    <row r="3363" spans="1:2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8318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8328</v>
      </c>
      <c r="O3363" s="5">
        <f t="shared" si="375"/>
        <v>113.46000000000001</v>
      </c>
      <c r="P3363" s="5">
        <f t="shared" si="380"/>
        <v>83.42647058823529</v>
      </c>
      <c r="Q3363" s="6" t="s">
        <v>8374</v>
      </c>
      <c r="R3363" t="s">
        <v>8375</v>
      </c>
      <c r="S3363" s="10">
        <f t="shared" si="378"/>
        <v>41866.025347222225</v>
      </c>
      <c r="T3363" s="10">
        <f t="shared" si="379"/>
        <v>41883.665972222225</v>
      </c>
      <c r="U3363" s="10">
        <v>41866</v>
      </c>
      <c r="V3363" s="10">
        <v>41883</v>
      </c>
      <c r="W3363" s="28">
        <f t="shared" si="376"/>
        <v>5000</v>
      </c>
      <c r="X3363" s="28">
        <f t="shared" si="377"/>
        <v>5673</v>
      </c>
    </row>
    <row r="3364" spans="1:2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8318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8328</v>
      </c>
      <c r="O3364" s="5">
        <f t="shared" si="375"/>
        <v>218.00000000000003</v>
      </c>
      <c r="P3364" s="5">
        <f t="shared" si="380"/>
        <v>54.5</v>
      </c>
      <c r="Q3364" s="6" t="s">
        <v>8374</v>
      </c>
      <c r="R3364" t="s">
        <v>8375</v>
      </c>
      <c r="S3364" s="10">
        <f t="shared" si="378"/>
        <v>42056.091631944444</v>
      </c>
      <c r="T3364" s="10">
        <f t="shared" si="379"/>
        <v>42070.204861111109</v>
      </c>
      <c r="U3364" s="10">
        <v>42056</v>
      </c>
      <c r="V3364" s="10">
        <v>42070</v>
      </c>
      <c r="W3364" s="28">
        <f t="shared" si="376"/>
        <v>500</v>
      </c>
      <c r="X3364" s="28">
        <f t="shared" si="377"/>
        <v>1090</v>
      </c>
    </row>
    <row r="3365" spans="1:2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8318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8328</v>
      </c>
      <c r="O3365" s="5">
        <f t="shared" si="375"/>
        <v>101.41935483870968</v>
      </c>
      <c r="P3365" s="5">
        <f t="shared" si="380"/>
        <v>302.30769230769232</v>
      </c>
      <c r="Q3365" s="6" t="s">
        <v>8374</v>
      </c>
      <c r="R3365" t="s">
        <v>8375</v>
      </c>
      <c r="S3365" s="10">
        <f t="shared" si="378"/>
        <v>41851.771354166667</v>
      </c>
      <c r="T3365" s="10">
        <f t="shared" si="379"/>
        <v>41870.666666666664</v>
      </c>
      <c r="U3365" s="10">
        <v>41851</v>
      </c>
      <c r="V3365" s="10">
        <v>41870</v>
      </c>
      <c r="W3365" s="28">
        <f t="shared" si="376"/>
        <v>7750</v>
      </c>
      <c r="X3365" s="28">
        <f t="shared" si="377"/>
        <v>7860</v>
      </c>
    </row>
    <row r="3366" spans="1:2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8318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8328</v>
      </c>
      <c r="O3366" s="5">
        <f t="shared" si="375"/>
        <v>105.93333333333332</v>
      </c>
      <c r="P3366" s="5">
        <f t="shared" si="380"/>
        <v>44.138888888888886</v>
      </c>
      <c r="Q3366" s="6" t="s">
        <v>8374</v>
      </c>
      <c r="R3366" t="s">
        <v>8375</v>
      </c>
      <c r="S3366" s="10">
        <f t="shared" si="378"/>
        <v>42422.977418981478</v>
      </c>
      <c r="T3366" s="10">
        <f t="shared" si="379"/>
        <v>42444.875</v>
      </c>
      <c r="U3366" s="10">
        <v>42422</v>
      </c>
      <c r="V3366" s="10">
        <v>42444</v>
      </c>
      <c r="W3366" s="28">
        <f t="shared" si="376"/>
        <v>4227.6000000000004</v>
      </c>
      <c r="X3366" s="28">
        <f t="shared" si="377"/>
        <v>4505.4506000000001</v>
      </c>
    </row>
    <row r="3367" spans="1:2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8318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8328</v>
      </c>
      <c r="O3367" s="5">
        <f t="shared" si="375"/>
        <v>104</v>
      </c>
      <c r="P3367" s="5">
        <f t="shared" si="380"/>
        <v>866.66666666666663</v>
      </c>
      <c r="Q3367" s="6" t="s">
        <v>8374</v>
      </c>
      <c r="R3367" t="s">
        <v>8375</v>
      </c>
      <c r="S3367" s="10">
        <f t="shared" si="378"/>
        <v>42321.101759259254</v>
      </c>
      <c r="T3367" s="10">
        <f t="shared" si="379"/>
        <v>42351.101759259254</v>
      </c>
      <c r="U3367" s="10">
        <v>42321</v>
      </c>
      <c r="V3367" s="10">
        <v>42351</v>
      </c>
      <c r="W3367" s="28">
        <f t="shared" si="376"/>
        <v>2500</v>
      </c>
      <c r="X3367" s="28">
        <f t="shared" si="377"/>
        <v>2600</v>
      </c>
    </row>
    <row r="3368" spans="1:2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8318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8328</v>
      </c>
      <c r="O3368" s="5">
        <f t="shared" si="375"/>
        <v>221</v>
      </c>
      <c r="P3368" s="5">
        <f t="shared" si="380"/>
        <v>61.388888888888886</v>
      </c>
      <c r="Q3368" s="6" t="s">
        <v>8374</v>
      </c>
      <c r="R3368" t="s">
        <v>8375</v>
      </c>
      <c r="S3368" s="10">
        <f t="shared" si="378"/>
        <v>42107.067557870367</v>
      </c>
      <c r="T3368" s="10">
        <f t="shared" si="379"/>
        <v>42137.067557870367</v>
      </c>
      <c r="U3368" s="10">
        <v>42107</v>
      </c>
      <c r="V3368" s="10">
        <v>42137</v>
      </c>
      <c r="W3368" s="28">
        <f t="shared" si="376"/>
        <v>500</v>
      </c>
      <c r="X3368" s="28">
        <f t="shared" si="377"/>
        <v>1105</v>
      </c>
    </row>
    <row r="3369" spans="1:2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8318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8328</v>
      </c>
      <c r="O3369" s="5">
        <f t="shared" si="375"/>
        <v>118.66666666666667</v>
      </c>
      <c r="P3369" s="5">
        <f t="shared" si="380"/>
        <v>29.666666666666668</v>
      </c>
      <c r="Q3369" s="6" t="s">
        <v>8374</v>
      </c>
      <c r="R3369" t="s">
        <v>8375</v>
      </c>
      <c r="S3369" s="10">
        <f t="shared" si="378"/>
        <v>42192.933958333335</v>
      </c>
      <c r="T3369" s="10">
        <f t="shared" si="379"/>
        <v>42217.933958333335</v>
      </c>
      <c r="U3369" s="10">
        <v>42192</v>
      </c>
      <c r="V3369" s="10">
        <v>42217</v>
      </c>
      <c r="W3369" s="28">
        <f t="shared" si="376"/>
        <v>1158.45</v>
      </c>
      <c r="X3369" s="28">
        <f t="shared" si="377"/>
        <v>1386.2640000000001</v>
      </c>
    </row>
    <row r="3370" spans="1:2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8318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8328</v>
      </c>
      <c r="O3370" s="5">
        <f t="shared" si="375"/>
        <v>104.60000000000001</v>
      </c>
      <c r="P3370" s="5">
        <f t="shared" si="380"/>
        <v>45.478260869565219</v>
      </c>
      <c r="Q3370" s="6" t="s">
        <v>8374</v>
      </c>
      <c r="R3370" t="s">
        <v>8375</v>
      </c>
      <c r="S3370" s="10">
        <f t="shared" si="378"/>
        <v>41969.199756944443</v>
      </c>
      <c r="T3370" s="10">
        <f t="shared" si="379"/>
        <v>42005.208333333328</v>
      </c>
      <c r="U3370" s="10">
        <v>41969</v>
      </c>
      <c r="V3370" s="10">
        <v>42005</v>
      </c>
      <c r="W3370" s="28">
        <f t="shared" si="376"/>
        <v>1000</v>
      </c>
      <c r="X3370" s="28">
        <f t="shared" si="377"/>
        <v>1046</v>
      </c>
    </row>
    <row r="3371" spans="1:2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8318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8328</v>
      </c>
      <c r="O3371" s="5">
        <f t="shared" si="375"/>
        <v>103.89999999999999</v>
      </c>
      <c r="P3371" s="5">
        <f t="shared" si="380"/>
        <v>96.203703703703709</v>
      </c>
      <c r="Q3371" s="6" t="s">
        <v>8374</v>
      </c>
      <c r="R3371" t="s">
        <v>8375</v>
      </c>
      <c r="S3371" s="10">
        <f t="shared" si="378"/>
        <v>42690.041435185187</v>
      </c>
      <c r="T3371" s="10">
        <f t="shared" si="379"/>
        <v>42750.041435185187</v>
      </c>
      <c r="U3371" s="10">
        <v>42690</v>
      </c>
      <c r="V3371" s="10">
        <v>42750</v>
      </c>
      <c r="W3371" s="28">
        <f t="shared" si="376"/>
        <v>5351</v>
      </c>
      <c r="X3371" s="28">
        <f t="shared" si="377"/>
        <v>5538.3895000000002</v>
      </c>
    </row>
    <row r="3372" spans="1:2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8318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8328</v>
      </c>
      <c r="O3372" s="5">
        <f t="shared" si="375"/>
        <v>117.73333333333333</v>
      </c>
      <c r="P3372" s="5">
        <f t="shared" si="380"/>
        <v>67.92307692307692</v>
      </c>
      <c r="Q3372" s="6" t="s">
        <v>8374</v>
      </c>
      <c r="R3372" t="s">
        <v>8375</v>
      </c>
      <c r="S3372" s="10">
        <f t="shared" si="378"/>
        <v>42690.334317129629</v>
      </c>
      <c r="T3372" s="10">
        <f t="shared" si="379"/>
        <v>42721.333333333328</v>
      </c>
      <c r="U3372" s="10">
        <v>42690</v>
      </c>
      <c r="V3372" s="10">
        <v>42721</v>
      </c>
      <c r="W3372" s="28">
        <f t="shared" si="376"/>
        <v>1500</v>
      </c>
      <c r="X3372" s="28">
        <f t="shared" si="377"/>
        <v>1766</v>
      </c>
    </row>
    <row r="3373" spans="1:2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8318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8328</v>
      </c>
      <c r="O3373" s="5">
        <f t="shared" si="375"/>
        <v>138.5</v>
      </c>
      <c r="P3373" s="5">
        <f t="shared" si="380"/>
        <v>30.777777777777779</v>
      </c>
      <c r="Q3373" s="6" t="s">
        <v>8374</v>
      </c>
      <c r="R3373" t="s">
        <v>8375</v>
      </c>
      <c r="S3373" s="10">
        <f t="shared" si="378"/>
        <v>42312.874594907407</v>
      </c>
      <c r="T3373" s="10">
        <f t="shared" si="379"/>
        <v>42340.874594907407</v>
      </c>
      <c r="U3373" s="10">
        <v>42312</v>
      </c>
      <c r="V3373" s="10">
        <v>42340</v>
      </c>
      <c r="W3373" s="28">
        <f t="shared" si="376"/>
        <v>200</v>
      </c>
      <c r="X3373" s="28">
        <f t="shared" si="377"/>
        <v>277</v>
      </c>
    </row>
    <row r="3374" spans="1:2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8318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8328</v>
      </c>
      <c r="O3374" s="5">
        <f t="shared" si="375"/>
        <v>103.49999999999999</v>
      </c>
      <c r="P3374" s="5">
        <f t="shared" si="380"/>
        <v>38.333333333333336</v>
      </c>
      <c r="Q3374" s="6" t="s">
        <v>8374</v>
      </c>
      <c r="R3374" t="s">
        <v>8375</v>
      </c>
      <c r="S3374" s="10">
        <f t="shared" si="378"/>
        <v>41855.548101851848</v>
      </c>
      <c r="T3374" s="10">
        <f t="shared" si="379"/>
        <v>41876.207638888889</v>
      </c>
      <c r="U3374" s="10">
        <v>41855</v>
      </c>
      <c r="V3374" s="10">
        <v>41876</v>
      </c>
      <c r="W3374" s="28">
        <f t="shared" si="376"/>
        <v>1000</v>
      </c>
      <c r="X3374" s="28">
        <f t="shared" si="377"/>
        <v>1035</v>
      </c>
    </row>
    <row r="3375" spans="1:2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8318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8328</v>
      </c>
      <c r="O3375" s="5">
        <f t="shared" si="375"/>
        <v>100.25</v>
      </c>
      <c r="P3375" s="5">
        <f t="shared" si="380"/>
        <v>66.833333333333329</v>
      </c>
      <c r="Q3375" s="6" t="s">
        <v>8374</v>
      </c>
      <c r="R3375" t="s">
        <v>8375</v>
      </c>
      <c r="S3375" s="10">
        <f t="shared" si="378"/>
        <v>42179.854629629626</v>
      </c>
      <c r="T3375" s="10">
        <f t="shared" si="379"/>
        <v>42203.666666666672</v>
      </c>
      <c r="U3375" s="10">
        <v>42179</v>
      </c>
      <c r="V3375" s="10">
        <v>42203</v>
      </c>
      <c r="W3375" s="28">
        <f t="shared" si="376"/>
        <v>3150.6</v>
      </c>
      <c r="X3375" s="28">
        <f t="shared" si="377"/>
        <v>3126.5969999999998</v>
      </c>
    </row>
    <row r="3376" spans="1:2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8318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8328</v>
      </c>
      <c r="O3376" s="5">
        <f t="shared" si="375"/>
        <v>106.57142857142856</v>
      </c>
      <c r="P3376" s="5">
        <f t="shared" si="380"/>
        <v>71.730769230769226</v>
      </c>
      <c r="Q3376" s="6" t="s">
        <v>8374</v>
      </c>
      <c r="R3376" t="s">
        <v>8375</v>
      </c>
      <c r="S3376" s="10">
        <f t="shared" si="378"/>
        <v>42275.731666666667</v>
      </c>
      <c r="T3376" s="10">
        <f t="shared" si="379"/>
        <v>42305.731666666667</v>
      </c>
      <c r="U3376" s="10">
        <v>42275</v>
      </c>
      <c r="V3376" s="10">
        <v>42305</v>
      </c>
      <c r="W3376" s="28">
        <f t="shared" si="376"/>
        <v>2620.1000000000004</v>
      </c>
      <c r="X3376" s="28">
        <f t="shared" si="377"/>
        <v>2823.61</v>
      </c>
    </row>
    <row r="3377" spans="1:2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8318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8328</v>
      </c>
      <c r="O3377" s="5">
        <f t="shared" si="375"/>
        <v>100</v>
      </c>
      <c r="P3377" s="5">
        <f t="shared" si="380"/>
        <v>176.47058823529412</v>
      </c>
      <c r="Q3377" s="6" t="s">
        <v>8374</v>
      </c>
      <c r="R3377" t="s">
        <v>8375</v>
      </c>
      <c r="S3377" s="10">
        <f t="shared" si="378"/>
        <v>41765.610798611109</v>
      </c>
      <c r="T3377" s="10">
        <f t="shared" si="379"/>
        <v>41777.610798611109</v>
      </c>
      <c r="U3377" s="10">
        <v>41765</v>
      </c>
      <c r="V3377" s="10">
        <v>41777</v>
      </c>
      <c r="W3377" s="28">
        <f t="shared" si="376"/>
        <v>5094.5999999999995</v>
      </c>
      <c r="X3377" s="28">
        <f t="shared" si="377"/>
        <v>5042.7</v>
      </c>
    </row>
    <row r="3378" spans="1:2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8318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8328</v>
      </c>
      <c r="O3378" s="5">
        <f t="shared" si="375"/>
        <v>100.01249999999999</v>
      </c>
      <c r="P3378" s="5">
        <f t="shared" si="380"/>
        <v>421.10526315789474</v>
      </c>
      <c r="Q3378" s="6" t="s">
        <v>8374</v>
      </c>
      <c r="R3378" t="s">
        <v>8375</v>
      </c>
      <c r="S3378" s="10">
        <f t="shared" si="378"/>
        <v>42059.701319444444</v>
      </c>
      <c r="T3378" s="10">
        <f t="shared" si="379"/>
        <v>42119.659652777773</v>
      </c>
      <c r="U3378" s="10">
        <v>42059</v>
      </c>
      <c r="V3378" s="10">
        <v>42119</v>
      </c>
      <c r="W3378" s="28">
        <f t="shared" si="376"/>
        <v>8000</v>
      </c>
      <c r="X3378" s="28">
        <f t="shared" si="377"/>
        <v>8001</v>
      </c>
    </row>
    <row r="3379" spans="1:2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8318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8328</v>
      </c>
      <c r="O3379" s="5">
        <f t="shared" si="375"/>
        <v>101.05</v>
      </c>
      <c r="P3379" s="5">
        <f t="shared" si="380"/>
        <v>104.98701298701299</v>
      </c>
      <c r="Q3379" s="6" t="s">
        <v>8374</v>
      </c>
      <c r="R3379" t="s">
        <v>8375</v>
      </c>
      <c r="S3379" s="10">
        <f t="shared" si="378"/>
        <v>42053.732627314814</v>
      </c>
      <c r="T3379" s="10">
        <f t="shared" si="379"/>
        <v>42083.705555555556</v>
      </c>
      <c r="U3379" s="10">
        <v>42053</v>
      </c>
      <c r="V3379" s="10">
        <v>42083</v>
      </c>
      <c r="W3379" s="28">
        <f t="shared" si="376"/>
        <v>12340.8</v>
      </c>
      <c r="X3379" s="28">
        <f t="shared" si="377"/>
        <v>12007.165200000001</v>
      </c>
    </row>
    <row r="3380" spans="1:2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8318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8328</v>
      </c>
      <c r="O3380" s="5">
        <f t="shared" si="375"/>
        <v>107.63636363636364</v>
      </c>
      <c r="P3380" s="5">
        <f t="shared" si="380"/>
        <v>28.19047619047619</v>
      </c>
      <c r="Q3380" s="6" t="s">
        <v>8374</v>
      </c>
      <c r="R3380" t="s">
        <v>8375</v>
      </c>
      <c r="S3380" s="10">
        <f t="shared" si="378"/>
        <v>41858.355393518519</v>
      </c>
      <c r="T3380" s="10">
        <f t="shared" si="379"/>
        <v>41882.547222222223</v>
      </c>
      <c r="U3380" s="10">
        <v>41858</v>
      </c>
      <c r="V3380" s="10">
        <v>41882</v>
      </c>
      <c r="W3380" s="28">
        <f t="shared" si="376"/>
        <v>925.98</v>
      </c>
      <c r="X3380" s="28">
        <f t="shared" si="377"/>
        <v>981.6543999999999</v>
      </c>
    </row>
    <row r="3381" spans="1:2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8318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8328</v>
      </c>
      <c r="O3381" s="5">
        <f t="shared" si="375"/>
        <v>103.64999999999999</v>
      </c>
      <c r="P3381" s="5">
        <f t="shared" si="380"/>
        <v>54.55263157894737</v>
      </c>
      <c r="Q3381" s="6" t="s">
        <v>8374</v>
      </c>
      <c r="R3381" t="s">
        <v>8375</v>
      </c>
      <c r="S3381" s="10">
        <f t="shared" si="378"/>
        <v>42225.513888888891</v>
      </c>
      <c r="T3381" s="10">
        <f t="shared" si="379"/>
        <v>42242.958333333328</v>
      </c>
      <c r="U3381" s="10">
        <v>42225</v>
      </c>
      <c r="V3381" s="10">
        <v>42242</v>
      </c>
      <c r="W3381" s="28">
        <f t="shared" si="376"/>
        <v>3103.4</v>
      </c>
      <c r="X3381" s="28">
        <f t="shared" si="377"/>
        <v>3231.5996999999998</v>
      </c>
    </row>
    <row r="3382" spans="1:2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8318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8328</v>
      </c>
      <c r="O3382" s="5">
        <f t="shared" si="375"/>
        <v>104.43333333333334</v>
      </c>
      <c r="P3382" s="5">
        <f t="shared" si="380"/>
        <v>111.89285714285714</v>
      </c>
      <c r="Q3382" s="6" t="s">
        <v>8374</v>
      </c>
      <c r="R3382" t="s">
        <v>8375</v>
      </c>
      <c r="S3382" s="10">
        <f t="shared" si="378"/>
        <v>41937.953449074077</v>
      </c>
      <c r="T3382" s="10">
        <f t="shared" si="379"/>
        <v>41972.995115740741</v>
      </c>
      <c r="U3382" s="10">
        <v>41937</v>
      </c>
      <c r="V3382" s="10">
        <v>41972</v>
      </c>
      <c r="W3382" s="28">
        <f t="shared" si="376"/>
        <v>3000</v>
      </c>
      <c r="X3382" s="28">
        <f t="shared" si="377"/>
        <v>3133</v>
      </c>
    </row>
    <row r="3383" spans="1:2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8318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8328</v>
      </c>
      <c r="O3383" s="5">
        <f t="shared" si="375"/>
        <v>102.25</v>
      </c>
      <c r="P3383" s="5">
        <f t="shared" si="380"/>
        <v>85.208333333333329</v>
      </c>
      <c r="Q3383" s="6" t="s">
        <v>8374</v>
      </c>
      <c r="R3383" t="s">
        <v>8375</v>
      </c>
      <c r="S3383" s="10">
        <f t="shared" si="378"/>
        <v>42044.184988425928</v>
      </c>
      <c r="T3383" s="10">
        <f t="shared" si="379"/>
        <v>42074.143321759257</v>
      </c>
      <c r="U3383" s="10">
        <v>42044</v>
      </c>
      <c r="V3383" s="10">
        <v>42074</v>
      </c>
      <c r="W3383" s="28">
        <f t="shared" si="376"/>
        <v>4000</v>
      </c>
      <c r="X3383" s="28">
        <f t="shared" si="377"/>
        <v>4090</v>
      </c>
    </row>
    <row r="3384" spans="1:2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8318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8328</v>
      </c>
      <c r="O3384" s="5">
        <f t="shared" si="375"/>
        <v>100.74285714285713</v>
      </c>
      <c r="P3384" s="5">
        <f t="shared" si="380"/>
        <v>76.652173913043484</v>
      </c>
      <c r="Q3384" s="6" t="s">
        <v>8374</v>
      </c>
      <c r="R3384" t="s">
        <v>8375</v>
      </c>
      <c r="S3384" s="10">
        <f t="shared" si="378"/>
        <v>42559.431203703702</v>
      </c>
      <c r="T3384" s="10">
        <f t="shared" si="379"/>
        <v>42583.957638888889</v>
      </c>
      <c r="U3384" s="10">
        <v>42559</v>
      </c>
      <c r="V3384" s="10">
        <v>42583</v>
      </c>
      <c r="W3384" s="28">
        <f t="shared" si="376"/>
        <v>4545.1000000000004</v>
      </c>
      <c r="X3384" s="28">
        <f t="shared" si="377"/>
        <v>4656.4355999999998</v>
      </c>
    </row>
    <row r="3385" spans="1:2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8318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8328</v>
      </c>
      <c r="O3385" s="5">
        <f t="shared" si="375"/>
        <v>111.71428571428572</v>
      </c>
      <c r="P3385" s="5">
        <f t="shared" si="380"/>
        <v>65.166666666666671</v>
      </c>
      <c r="Q3385" s="6" t="s">
        <v>8374</v>
      </c>
      <c r="R3385" t="s">
        <v>8375</v>
      </c>
      <c r="S3385" s="10">
        <f t="shared" si="378"/>
        <v>42524.782638888893</v>
      </c>
      <c r="T3385" s="10">
        <f t="shared" si="379"/>
        <v>42544.782638888893</v>
      </c>
      <c r="U3385" s="10">
        <v>42524</v>
      </c>
      <c r="V3385" s="10">
        <v>42544</v>
      </c>
      <c r="W3385" s="28">
        <f t="shared" si="376"/>
        <v>1750</v>
      </c>
      <c r="X3385" s="28">
        <f t="shared" si="377"/>
        <v>1955</v>
      </c>
    </row>
    <row r="3386" spans="1:2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8318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8328</v>
      </c>
      <c r="O3386" s="5">
        <f t="shared" si="375"/>
        <v>100.01100000000001</v>
      </c>
      <c r="P3386" s="5">
        <f t="shared" si="380"/>
        <v>93.760312499999998</v>
      </c>
      <c r="Q3386" s="6" t="s">
        <v>8374</v>
      </c>
      <c r="R3386" t="s">
        <v>8375</v>
      </c>
      <c r="S3386" s="10">
        <f t="shared" si="378"/>
        <v>42292.087592592594</v>
      </c>
      <c r="T3386" s="10">
        <f t="shared" si="379"/>
        <v>42329.125</v>
      </c>
      <c r="U3386" s="10">
        <v>42292</v>
      </c>
      <c r="V3386" s="10">
        <v>42329</v>
      </c>
      <c r="W3386" s="28">
        <f t="shared" si="376"/>
        <v>6000</v>
      </c>
      <c r="X3386" s="28">
        <f t="shared" si="377"/>
        <v>6000.66</v>
      </c>
    </row>
    <row r="3387" spans="1:2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8318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8328</v>
      </c>
      <c r="O3387" s="5">
        <f t="shared" si="375"/>
        <v>100</v>
      </c>
      <c r="P3387" s="5">
        <f t="shared" si="380"/>
        <v>133.33333333333334</v>
      </c>
      <c r="Q3387" s="6" t="s">
        <v>8374</v>
      </c>
      <c r="R3387" t="s">
        <v>8375</v>
      </c>
      <c r="S3387" s="10">
        <f t="shared" si="378"/>
        <v>41953.8675</v>
      </c>
      <c r="T3387" s="10">
        <f t="shared" si="379"/>
        <v>41983.8675</v>
      </c>
      <c r="U3387" s="10">
        <v>41953</v>
      </c>
      <c r="V3387" s="10">
        <v>41983</v>
      </c>
      <c r="W3387" s="28">
        <f t="shared" si="376"/>
        <v>2000</v>
      </c>
      <c r="X3387" s="28">
        <f t="shared" si="377"/>
        <v>2000</v>
      </c>
    </row>
    <row r="3388" spans="1:2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8318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8328</v>
      </c>
      <c r="O3388" s="5">
        <f t="shared" si="375"/>
        <v>105</v>
      </c>
      <c r="P3388" s="5">
        <f t="shared" si="380"/>
        <v>51.219512195121951</v>
      </c>
      <c r="Q3388" s="6" t="s">
        <v>8374</v>
      </c>
      <c r="R3388" t="s">
        <v>8375</v>
      </c>
      <c r="S3388" s="10">
        <f t="shared" si="378"/>
        <v>41946.644745370373</v>
      </c>
      <c r="T3388" s="10">
        <f t="shared" si="379"/>
        <v>41976.644745370373</v>
      </c>
      <c r="U3388" s="10">
        <v>41946</v>
      </c>
      <c r="V3388" s="10">
        <v>41976</v>
      </c>
      <c r="W3388" s="28">
        <f t="shared" si="376"/>
        <v>2000</v>
      </c>
      <c r="X3388" s="28">
        <f t="shared" si="377"/>
        <v>2100</v>
      </c>
    </row>
    <row r="3389" spans="1:2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8318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8328</v>
      </c>
      <c r="O3389" s="5">
        <f t="shared" si="375"/>
        <v>116.86666666666667</v>
      </c>
      <c r="P3389" s="5">
        <f t="shared" si="380"/>
        <v>100.17142857142858</v>
      </c>
      <c r="Q3389" s="6" t="s">
        <v>8374</v>
      </c>
      <c r="R3389" t="s">
        <v>8375</v>
      </c>
      <c r="S3389" s="10">
        <f t="shared" si="378"/>
        <v>41947.762592592597</v>
      </c>
      <c r="T3389" s="10">
        <f t="shared" si="379"/>
        <v>41987.762592592597</v>
      </c>
      <c r="U3389" s="10">
        <v>41947</v>
      </c>
      <c r="V3389" s="10">
        <v>41987</v>
      </c>
      <c r="W3389" s="28">
        <f t="shared" si="376"/>
        <v>3000</v>
      </c>
      <c r="X3389" s="28">
        <f t="shared" si="377"/>
        <v>3506</v>
      </c>
    </row>
    <row r="3390" spans="1:2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8318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8328</v>
      </c>
      <c r="O3390" s="5">
        <f t="shared" si="375"/>
        <v>103.8</v>
      </c>
      <c r="P3390" s="5">
        <f t="shared" si="380"/>
        <v>34.6</v>
      </c>
      <c r="Q3390" s="6" t="s">
        <v>8374</v>
      </c>
      <c r="R3390" t="s">
        <v>8375</v>
      </c>
      <c r="S3390" s="10">
        <f t="shared" si="378"/>
        <v>42143.461122685185</v>
      </c>
      <c r="T3390" s="10">
        <f t="shared" si="379"/>
        <v>42173.461122685185</v>
      </c>
      <c r="U3390" s="10">
        <v>42143</v>
      </c>
      <c r="V3390" s="10">
        <v>42173</v>
      </c>
      <c r="W3390" s="28">
        <f t="shared" si="376"/>
        <v>2323.1999999999998</v>
      </c>
      <c r="X3390" s="28">
        <f t="shared" si="377"/>
        <v>2477.4983999999999</v>
      </c>
    </row>
    <row r="3391" spans="1:2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8318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8328</v>
      </c>
      <c r="O3391" s="5">
        <f t="shared" si="375"/>
        <v>114.5</v>
      </c>
      <c r="P3391" s="5">
        <f t="shared" si="380"/>
        <v>184.67741935483872</v>
      </c>
      <c r="Q3391" s="6" t="s">
        <v>8374</v>
      </c>
      <c r="R3391" t="s">
        <v>8375</v>
      </c>
      <c r="S3391" s="10">
        <f t="shared" si="378"/>
        <v>42494.563449074078</v>
      </c>
      <c r="T3391" s="10">
        <f t="shared" si="379"/>
        <v>42524.563449074078</v>
      </c>
      <c r="U3391" s="10">
        <v>42494</v>
      </c>
      <c r="V3391" s="10">
        <v>42524</v>
      </c>
      <c r="W3391" s="28">
        <f t="shared" si="376"/>
        <v>10000</v>
      </c>
      <c r="X3391" s="28">
        <f t="shared" si="377"/>
        <v>11450</v>
      </c>
    </row>
    <row r="3392" spans="1:2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8318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8328</v>
      </c>
      <c r="O3392" s="5">
        <f t="shared" si="375"/>
        <v>102.4</v>
      </c>
      <c r="P3392" s="5">
        <f t="shared" si="380"/>
        <v>69.818181818181813</v>
      </c>
      <c r="Q3392" s="6" t="s">
        <v>8374</v>
      </c>
      <c r="R3392" t="s">
        <v>8375</v>
      </c>
      <c r="S3392" s="10">
        <f t="shared" si="378"/>
        <v>41815.774826388893</v>
      </c>
      <c r="T3392" s="10">
        <f t="shared" si="379"/>
        <v>41830.774826388893</v>
      </c>
      <c r="U3392" s="10">
        <v>41815</v>
      </c>
      <c r="V3392" s="10">
        <v>41830</v>
      </c>
      <c r="W3392" s="28">
        <f t="shared" si="376"/>
        <v>1500</v>
      </c>
      <c r="X3392" s="28">
        <f t="shared" si="377"/>
        <v>1536</v>
      </c>
    </row>
    <row r="3393" spans="1:2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8318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8328</v>
      </c>
      <c r="O3393" s="5">
        <f t="shared" si="375"/>
        <v>223</v>
      </c>
      <c r="P3393" s="5">
        <f t="shared" si="380"/>
        <v>61.944444444444443</v>
      </c>
      <c r="Q3393" s="6" t="s">
        <v>8374</v>
      </c>
      <c r="R3393" t="s">
        <v>8375</v>
      </c>
      <c r="S3393" s="10">
        <f t="shared" si="378"/>
        <v>41830.545694444445</v>
      </c>
      <c r="T3393" s="10">
        <f t="shared" si="379"/>
        <v>41859.936111111107</v>
      </c>
      <c r="U3393" s="10">
        <v>41830</v>
      </c>
      <c r="V3393" s="10">
        <v>41859</v>
      </c>
      <c r="W3393" s="28">
        <f t="shared" si="376"/>
        <v>500</v>
      </c>
      <c r="X3393" s="28">
        <f t="shared" si="377"/>
        <v>1115</v>
      </c>
    </row>
    <row r="3394" spans="1:2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8318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8328</v>
      </c>
      <c r="O3394" s="5">
        <f t="shared" ref="O3394:O3457" si="381">(E3394/D3394)*100</f>
        <v>100</v>
      </c>
      <c r="P3394" s="5">
        <f t="shared" si="380"/>
        <v>41.666666666666664</v>
      </c>
      <c r="Q3394" s="6" t="s">
        <v>8374</v>
      </c>
      <c r="R3394" t="s">
        <v>8375</v>
      </c>
      <c r="S3394" s="10">
        <f t="shared" si="378"/>
        <v>42446.845543981486</v>
      </c>
      <c r="T3394" s="10">
        <f t="shared" si="379"/>
        <v>42496.845543981486</v>
      </c>
      <c r="U3394" s="10">
        <v>42446</v>
      </c>
      <c r="V3394" s="10">
        <v>42496</v>
      </c>
      <c r="W3394" s="28">
        <f t="shared" ref="W3394:W3457" si="382">(HLOOKUP(U3394,Exchange_Data,MATCH(H3394,Currency,0),FALSE))*D3394</f>
        <v>723.05</v>
      </c>
      <c r="X3394" s="28">
        <f t="shared" ref="X3394:X3457" si="383">(HLOOKUP(V3394,Exchange_Data,MATCH(H3394,Currency,0),FALSE))*E3394</f>
        <v>724.6</v>
      </c>
    </row>
    <row r="3395" spans="1:2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8318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8328</v>
      </c>
      <c r="O3395" s="5">
        <f t="shared" si="381"/>
        <v>105.80000000000001</v>
      </c>
      <c r="P3395" s="5">
        <f t="shared" si="380"/>
        <v>36.06818181818182</v>
      </c>
      <c r="Q3395" s="6" t="s">
        <v>8374</v>
      </c>
      <c r="R3395" t="s">
        <v>8375</v>
      </c>
      <c r="S3395" s="10">
        <f t="shared" ref="S3395:S3458" si="384">(J3395/86400)+25569</f>
        <v>41923.921643518523</v>
      </c>
      <c r="T3395" s="10">
        <f t="shared" ref="T3395:T3458" si="385">(I3395/86400)+25569</f>
        <v>41949.031944444447</v>
      </c>
      <c r="U3395" s="10">
        <v>41923</v>
      </c>
      <c r="V3395" s="10">
        <v>41949</v>
      </c>
      <c r="W3395" s="28">
        <f t="shared" si="382"/>
        <v>1500</v>
      </c>
      <c r="X3395" s="28">
        <f t="shared" si="383"/>
        <v>1587</v>
      </c>
    </row>
    <row r="3396" spans="1:2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8318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8328</v>
      </c>
      <c r="O3396" s="5">
        <f t="shared" si="381"/>
        <v>142.36363636363635</v>
      </c>
      <c r="P3396" s="5">
        <f t="shared" si="380"/>
        <v>29</v>
      </c>
      <c r="Q3396" s="6" t="s">
        <v>8374</v>
      </c>
      <c r="R3396" t="s">
        <v>8375</v>
      </c>
      <c r="S3396" s="10">
        <f t="shared" si="384"/>
        <v>41817.59542824074</v>
      </c>
      <c r="T3396" s="10">
        <f t="shared" si="385"/>
        <v>41847.59542824074</v>
      </c>
      <c r="U3396" s="10">
        <v>41817</v>
      </c>
      <c r="V3396" s="10">
        <v>41847</v>
      </c>
      <c r="W3396" s="28">
        <f t="shared" si="382"/>
        <v>936.76</v>
      </c>
      <c r="X3396" s="28">
        <f t="shared" si="383"/>
        <v>1330.1604</v>
      </c>
    </row>
    <row r="3397" spans="1:2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8318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8328</v>
      </c>
      <c r="O3397" s="5">
        <f t="shared" si="381"/>
        <v>184</v>
      </c>
      <c r="P3397" s="5">
        <f t="shared" si="380"/>
        <v>24.210526315789473</v>
      </c>
      <c r="Q3397" s="6" t="s">
        <v>8374</v>
      </c>
      <c r="R3397" t="s">
        <v>8375</v>
      </c>
      <c r="S3397" s="10">
        <f t="shared" si="384"/>
        <v>42140.712314814809</v>
      </c>
      <c r="T3397" s="10">
        <f t="shared" si="385"/>
        <v>42154.756944444445</v>
      </c>
      <c r="U3397" s="10">
        <v>42140</v>
      </c>
      <c r="V3397" s="10">
        <v>42154</v>
      </c>
      <c r="W3397" s="28">
        <f t="shared" si="382"/>
        <v>785.44999999999993</v>
      </c>
      <c r="X3397" s="28">
        <f t="shared" si="383"/>
        <v>1403.644</v>
      </c>
    </row>
    <row r="3398" spans="1:2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8318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8328</v>
      </c>
      <c r="O3398" s="5">
        <f t="shared" si="381"/>
        <v>104.33333333333333</v>
      </c>
      <c r="P3398" s="5">
        <f t="shared" si="380"/>
        <v>55.892857142857146</v>
      </c>
      <c r="Q3398" s="6" t="s">
        <v>8374</v>
      </c>
      <c r="R3398" t="s">
        <v>8375</v>
      </c>
      <c r="S3398" s="10">
        <f t="shared" si="384"/>
        <v>41764.446631944447</v>
      </c>
      <c r="T3398" s="10">
        <f t="shared" si="385"/>
        <v>41791.165972222225</v>
      </c>
      <c r="U3398" s="10">
        <v>41764</v>
      </c>
      <c r="V3398" s="10">
        <v>41791</v>
      </c>
      <c r="W3398" s="28">
        <f t="shared" si="382"/>
        <v>1500</v>
      </c>
      <c r="X3398" s="28">
        <f t="shared" si="383"/>
        <v>1565</v>
      </c>
    </row>
    <row r="3399" spans="1:2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8318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8328</v>
      </c>
      <c r="O3399" s="5">
        <f t="shared" si="381"/>
        <v>112.00000000000001</v>
      </c>
      <c r="P3399" s="5">
        <f t="shared" si="380"/>
        <v>11.666666666666666</v>
      </c>
      <c r="Q3399" s="6" t="s">
        <v>8374</v>
      </c>
      <c r="R3399" t="s">
        <v>8375</v>
      </c>
      <c r="S3399" s="10">
        <f t="shared" si="384"/>
        <v>42378.478344907402</v>
      </c>
      <c r="T3399" s="10">
        <f t="shared" si="385"/>
        <v>42418.916666666672</v>
      </c>
      <c r="U3399" s="10">
        <v>42378</v>
      </c>
      <c r="V3399" s="10">
        <v>42418</v>
      </c>
      <c r="W3399" s="28">
        <f t="shared" si="382"/>
        <v>364.375</v>
      </c>
      <c r="X3399" s="28">
        <f t="shared" si="383"/>
        <v>402.30400000000003</v>
      </c>
    </row>
    <row r="3400" spans="1:2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8318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8328</v>
      </c>
      <c r="O3400" s="5">
        <f t="shared" si="381"/>
        <v>111.07499999999999</v>
      </c>
      <c r="P3400" s="5">
        <f t="shared" si="380"/>
        <v>68.353846153846149</v>
      </c>
      <c r="Q3400" s="6" t="s">
        <v>8374</v>
      </c>
      <c r="R3400" t="s">
        <v>8375</v>
      </c>
      <c r="S3400" s="10">
        <f t="shared" si="384"/>
        <v>41941.752037037033</v>
      </c>
      <c r="T3400" s="10">
        <f t="shared" si="385"/>
        <v>41964.708333333328</v>
      </c>
      <c r="U3400" s="10">
        <v>41941</v>
      </c>
      <c r="V3400" s="10">
        <v>41964</v>
      </c>
      <c r="W3400" s="28">
        <f t="shared" si="382"/>
        <v>4000</v>
      </c>
      <c r="X3400" s="28">
        <f t="shared" si="383"/>
        <v>4443</v>
      </c>
    </row>
    <row r="3401" spans="1:2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8318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8328</v>
      </c>
      <c r="O3401" s="5">
        <f t="shared" si="381"/>
        <v>103.75000000000001</v>
      </c>
      <c r="P3401" s="5">
        <f t="shared" ref="P3401:P3464" si="386">E3401/L3401</f>
        <v>27.065217391304348</v>
      </c>
      <c r="Q3401" s="6" t="s">
        <v>8374</v>
      </c>
      <c r="R3401" t="s">
        <v>8375</v>
      </c>
      <c r="S3401" s="10">
        <f t="shared" si="384"/>
        <v>42026.920428240745</v>
      </c>
      <c r="T3401" s="10">
        <f t="shared" si="385"/>
        <v>42056.920428240745</v>
      </c>
      <c r="U3401" s="10">
        <v>42026</v>
      </c>
      <c r="V3401" s="10">
        <v>42056</v>
      </c>
      <c r="W3401" s="28">
        <f t="shared" si="382"/>
        <v>1823.88</v>
      </c>
      <c r="X3401" s="28">
        <f t="shared" si="383"/>
        <v>1914.3120000000001</v>
      </c>
    </row>
    <row r="3402" spans="1:2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8318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8328</v>
      </c>
      <c r="O3402" s="5">
        <f t="shared" si="381"/>
        <v>100.41</v>
      </c>
      <c r="P3402" s="5">
        <f t="shared" si="386"/>
        <v>118.12941176470588</v>
      </c>
      <c r="Q3402" s="6" t="s">
        <v>8374</v>
      </c>
      <c r="R3402" t="s">
        <v>8375</v>
      </c>
      <c r="S3402" s="10">
        <f t="shared" si="384"/>
        <v>41834.953865740739</v>
      </c>
      <c r="T3402" s="10">
        <f t="shared" si="385"/>
        <v>41879.953865740739</v>
      </c>
      <c r="U3402" s="10">
        <v>41834</v>
      </c>
      <c r="V3402" s="10">
        <v>41879</v>
      </c>
      <c r="W3402" s="28">
        <f t="shared" si="382"/>
        <v>10000</v>
      </c>
      <c r="X3402" s="28">
        <f t="shared" si="383"/>
        <v>10041</v>
      </c>
    </row>
    <row r="3403" spans="1:2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8318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8328</v>
      </c>
      <c r="O3403" s="5">
        <f t="shared" si="381"/>
        <v>101.86206896551724</v>
      </c>
      <c r="P3403" s="5">
        <f t="shared" si="386"/>
        <v>44.757575757575758</v>
      </c>
      <c r="Q3403" s="6" t="s">
        <v>8374</v>
      </c>
      <c r="R3403" t="s">
        <v>8375</v>
      </c>
      <c r="S3403" s="10">
        <f t="shared" si="384"/>
        <v>42193.723912037036</v>
      </c>
      <c r="T3403" s="10">
        <f t="shared" si="385"/>
        <v>42223.723912037036</v>
      </c>
      <c r="U3403" s="10">
        <v>42193</v>
      </c>
      <c r="V3403" s="10">
        <v>42223</v>
      </c>
      <c r="W3403" s="28">
        <f t="shared" si="382"/>
        <v>4457.01</v>
      </c>
      <c r="X3403" s="28">
        <f t="shared" si="383"/>
        <v>4583.7218000000003</v>
      </c>
    </row>
    <row r="3404" spans="1:2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8318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8328</v>
      </c>
      <c r="O3404" s="5">
        <f t="shared" si="381"/>
        <v>109.76666666666665</v>
      </c>
      <c r="P3404" s="5">
        <f t="shared" si="386"/>
        <v>99.787878787878782</v>
      </c>
      <c r="Q3404" s="6" t="s">
        <v>8374</v>
      </c>
      <c r="R3404" t="s">
        <v>8375</v>
      </c>
      <c r="S3404" s="10">
        <f t="shared" si="384"/>
        <v>42290.61855324074</v>
      </c>
      <c r="T3404" s="10">
        <f t="shared" si="385"/>
        <v>42320.104861111111</v>
      </c>
      <c r="U3404" s="10">
        <v>42290</v>
      </c>
      <c r="V3404" s="10">
        <v>42320</v>
      </c>
      <c r="W3404" s="28">
        <f t="shared" si="382"/>
        <v>15000</v>
      </c>
      <c r="X3404" s="28">
        <f t="shared" si="383"/>
        <v>16465</v>
      </c>
    </row>
    <row r="3405" spans="1:2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8318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8328</v>
      </c>
      <c r="O3405" s="5">
        <f t="shared" si="381"/>
        <v>100</v>
      </c>
      <c r="P3405" s="5">
        <f t="shared" si="386"/>
        <v>117.64705882352941</v>
      </c>
      <c r="Q3405" s="6" t="s">
        <v>8374</v>
      </c>
      <c r="R3405" t="s">
        <v>8375</v>
      </c>
      <c r="S3405" s="10">
        <f t="shared" si="384"/>
        <v>42150.462083333332</v>
      </c>
      <c r="T3405" s="10">
        <f t="shared" si="385"/>
        <v>42180.462083333332</v>
      </c>
      <c r="U3405" s="10">
        <v>42150</v>
      </c>
      <c r="V3405" s="10">
        <v>42180</v>
      </c>
      <c r="W3405" s="28">
        <f t="shared" si="382"/>
        <v>3079.4</v>
      </c>
      <c r="X3405" s="28">
        <f t="shared" si="383"/>
        <v>3145.2</v>
      </c>
    </row>
    <row r="3406" spans="1:2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8318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8328</v>
      </c>
      <c r="O3406" s="5">
        <f t="shared" si="381"/>
        <v>122</v>
      </c>
      <c r="P3406" s="5">
        <f t="shared" si="386"/>
        <v>203.33333333333334</v>
      </c>
      <c r="Q3406" s="6" t="s">
        <v>8374</v>
      </c>
      <c r="R3406" t="s">
        <v>8375</v>
      </c>
      <c r="S3406" s="10">
        <f t="shared" si="384"/>
        <v>42152.503495370373</v>
      </c>
      <c r="T3406" s="10">
        <f t="shared" si="385"/>
        <v>42172.503495370373</v>
      </c>
      <c r="U3406" s="10">
        <v>42152</v>
      </c>
      <c r="V3406" s="10">
        <v>42172</v>
      </c>
      <c r="W3406" s="28">
        <f t="shared" si="382"/>
        <v>500</v>
      </c>
      <c r="X3406" s="28">
        <f t="shared" si="383"/>
        <v>610</v>
      </c>
    </row>
    <row r="3407" spans="1:2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8318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8328</v>
      </c>
      <c r="O3407" s="5">
        <f t="shared" si="381"/>
        <v>137.57142857142856</v>
      </c>
      <c r="P3407" s="5">
        <f t="shared" si="386"/>
        <v>28.323529411764707</v>
      </c>
      <c r="Q3407" s="6" t="s">
        <v>8374</v>
      </c>
      <c r="R3407" t="s">
        <v>8375</v>
      </c>
      <c r="S3407" s="10">
        <f t="shared" si="384"/>
        <v>42410.017199074078</v>
      </c>
      <c r="T3407" s="10">
        <f t="shared" si="385"/>
        <v>42430.999305555553</v>
      </c>
      <c r="U3407" s="10">
        <v>42410</v>
      </c>
      <c r="V3407" s="10">
        <v>42430</v>
      </c>
      <c r="W3407" s="28">
        <f t="shared" si="382"/>
        <v>509.495</v>
      </c>
      <c r="X3407" s="28">
        <f t="shared" si="383"/>
        <v>672.84810000000004</v>
      </c>
    </row>
    <row r="3408" spans="1:2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8318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8328</v>
      </c>
      <c r="O3408" s="5">
        <f t="shared" si="381"/>
        <v>100.31000000000002</v>
      </c>
      <c r="P3408" s="5">
        <f t="shared" si="386"/>
        <v>110.23076923076923</v>
      </c>
      <c r="Q3408" s="6" t="s">
        <v>8374</v>
      </c>
      <c r="R3408" t="s">
        <v>8375</v>
      </c>
      <c r="S3408" s="10">
        <f t="shared" si="384"/>
        <v>41791.492777777778</v>
      </c>
      <c r="T3408" s="10">
        <f t="shared" si="385"/>
        <v>41836.492777777778</v>
      </c>
      <c r="U3408" s="10">
        <v>41791</v>
      </c>
      <c r="V3408" s="10">
        <v>41836</v>
      </c>
      <c r="W3408" s="28">
        <f t="shared" si="382"/>
        <v>10000</v>
      </c>
      <c r="X3408" s="28">
        <f t="shared" si="383"/>
        <v>10031</v>
      </c>
    </row>
    <row r="3409" spans="1:2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8318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8328</v>
      </c>
      <c r="O3409" s="5">
        <f t="shared" si="381"/>
        <v>107.1</v>
      </c>
      <c r="P3409" s="5">
        <f t="shared" si="386"/>
        <v>31.970149253731343</v>
      </c>
      <c r="Q3409" s="6" t="s">
        <v>8374</v>
      </c>
      <c r="R3409" t="s">
        <v>8375</v>
      </c>
      <c r="S3409" s="10">
        <f t="shared" si="384"/>
        <v>41796.422326388885</v>
      </c>
      <c r="T3409" s="10">
        <f t="shared" si="385"/>
        <v>41826.422326388885</v>
      </c>
      <c r="U3409" s="10">
        <v>41796</v>
      </c>
      <c r="V3409" s="10">
        <v>41826</v>
      </c>
      <c r="W3409" s="28">
        <f t="shared" si="382"/>
        <v>3365</v>
      </c>
      <c r="X3409" s="28">
        <f t="shared" si="383"/>
        <v>3672.2447999999999</v>
      </c>
    </row>
    <row r="3410" spans="1:2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8318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8328</v>
      </c>
      <c r="O3410" s="5">
        <f t="shared" si="381"/>
        <v>211</v>
      </c>
      <c r="P3410" s="5">
        <f t="shared" si="386"/>
        <v>58.611111111111114</v>
      </c>
      <c r="Q3410" s="6" t="s">
        <v>8374</v>
      </c>
      <c r="R3410" t="s">
        <v>8375</v>
      </c>
      <c r="S3410" s="10">
        <f t="shared" si="384"/>
        <v>41808.991944444446</v>
      </c>
      <c r="T3410" s="10">
        <f t="shared" si="385"/>
        <v>41838.991944444446</v>
      </c>
      <c r="U3410" s="10">
        <v>41808</v>
      </c>
      <c r="V3410" s="10">
        <v>41838</v>
      </c>
      <c r="W3410" s="28">
        <f t="shared" si="382"/>
        <v>500</v>
      </c>
      <c r="X3410" s="28">
        <f t="shared" si="383"/>
        <v>1055</v>
      </c>
    </row>
    <row r="3411" spans="1:2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8318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8328</v>
      </c>
      <c r="O3411" s="5">
        <f t="shared" si="381"/>
        <v>123.6</v>
      </c>
      <c r="P3411" s="5">
        <f t="shared" si="386"/>
        <v>29.428571428571427</v>
      </c>
      <c r="Q3411" s="6" t="s">
        <v>8374</v>
      </c>
      <c r="R3411" t="s">
        <v>8375</v>
      </c>
      <c r="S3411" s="10">
        <f t="shared" si="384"/>
        <v>42544.814328703702</v>
      </c>
      <c r="T3411" s="10">
        <f t="shared" si="385"/>
        <v>42582.873611111107</v>
      </c>
      <c r="U3411" s="10">
        <v>42544</v>
      </c>
      <c r="V3411" s="10">
        <v>42582</v>
      </c>
      <c r="W3411" s="28">
        <f t="shared" si="382"/>
        <v>743.45</v>
      </c>
      <c r="X3411" s="28">
        <f t="shared" si="383"/>
        <v>813.72059999999999</v>
      </c>
    </row>
    <row r="3412" spans="1:2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8318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8328</v>
      </c>
      <c r="O3412" s="5">
        <f t="shared" si="381"/>
        <v>108.5</v>
      </c>
      <c r="P3412" s="5">
        <f t="shared" si="386"/>
        <v>81.375</v>
      </c>
      <c r="Q3412" s="6" t="s">
        <v>8374</v>
      </c>
      <c r="R3412" t="s">
        <v>8375</v>
      </c>
      <c r="S3412" s="10">
        <f t="shared" si="384"/>
        <v>42500.041550925926</v>
      </c>
      <c r="T3412" s="10">
        <f t="shared" si="385"/>
        <v>42527.291666666672</v>
      </c>
      <c r="U3412" s="10">
        <v>42500</v>
      </c>
      <c r="V3412" s="10">
        <v>42527</v>
      </c>
      <c r="W3412" s="28">
        <f t="shared" si="382"/>
        <v>3000</v>
      </c>
      <c r="X3412" s="28">
        <f t="shared" si="383"/>
        <v>3255</v>
      </c>
    </row>
    <row r="3413" spans="1:2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8318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8328</v>
      </c>
      <c r="O3413" s="5">
        <f t="shared" si="381"/>
        <v>103.56666666666668</v>
      </c>
      <c r="P3413" s="5">
        <f t="shared" si="386"/>
        <v>199.16666666666666</v>
      </c>
      <c r="Q3413" s="6" t="s">
        <v>8374</v>
      </c>
      <c r="R3413" t="s">
        <v>8375</v>
      </c>
      <c r="S3413" s="10">
        <f t="shared" si="384"/>
        <v>42265.022824074069</v>
      </c>
      <c r="T3413" s="10">
        <f t="shared" si="385"/>
        <v>42285.022824074069</v>
      </c>
      <c r="U3413" s="10">
        <v>42265</v>
      </c>
      <c r="V3413" s="10">
        <v>42285</v>
      </c>
      <c r="W3413" s="28">
        <f t="shared" si="382"/>
        <v>15000</v>
      </c>
      <c r="X3413" s="28">
        <f t="shared" si="383"/>
        <v>15535</v>
      </c>
    </row>
    <row r="3414" spans="1:2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8318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8328</v>
      </c>
      <c r="O3414" s="5">
        <f t="shared" si="381"/>
        <v>100</v>
      </c>
      <c r="P3414" s="5">
        <f t="shared" si="386"/>
        <v>115.38461538461539</v>
      </c>
      <c r="Q3414" s="6" t="s">
        <v>8374</v>
      </c>
      <c r="R3414" t="s">
        <v>8375</v>
      </c>
      <c r="S3414" s="10">
        <f t="shared" si="384"/>
        <v>41879.959050925929</v>
      </c>
      <c r="T3414" s="10">
        <f t="shared" si="385"/>
        <v>41909.959050925929</v>
      </c>
      <c r="U3414" s="10">
        <v>41879</v>
      </c>
      <c r="V3414" s="10">
        <v>41909</v>
      </c>
      <c r="W3414" s="28">
        <f t="shared" si="382"/>
        <v>4976.1000000000004</v>
      </c>
      <c r="X3414" s="28">
        <f t="shared" si="383"/>
        <v>4892.3999999999996</v>
      </c>
    </row>
    <row r="3415" spans="1:2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8318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8328</v>
      </c>
      <c r="O3415" s="5">
        <f t="shared" si="381"/>
        <v>130</v>
      </c>
      <c r="P3415" s="5">
        <f t="shared" si="386"/>
        <v>46.428571428571431</v>
      </c>
      <c r="Q3415" s="6" t="s">
        <v>8374</v>
      </c>
      <c r="R3415" t="s">
        <v>8375</v>
      </c>
      <c r="S3415" s="10">
        <f t="shared" si="384"/>
        <v>42053.733078703706</v>
      </c>
      <c r="T3415" s="10">
        <f t="shared" si="385"/>
        <v>42063.207638888889</v>
      </c>
      <c r="U3415" s="10">
        <v>42053</v>
      </c>
      <c r="V3415" s="10">
        <v>42063</v>
      </c>
      <c r="W3415" s="28">
        <f t="shared" si="382"/>
        <v>500</v>
      </c>
      <c r="X3415" s="28">
        <f t="shared" si="383"/>
        <v>650</v>
      </c>
    </row>
    <row r="3416" spans="1:2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8318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8328</v>
      </c>
      <c r="O3416" s="5">
        <f t="shared" si="381"/>
        <v>103.49999999999999</v>
      </c>
      <c r="P3416" s="5">
        <f t="shared" si="386"/>
        <v>70.568181818181813</v>
      </c>
      <c r="Q3416" s="6" t="s">
        <v>8374</v>
      </c>
      <c r="R3416" t="s">
        <v>8375</v>
      </c>
      <c r="S3416" s="10">
        <f t="shared" si="384"/>
        <v>42675.832465277781</v>
      </c>
      <c r="T3416" s="10">
        <f t="shared" si="385"/>
        <v>42705.332638888889</v>
      </c>
      <c r="U3416" s="10">
        <v>42675</v>
      </c>
      <c r="V3416" s="10">
        <v>42705</v>
      </c>
      <c r="W3416" s="28">
        <f t="shared" si="382"/>
        <v>3000</v>
      </c>
      <c r="X3416" s="28">
        <f t="shared" si="383"/>
        <v>3105</v>
      </c>
    </row>
    <row r="3417" spans="1:2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8318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8328</v>
      </c>
      <c r="O3417" s="5">
        <f t="shared" si="381"/>
        <v>100</v>
      </c>
      <c r="P3417" s="5">
        <f t="shared" si="386"/>
        <v>22.222222222222221</v>
      </c>
      <c r="Q3417" s="6" t="s">
        <v>8374</v>
      </c>
      <c r="R3417" t="s">
        <v>8375</v>
      </c>
      <c r="S3417" s="10">
        <f t="shared" si="384"/>
        <v>42467.144166666665</v>
      </c>
      <c r="T3417" s="10">
        <f t="shared" si="385"/>
        <v>42477.979166666672</v>
      </c>
      <c r="U3417" s="10">
        <v>42467</v>
      </c>
      <c r="V3417" s="10">
        <v>42477</v>
      </c>
      <c r="W3417" s="28">
        <f t="shared" si="382"/>
        <v>200</v>
      </c>
      <c r="X3417" s="28">
        <f t="shared" si="383"/>
        <v>200</v>
      </c>
    </row>
    <row r="3418" spans="1:2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8318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8328</v>
      </c>
      <c r="O3418" s="5">
        <f t="shared" si="381"/>
        <v>119.6</v>
      </c>
      <c r="P3418" s="5">
        <f t="shared" si="386"/>
        <v>159.46666666666667</v>
      </c>
      <c r="Q3418" s="6" t="s">
        <v>8374</v>
      </c>
      <c r="R3418" t="s">
        <v>8375</v>
      </c>
      <c r="S3418" s="10">
        <f t="shared" si="384"/>
        <v>42089.412557870368</v>
      </c>
      <c r="T3418" s="10">
        <f t="shared" si="385"/>
        <v>42117.770833333328</v>
      </c>
      <c r="U3418" s="10">
        <v>42089</v>
      </c>
      <c r="V3418" s="10">
        <v>42117</v>
      </c>
      <c r="W3418" s="28">
        <f t="shared" si="382"/>
        <v>5954.7999999999993</v>
      </c>
      <c r="X3418" s="28">
        <f t="shared" si="383"/>
        <v>7187.4816000000001</v>
      </c>
    </row>
    <row r="3419" spans="1:2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8318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8328</v>
      </c>
      <c r="O3419" s="5">
        <f t="shared" si="381"/>
        <v>100.00058823529412</v>
      </c>
      <c r="P3419" s="5">
        <f t="shared" si="386"/>
        <v>37.777999999999999</v>
      </c>
      <c r="Q3419" s="6" t="s">
        <v>8374</v>
      </c>
      <c r="R3419" t="s">
        <v>8375</v>
      </c>
      <c r="S3419" s="10">
        <f t="shared" si="384"/>
        <v>41894.91375</v>
      </c>
      <c r="T3419" s="10">
        <f t="shared" si="385"/>
        <v>41938.029861111107</v>
      </c>
      <c r="U3419" s="10">
        <v>41894</v>
      </c>
      <c r="V3419" s="10">
        <v>41938</v>
      </c>
      <c r="W3419" s="28">
        <f t="shared" si="382"/>
        <v>1700</v>
      </c>
      <c r="X3419" s="28">
        <f t="shared" si="383"/>
        <v>1700.01</v>
      </c>
    </row>
    <row r="3420" spans="1:2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8318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8328</v>
      </c>
      <c r="O3420" s="5">
        <f t="shared" si="381"/>
        <v>100.875</v>
      </c>
      <c r="P3420" s="5">
        <f t="shared" si="386"/>
        <v>72.053571428571431</v>
      </c>
      <c r="Q3420" s="6" t="s">
        <v>8374</v>
      </c>
      <c r="R3420" t="s">
        <v>8375</v>
      </c>
      <c r="S3420" s="10">
        <f t="shared" si="384"/>
        <v>41752.83457175926</v>
      </c>
      <c r="T3420" s="10">
        <f t="shared" si="385"/>
        <v>41782.83457175926</v>
      </c>
      <c r="U3420" s="10">
        <v>41752</v>
      </c>
      <c r="V3420" s="10">
        <v>41782</v>
      </c>
      <c r="W3420" s="28">
        <f t="shared" si="382"/>
        <v>4000</v>
      </c>
      <c r="X3420" s="28">
        <f t="shared" si="383"/>
        <v>4035</v>
      </c>
    </row>
    <row r="3421" spans="1:2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8318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8328</v>
      </c>
      <c r="O3421" s="5">
        <f t="shared" si="381"/>
        <v>106.54545454545455</v>
      </c>
      <c r="P3421" s="5">
        <f t="shared" si="386"/>
        <v>63.695652173913047</v>
      </c>
      <c r="Q3421" s="6" t="s">
        <v>8374</v>
      </c>
      <c r="R3421" t="s">
        <v>8375</v>
      </c>
      <c r="S3421" s="10">
        <f t="shared" si="384"/>
        <v>42448.821585648147</v>
      </c>
      <c r="T3421" s="10">
        <f t="shared" si="385"/>
        <v>42466.895833333328</v>
      </c>
      <c r="U3421" s="10">
        <v>42448</v>
      </c>
      <c r="V3421" s="10">
        <v>42466</v>
      </c>
      <c r="W3421" s="28">
        <f t="shared" si="382"/>
        <v>3101.7249999999999</v>
      </c>
      <c r="X3421" s="28">
        <f t="shared" si="383"/>
        <v>3321.4479999999999</v>
      </c>
    </row>
    <row r="3422" spans="1:2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8318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8328</v>
      </c>
      <c r="O3422" s="5">
        <f t="shared" si="381"/>
        <v>138</v>
      </c>
      <c r="P3422" s="5">
        <f t="shared" si="386"/>
        <v>28.411764705882351</v>
      </c>
      <c r="Q3422" s="6" t="s">
        <v>8374</v>
      </c>
      <c r="R3422" t="s">
        <v>8375</v>
      </c>
      <c r="S3422" s="10">
        <f t="shared" si="384"/>
        <v>42405.090300925927</v>
      </c>
      <c r="T3422" s="10">
        <f t="shared" si="385"/>
        <v>42414</v>
      </c>
      <c r="U3422" s="10">
        <v>42405</v>
      </c>
      <c r="V3422" s="10">
        <v>42414</v>
      </c>
      <c r="W3422" s="28">
        <f t="shared" si="382"/>
        <v>1018.71</v>
      </c>
      <c r="X3422" s="28">
        <f t="shared" si="383"/>
        <v>1401.0863999999999</v>
      </c>
    </row>
    <row r="3423" spans="1:2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8318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8328</v>
      </c>
      <c r="O3423" s="5">
        <f t="shared" si="381"/>
        <v>101.15</v>
      </c>
      <c r="P3423" s="5">
        <f t="shared" si="386"/>
        <v>103.21428571428571</v>
      </c>
      <c r="Q3423" s="6" t="s">
        <v>8374</v>
      </c>
      <c r="R3423" t="s">
        <v>8375</v>
      </c>
      <c r="S3423" s="10">
        <f t="shared" si="384"/>
        <v>42037.791238425925</v>
      </c>
      <c r="T3423" s="10">
        <f t="shared" si="385"/>
        <v>42067.791238425925</v>
      </c>
      <c r="U3423" s="10">
        <v>42037</v>
      </c>
      <c r="V3423" s="10">
        <v>42067</v>
      </c>
      <c r="W3423" s="28">
        <f t="shared" si="382"/>
        <v>10000</v>
      </c>
      <c r="X3423" s="28">
        <f t="shared" si="383"/>
        <v>10115</v>
      </c>
    </row>
    <row r="3424" spans="1:2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8318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8328</v>
      </c>
      <c r="O3424" s="5">
        <f t="shared" si="381"/>
        <v>109.1</v>
      </c>
      <c r="P3424" s="5">
        <f t="shared" si="386"/>
        <v>71.152173913043484</v>
      </c>
      <c r="Q3424" s="6" t="s">
        <v>8374</v>
      </c>
      <c r="R3424" t="s">
        <v>8375</v>
      </c>
      <c r="S3424" s="10">
        <f t="shared" si="384"/>
        <v>42323.562222222223</v>
      </c>
      <c r="T3424" s="10">
        <f t="shared" si="385"/>
        <v>42352</v>
      </c>
      <c r="U3424" s="10">
        <v>42323</v>
      </c>
      <c r="V3424" s="10">
        <v>42352</v>
      </c>
      <c r="W3424" s="28">
        <f t="shared" si="382"/>
        <v>4567.2</v>
      </c>
      <c r="X3424" s="28">
        <f t="shared" si="383"/>
        <v>4951.3944000000001</v>
      </c>
    </row>
    <row r="3425" spans="1:2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8318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8328</v>
      </c>
      <c r="O3425" s="5">
        <f t="shared" si="381"/>
        <v>140</v>
      </c>
      <c r="P3425" s="5">
        <f t="shared" si="386"/>
        <v>35</v>
      </c>
      <c r="Q3425" s="6" t="s">
        <v>8374</v>
      </c>
      <c r="R3425" t="s">
        <v>8375</v>
      </c>
      <c r="S3425" s="10">
        <f t="shared" si="384"/>
        <v>42088.911354166667</v>
      </c>
      <c r="T3425" s="10">
        <f t="shared" si="385"/>
        <v>42118.911354166667</v>
      </c>
      <c r="U3425" s="10">
        <v>42088</v>
      </c>
      <c r="V3425" s="10">
        <v>42118</v>
      </c>
      <c r="W3425" s="28">
        <f t="shared" si="382"/>
        <v>250</v>
      </c>
      <c r="X3425" s="28">
        <f t="shared" si="383"/>
        <v>350</v>
      </c>
    </row>
    <row r="3426" spans="1:2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8318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8328</v>
      </c>
      <c r="O3426" s="5">
        <f t="shared" si="381"/>
        <v>103.58333333333334</v>
      </c>
      <c r="P3426" s="5">
        <f t="shared" si="386"/>
        <v>81.776315789473685</v>
      </c>
      <c r="Q3426" s="6" t="s">
        <v>8374</v>
      </c>
      <c r="R3426" t="s">
        <v>8375</v>
      </c>
      <c r="S3426" s="10">
        <f t="shared" si="384"/>
        <v>42018.676898148144</v>
      </c>
      <c r="T3426" s="10">
        <f t="shared" si="385"/>
        <v>42040.290972222225</v>
      </c>
      <c r="U3426" s="10">
        <v>42018</v>
      </c>
      <c r="V3426" s="10">
        <v>42040</v>
      </c>
      <c r="W3426" s="28">
        <f t="shared" si="382"/>
        <v>6000</v>
      </c>
      <c r="X3426" s="28">
        <f t="shared" si="383"/>
        <v>6215</v>
      </c>
    </row>
    <row r="3427" spans="1:2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8318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8328</v>
      </c>
      <c r="O3427" s="5">
        <f t="shared" si="381"/>
        <v>102.97033333333331</v>
      </c>
      <c r="P3427" s="5">
        <f t="shared" si="386"/>
        <v>297.02980769230766</v>
      </c>
      <c r="Q3427" s="6" t="s">
        <v>8374</v>
      </c>
      <c r="R3427" t="s">
        <v>8375</v>
      </c>
      <c r="S3427" s="10">
        <f t="shared" si="384"/>
        <v>41884.617314814815</v>
      </c>
      <c r="T3427" s="10">
        <f t="shared" si="385"/>
        <v>41916.617314814815</v>
      </c>
      <c r="U3427" s="10">
        <v>41884</v>
      </c>
      <c r="V3427" s="10">
        <v>41916</v>
      </c>
      <c r="W3427" s="28">
        <f t="shared" si="382"/>
        <v>30000</v>
      </c>
      <c r="X3427" s="28">
        <f t="shared" si="383"/>
        <v>30891.1</v>
      </c>
    </row>
    <row r="3428" spans="1:2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8318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8328</v>
      </c>
      <c r="O3428" s="5">
        <f t="shared" si="381"/>
        <v>108.13333333333333</v>
      </c>
      <c r="P3428" s="5">
        <f t="shared" si="386"/>
        <v>46.609195402298852</v>
      </c>
      <c r="Q3428" s="6" t="s">
        <v>8374</v>
      </c>
      <c r="R3428" t="s">
        <v>8375</v>
      </c>
      <c r="S3428" s="10">
        <f t="shared" si="384"/>
        <v>41884.056747685187</v>
      </c>
      <c r="T3428" s="10">
        <f t="shared" si="385"/>
        <v>41903.083333333336</v>
      </c>
      <c r="U3428" s="10">
        <v>41884</v>
      </c>
      <c r="V3428" s="10">
        <v>41903</v>
      </c>
      <c r="W3428" s="28">
        <f t="shared" si="382"/>
        <v>3750</v>
      </c>
      <c r="X3428" s="28">
        <f t="shared" si="383"/>
        <v>4055</v>
      </c>
    </row>
    <row r="3429" spans="1:2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8318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8328</v>
      </c>
      <c r="O3429" s="5">
        <f t="shared" si="381"/>
        <v>100</v>
      </c>
      <c r="P3429" s="5">
        <f t="shared" si="386"/>
        <v>51.724137931034484</v>
      </c>
      <c r="Q3429" s="6" t="s">
        <v>8374</v>
      </c>
      <c r="R3429" t="s">
        <v>8375</v>
      </c>
      <c r="S3429" s="10">
        <f t="shared" si="384"/>
        <v>41792.645277777774</v>
      </c>
      <c r="T3429" s="10">
        <f t="shared" si="385"/>
        <v>41822.645277777774</v>
      </c>
      <c r="U3429" s="10">
        <v>41792</v>
      </c>
      <c r="V3429" s="10">
        <v>41822</v>
      </c>
      <c r="W3429" s="28">
        <f t="shared" si="382"/>
        <v>2511.6000000000004</v>
      </c>
      <c r="X3429" s="28">
        <f t="shared" si="383"/>
        <v>2574</v>
      </c>
    </row>
    <row r="3430" spans="1:2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8318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8328</v>
      </c>
      <c r="O3430" s="5">
        <f t="shared" si="381"/>
        <v>102.75000000000001</v>
      </c>
      <c r="P3430" s="5">
        <f t="shared" si="386"/>
        <v>40.294117647058826</v>
      </c>
      <c r="Q3430" s="6" t="s">
        <v>8374</v>
      </c>
      <c r="R3430" t="s">
        <v>8375</v>
      </c>
      <c r="S3430" s="10">
        <f t="shared" si="384"/>
        <v>42038.720451388886</v>
      </c>
      <c r="T3430" s="10">
        <f t="shared" si="385"/>
        <v>42063.708333333328</v>
      </c>
      <c r="U3430" s="10">
        <v>42038</v>
      </c>
      <c r="V3430" s="10">
        <v>42063</v>
      </c>
      <c r="W3430" s="28">
        <f t="shared" si="382"/>
        <v>3017.7999999999997</v>
      </c>
      <c r="X3430" s="28">
        <f t="shared" si="383"/>
        <v>3173.7420000000002</v>
      </c>
    </row>
    <row r="3431" spans="1:2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8318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8328</v>
      </c>
      <c r="O3431" s="5">
        <f t="shared" si="381"/>
        <v>130</v>
      </c>
      <c r="P3431" s="5">
        <f t="shared" si="386"/>
        <v>16.25</v>
      </c>
      <c r="Q3431" s="6" t="s">
        <v>8374</v>
      </c>
      <c r="R3431" t="s">
        <v>8375</v>
      </c>
      <c r="S3431" s="10">
        <f t="shared" si="384"/>
        <v>42662.021539351852</v>
      </c>
      <c r="T3431" s="10">
        <f t="shared" si="385"/>
        <v>42676.021539351852</v>
      </c>
      <c r="U3431" s="10">
        <v>42662</v>
      </c>
      <c r="V3431" s="10">
        <v>42676</v>
      </c>
      <c r="W3431" s="28">
        <f t="shared" si="382"/>
        <v>184.33500000000001</v>
      </c>
      <c r="X3431" s="28">
        <f t="shared" si="383"/>
        <v>240.22049999999999</v>
      </c>
    </row>
    <row r="3432" spans="1:2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8318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8328</v>
      </c>
      <c r="O3432" s="5">
        <f t="shared" si="381"/>
        <v>108.54949999999999</v>
      </c>
      <c r="P3432" s="5">
        <f t="shared" si="386"/>
        <v>30.152638888888887</v>
      </c>
      <c r="Q3432" s="6" t="s">
        <v>8374</v>
      </c>
      <c r="R3432" t="s">
        <v>8375</v>
      </c>
      <c r="S3432" s="10">
        <f t="shared" si="384"/>
        <v>41820.945613425924</v>
      </c>
      <c r="T3432" s="10">
        <f t="shared" si="385"/>
        <v>41850.945613425924</v>
      </c>
      <c r="U3432" s="10">
        <v>41820</v>
      </c>
      <c r="V3432" s="10">
        <v>41850</v>
      </c>
      <c r="W3432" s="28">
        <f t="shared" si="382"/>
        <v>3408.2</v>
      </c>
      <c r="X3432" s="28">
        <f t="shared" si="383"/>
        <v>3674.834773</v>
      </c>
    </row>
    <row r="3433" spans="1:2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8318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8328</v>
      </c>
      <c r="O3433" s="5">
        <f t="shared" si="381"/>
        <v>100</v>
      </c>
      <c r="P3433" s="5">
        <f t="shared" si="386"/>
        <v>95.238095238095241</v>
      </c>
      <c r="Q3433" s="6" t="s">
        <v>8374</v>
      </c>
      <c r="R3433" t="s">
        <v>8375</v>
      </c>
      <c r="S3433" s="10">
        <f t="shared" si="384"/>
        <v>41839.730937500004</v>
      </c>
      <c r="T3433" s="10">
        <f t="shared" si="385"/>
        <v>41869.730937500004</v>
      </c>
      <c r="U3433" s="10">
        <v>41839</v>
      </c>
      <c r="V3433" s="10">
        <v>41869</v>
      </c>
      <c r="W3433" s="28">
        <f t="shared" si="382"/>
        <v>2000</v>
      </c>
      <c r="X3433" s="28">
        <f t="shared" si="383"/>
        <v>2000</v>
      </c>
    </row>
    <row r="3434" spans="1:2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8318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8328</v>
      </c>
      <c r="O3434" s="5">
        <f t="shared" si="381"/>
        <v>109.65</v>
      </c>
      <c r="P3434" s="5">
        <f t="shared" si="386"/>
        <v>52.214285714285715</v>
      </c>
      <c r="Q3434" s="6" t="s">
        <v>8374</v>
      </c>
      <c r="R3434" t="s">
        <v>8375</v>
      </c>
      <c r="S3434" s="10">
        <f t="shared" si="384"/>
        <v>42380.581180555557</v>
      </c>
      <c r="T3434" s="10">
        <f t="shared" si="385"/>
        <v>42405.916666666672</v>
      </c>
      <c r="U3434" s="10">
        <v>42380</v>
      </c>
      <c r="V3434" s="10">
        <v>42405</v>
      </c>
      <c r="W3434" s="28">
        <f t="shared" si="382"/>
        <v>2000</v>
      </c>
      <c r="X3434" s="28">
        <f t="shared" si="383"/>
        <v>2193</v>
      </c>
    </row>
    <row r="3435" spans="1:2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8318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8328</v>
      </c>
      <c r="O3435" s="5">
        <f t="shared" si="381"/>
        <v>100.26315789473684</v>
      </c>
      <c r="P3435" s="5">
        <f t="shared" si="386"/>
        <v>134.1549295774648</v>
      </c>
      <c r="Q3435" s="6" t="s">
        <v>8374</v>
      </c>
      <c r="R3435" t="s">
        <v>8375</v>
      </c>
      <c r="S3435" s="10">
        <f t="shared" si="384"/>
        <v>41776.06313657407</v>
      </c>
      <c r="T3435" s="10">
        <f t="shared" si="385"/>
        <v>41807.125</v>
      </c>
      <c r="U3435" s="10">
        <v>41776</v>
      </c>
      <c r="V3435" s="10">
        <v>41807</v>
      </c>
      <c r="W3435" s="28">
        <f t="shared" si="382"/>
        <v>9500</v>
      </c>
      <c r="X3435" s="28">
        <f t="shared" si="383"/>
        <v>9525</v>
      </c>
    </row>
    <row r="3436" spans="1:2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8318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8328</v>
      </c>
      <c r="O3436" s="5">
        <f t="shared" si="381"/>
        <v>105.55000000000001</v>
      </c>
      <c r="P3436" s="5">
        <f t="shared" si="386"/>
        <v>62.827380952380949</v>
      </c>
      <c r="Q3436" s="6" t="s">
        <v>8374</v>
      </c>
      <c r="R3436" t="s">
        <v>8375</v>
      </c>
      <c r="S3436" s="10">
        <f t="shared" si="384"/>
        <v>41800.380428240736</v>
      </c>
      <c r="T3436" s="10">
        <f t="shared" si="385"/>
        <v>41830.380428240736</v>
      </c>
      <c r="U3436" s="10">
        <v>41800</v>
      </c>
      <c r="V3436" s="10">
        <v>41830</v>
      </c>
      <c r="W3436" s="28">
        <f t="shared" si="382"/>
        <v>10000</v>
      </c>
      <c r="X3436" s="28">
        <f t="shared" si="383"/>
        <v>10555</v>
      </c>
    </row>
    <row r="3437" spans="1:2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8318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8328</v>
      </c>
      <c r="O3437" s="5">
        <f t="shared" si="381"/>
        <v>112.00000000000001</v>
      </c>
      <c r="P3437" s="5">
        <f t="shared" si="386"/>
        <v>58.94736842105263</v>
      </c>
      <c r="Q3437" s="6" t="s">
        <v>8374</v>
      </c>
      <c r="R3437" t="s">
        <v>8375</v>
      </c>
      <c r="S3437" s="10">
        <f t="shared" si="384"/>
        <v>42572.61681712963</v>
      </c>
      <c r="T3437" s="10">
        <f t="shared" si="385"/>
        <v>42589.125</v>
      </c>
      <c r="U3437" s="10">
        <v>42572</v>
      </c>
      <c r="V3437" s="10">
        <v>42589</v>
      </c>
      <c r="W3437" s="28">
        <f t="shared" si="382"/>
        <v>1000</v>
      </c>
      <c r="X3437" s="28">
        <f t="shared" si="383"/>
        <v>1120</v>
      </c>
    </row>
    <row r="3438" spans="1:2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8318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8328</v>
      </c>
      <c r="O3438" s="5">
        <f t="shared" si="381"/>
        <v>105.89999999999999</v>
      </c>
      <c r="P3438" s="5">
        <f t="shared" si="386"/>
        <v>143.1081081081081</v>
      </c>
      <c r="Q3438" s="6" t="s">
        <v>8374</v>
      </c>
      <c r="R3438" t="s">
        <v>8375</v>
      </c>
      <c r="S3438" s="10">
        <f t="shared" si="384"/>
        <v>41851.541585648149</v>
      </c>
      <c r="T3438" s="10">
        <f t="shared" si="385"/>
        <v>41872.686111111107</v>
      </c>
      <c r="U3438" s="10">
        <v>41851</v>
      </c>
      <c r="V3438" s="10">
        <v>41872</v>
      </c>
      <c r="W3438" s="28">
        <f t="shared" si="382"/>
        <v>5000</v>
      </c>
      <c r="X3438" s="28">
        <f t="shared" si="383"/>
        <v>5295</v>
      </c>
    </row>
    <row r="3439" spans="1:2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8318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8328</v>
      </c>
      <c r="O3439" s="5">
        <f t="shared" si="381"/>
        <v>101</v>
      </c>
      <c r="P3439" s="5">
        <f t="shared" si="386"/>
        <v>84.166666666666671</v>
      </c>
      <c r="Q3439" s="6" t="s">
        <v>8374</v>
      </c>
      <c r="R3439" t="s">
        <v>8375</v>
      </c>
      <c r="S3439" s="10">
        <f t="shared" si="384"/>
        <v>42205.710879629631</v>
      </c>
      <c r="T3439" s="10">
        <f t="shared" si="385"/>
        <v>42235.710879629631</v>
      </c>
      <c r="U3439" s="10">
        <v>42205</v>
      </c>
      <c r="V3439" s="10">
        <v>42235</v>
      </c>
      <c r="W3439" s="28">
        <f t="shared" si="382"/>
        <v>3000</v>
      </c>
      <c r="X3439" s="28">
        <f t="shared" si="383"/>
        <v>3030</v>
      </c>
    </row>
    <row r="3440" spans="1:2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8318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8328</v>
      </c>
      <c r="O3440" s="5">
        <f t="shared" si="381"/>
        <v>104.2</v>
      </c>
      <c r="P3440" s="5">
        <f t="shared" si="386"/>
        <v>186.07142857142858</v>
      </c>
      <c r="Q3440" s="6" t="s">
        <v>8374</v>
      </c>
      <c r="R3440" t="s">
        <v>8375</v>
      </c>
      <c r="S3440" s="10">
        <f t="shared" si="384"/>
        <v>42100.927858796298</v>
      </c>
      <c r="T3440" s="10">
        <f t="shared" si="385"/>
        <v>42126.875</v>
      </c>
      <c r="U3440" s="10">
        <v>42100</v>
      </c>
      <c r="V3440" s="10">
        <v>42126</v>
      </c>
      <c r="W3440" s="28">
        <f t="shared" si="382"/>
        <v>3700.75</v>
      </c>
      <c r="X3440" s="28">
        <f t="shared" si="383"/>
        <v>4020.2964999999999</v>
      </c>
    </row>
    <row r="3441" spans="1:2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8318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8328</v>
      </c>
      <c r="O3441" s="5">
        <f t="shared" si="381"/>
        <v>134.67833333333334</v>
      </c>
      <c r="P3441" s="5">
        <f t="shared" si="386"/>
        <v>89.785555555555561</v>
      </c>
      <c r="Q3441" s="6" t="s">
        <v>8374</v>
      </c>
      <c r="R3441" t="s">
        <v>8375</v>
      </c>
      <c r="S3441" s="10">
        <f t="shared" si="384"/>
        <v>42374.911226851851</v>
      </c>
      <c r="T3441" s="10">
        <f t="shared" si="385"/>
        <v>42388.207638888889</v>
      </c>
      <c r="U3441" s="10">
        <v>42374</v>
      </c>
      <c r="V3441" s="10">
        <v>42388</v>
      </c>
      <c r="W3441" s="28">
        <f t="shared" si="382"/>
        <v>1200</v>
      </c>
      <c r="X3441" s="28">
        <f t="shared" si="383"/>
        <v>1616.14</v>
      </c>
    </row>
    <row r="3442" spans="1:2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8318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8328</v>
      </c>
      <c r="O3442" s="5">
        <f t="shared" si="381"/>
        <v>105.2184</v>
      </c>
      <c r="P3442" s="5">
        <f t="shared" si="386"/>
        <v>64.157560975609755</v>
      </c>
      <c r="Q3442" s="6" t="s">
        <v>8374</v>
      </c>
      <c r="R3442" t="s">
        <v>8375</v>
      </c>
      <c r="S3442" s="10">
        <f t="shared" si="384"/>
        <v>41809.12300925926</v>
      </c>
      <c r="T3442" s="10">
        <f t="shared" si="385"/>
        <v>41831.677083333336</v>
      </c>
      <c r="U3442" s="10">
        <v>41809</v>
      </c>
      <c r="V3442" s="10">
        <v>41831</v>
      </c>
      <c r="W3442" s="28">
        <f t="shared" si="382"/>
        <v>5000</v>
      </c>
      <c r="X3442" s="28">
        <f t="shared" si="383"/>
        <v>5260.92</v>
      </c>
    </row>
    <row r="3443" spans="1:2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8318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8328</v>
      </c>
      <c r="O3443" s="5">
        <f t="shared" si="381"/>
        <v>102.60000000000001</v>
      </c>
      <c r="P3443" s="5">
        <f t="shared" si="386"/>
        <v>59.651162790697676</v>
      </c>
      <c r="Q3443" s="6" t="s">
        <v>8374</v>
      </c>
      <c r="R3443" t="s">
        <v>8375</v>
      </c>
      <c r="S3443" s="10">
        <f t="shared" si="384"/>
        <v>42294.429641203707</v>
      </c>
      <c r="T3443" s="10">
        <f t="shared" si="385"/>
        <v>42321.845138888893</v>
      </c>
      <c r="U3443" s="10">
        <v>42294</v>
      </c>
      <c r="V3443" s="10">
        <v>42321</v>
      </c>
      <c r="W3443" s="28">
        <f t="shared" si="382"/>
        <v>2500</v>
      </c>
      <c r="X3443" s="28">
        <f t="shared" si="383"/>
        <v>2565</v>
      </c>
    </row>
    <row r="3444" spans="1:2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8318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8328</v>
      </c>
      <c r="O3444" s="5">
        <f t="shared" si="381"/>
        <v>100</v>
      </c>
      <c r="P3444" s="5">
        <f t="shared" si="386"/>
        <v>31.25</v>
      </c>
      <c r="Q3444" s="6" t="s">
        <v>8374</v>
      </c>
      <c r="R3444" t="s">
        <v>8375</v>
      </c>
      <c r="S3444" s="10">
        <f t="shared" si="384"/>
        <v>42124.841111111113</v>
      </c>
      <c r="T3444" s="10">
        <f t="shared" si="385"/>
        <v>42154.841111111113</v>
      </c>
      <c r="U3444" s="10">
        <v>42124</v>
      </c>
      <c r="V3444" s="10">
        <v>42154</v>
      </c>
      <c r="W3444" s="28">
        <f t="shared" si="382"/>
        <v>250</v>
      </c>
      <c r="X3444" s="28">
        <f t="shared" si="383"/>
        <v>250</v>
      </c>
    </row>
    <row r="3445" spans="1:2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8318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8328</v>
      </c>
      <c r="O3445" s="5">
        <f t="shared" si="381"/>
        <v>185.5</v>
      </c>
      <c r="P3445" s="5">
        <f t="shared" si="386"/>
        <v>41.222222222222221</v>
      </c>
      <c r="Q3445" s="6" t="s">
        <v>8374</v>
      </c>
      <c r="R3445" t="s">
        <v>8375</v>
      </c>
      <c r="S3445" s="10">
        <f t="shared" si="384"/>
        <v>41861.524837962963</v>
      </c>
      <c r="T3445" s="10">
        <f t="shared" si="385"/>
        <v>41891.524837962963</v>
      </c>
      <c r="U3445" s="10">
        <v>41861</v>
      </c>
      <c r="V3445" s="10">
        <v>41891</v>
      </c>
      <c r="W3445" s="28">
        <f t="shared" si="382"/>
        <v>1000</v>
      </c>
      <c r="X3445" s="28">
        <f t="shared" si="383"/>
        <v>1855</v>
      </c>
    </row>
    <row r="3446" spans="1:2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8318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8328</v>
      </c>
      <c r="O3446" s="5">
        <f t="shared" si="381"/>
        <v>289</v>
      </c>
      <c r="P3446" s="5">
        <f t="shared" si="386"/>
        <v>43.35</v>
      </c>
      <c r="Q3446" s="6" t="s">
        <v>8374</v>
      </c>
      <c r="R3446" t="s">
        <v>8375</v>
      </c>
      <c r="S3446" s="10">
        <f t="shared" si="384"/>
        <v>42521.291504629626</v>
      </c>
      <c r="T3446" s="10">
        <f t="shared" si="385"/>
        <v>42529.582638888889</v>
      </c>
      <c r="U3446" s="10">
        <v>42521</v>
      </c>
      <c r="V3446" s="10">
        <v>42529</v>
      </c>
      <c r="W3446" s="28">
        <f t="shared" si="382"/>
        <v>217.77</v>
      </c>
      <c r="X3446" s="28">
        <f t="shared" si="383"/>
        <v>647.82240000000002</v>
      </c>
    </row>
    <row r="3447" spans="1:2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8318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8328</v>
      </c>
      <c r="O3447" s="5">
        <f t="shared" si="381"/>
        <v>100</v>
      </c>
      <c r="P3447" s="5">
        <f t="shared" si="386"/>
        <v>64.516129032258064</v>
      </c>
      <c r="Q3447" s="6" t="s">
        <v>8374</v>
      </c>
      <c r="R3447" t="s">
        <v>8375</v>
      </c>
      <c r="S3447" s="10">
        <f t="shared" si="384"/>
        <v>42272.530509259261</v>
      </c>
      <c r="T3447" s="10">
        <f t="shared" si="385"/>
        <v>42300.530509259261</v>
      </c>
      <c r="U3447" s="10">
        <v>42272</v>
      </c>
      <c r="V3447" s="10">
        <v>42300</v>
      </c>
      <c r="W3447" s="28">
        <f t="shared" si="382"/>
        <v>3035.4</v>
      </c>
      <c r="X3447" s="28">
        <f t="shared" si="383"/>
        <v>3080.8</v>
      </c>
    </row>
    <row r="3448" spans="1:2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8318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8328</v>
      </c>
      <c r="O3448" s="5">
        <f t="shared" si="381"/>
        <v>108.2</v>
      </c>
      <c r="P3448" s="5">
        <f t="shared" si="386"/>
        <v>43.28</v>
      </c>
      <c r="Q3448" s="6" t="s">
        <v>8374</v>
      </c>
      <c r="R3448" t="s">
        <v>8375</v>
      </c>
      <c r="S3448" s="10">
        <f t="shared" si="384"/>
        <v>42016.832465277781</v>
      </c>
      <c r="T3448" s="10">
        <f t="shared" si="385"/>
        <v>42040.513888888891</v>
      </c>
      <c r="U3448" s="10">
        <v>42016</v>
      </c>
      <c r="V3448" s="10">
        <v>42040</v>
      </c>
      <c r="W3448" s="28">
        <f t="shared" si="382"/>
        <v>1515.1</v>
      </c>
      <c r="X3448" s="28">
        <f t="shared" si="383"/>
        <v>1650.05</v>
      </c>
    </row>
    <row r="3449" spans="1:2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8318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8328</v>
      </c>
      <c r="O3449" s="5">
        <f t="shared" si="381"/>
        <v>107.80000000000001</v>
      </c>
      <c r="P3449" s="5">
        <f t="shared" si="386"/>
        <v>77</v>
      </c>
      <c r="Q3449" s="6" t="s">
        <v>8374</v>
      </c>
      <c r="R3449" t="s">
        <v>8375</v>
      </c>
      <c r="S3449" s="10">
        <f t="shared" si="384"/>
        <v>42402.889027777783</v>
      </c>
      <c r="T3449" s="10">
        <f t="shared" si="385"/>
        <v>42447.847361111111</v>
      </c>
      <c r="U3449" s="10">
        <v>42402</v>
      </c>
      <c r="V3449" s="10">
        <v>42447</v>
      </c>
      <c r="W3449" s="28">
        <f t="shared" si="382"/>
        <v>1000</v>
      </c>
      <c r="X3449" s="28">
        <f t="shared" si="383"/>
        <v>1078</v>
      </c>
    </row>
    <row r="3450" spans="1:2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8318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8328</v>
      </c>
      <c r="O3450" s="5">
        <f t="shared" si="381"/>
        <v>109.76190476190477</v>
      </c>
      <c r="P3450" s="5">
        <f t="shared" si="386"/>
        <v>51.222222222222221</v>
      </c>
      <c r="Q3450" s="6" t="s">
        <v>8374</v>
      </c>
      <c r="R3450" t="s">
        <v>8375</v>
      </c>
      <c r="S3450" s="10">
        <f t="shared" si="384"/>
        <v>41960.119085648148</v>
      </c>
      <c r="T3450" s="10">
        <f t="shared" si="385"/>
        <v>41990.119085648148</v>
      </c>
      <c r="U3450" s="10">
        <v>41960</v>
      </c>
      <c r="V3450" s="10">
        <v>41990</v>
      </c>
      <c r="W3450" s="28">
        <f t="shared" si="382"/>
        <v>2100</v>
      </c>
      <c r="X3450" s="28">
        <f t="shared" si="383"/>
        <v>2305</v>
      </c>
    </row>
    <row r="3451" spans="1:2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8318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8328</v>
      </c>
      <c r="O3451" s="5">
        <f t="shared" si="381"/>
        <v>170.625</v>
      </c>
      <c r="P3451" s="5">
        <f t="shared" si="386"/>
        <v>68.25</v>
      </c>
      <c r="Q3451" s="6" t="s">
        <v>8374</v>
      </c>
      <c r="R3451" t="s">
        <v>8375</v>
      </c>
      <c r="S3451" s="10">
        <f t="shared" si="384"/>
        <v>42532.052523148144</v>
      </c>
      <c r="T3451" s="10">
        <f t="shared" si="385"/>
        <v>42560.166666666672</v>
      </c>
      <c r="U3451" s="10">
        <v>42532</v>
      </c>
      <c r="V3451" s="10">
        <v>42560</v>
      </c>
      <c r="W3451" s="28">
        <f t="shared" si="382"/>
        <v>800</v>
      </c>
      <c r="X3451" s="28">
        <f t="shared" si="383"/>
        <v>1365</v>
      </c>
    </row>
    <row r="3452" spans="1:2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8318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8328</v>
      </c>
      <c r="O3452" s="5">
        <f t="shared" si="381"/>
        <v>152</v>
      </c>
      <c r="P3452" s="5">
        <f t="shared" si="386"/>
        <v>19.487179487179485</v>
      </c>
      <c r="Q3452" s="6" t="s">
        <v>8374</v>
      </c>
      <c r="R3452" t="s">
        <v>8375</v>
      </c>
      <c r="S3452" s="10">
        <f t="shared" si="384"/>
        <v>42036.704525462963</v>
      </c>
      <c r="T3452" s="10">
        <f t="shared" si="385"/>
        <v>42096.662858796291</v>
      </c>
      <c r="U3452" s="10">
        <v>42036</v>
      </c>
      <c r="V3452" s="10">
        <v>42096</v>
      </c>
      <c r="W3452" s="28">
        <f t="shared" si="382"/>
        <v>752.55000000000007</v>
      </c>
      <c r="X3452" s="28">
        <f t="shared" si="383"/>
        <v>1125.028</v>
      </c>
    </row>
    <row r="3453" spans="1:2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8318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8328</v>
      </c>
      <c r="O3453" s="5">
        <f t="shared" si="381"/>
        <v>101.23076923076924</v>
      </c>
      <c r="P3453" s="5">
        <f t="shared" si="386"/>
        <v>41.125</v>
      </c>
      <c r="Q3453" s="6" t="s">
        <v>8374</v>
      </c>
      <c r="R3453" t="s">
        <v>8375</v>
      </c>
      <c r="S3453" s="10">
        <f t="shared" si="384"/>
        <v>42088.723692129628</v>
      </c>
      <c r="T3453" s="10">
        <f t="shared" si="385"/>
        <v>42115.723692129628</v>
      </c>
      <c r="U3453" s="10">
        <v>42088</v>
      </c>
      <c r="V3453" s="10">
        <v>42115</v>
      </c>
      <c r="W3453" s="28">
        <f t="shared" si="382"/>
        <v>650</v>
      </c>
      <c r="X3453" s="28">
        <f t="shared" si="383"/>
        <v>658</v>
      </c>
    </row>
    <row r="3454" spans="1:2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8318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8328</v>
      </c>
      <c r="O3454" s="5">
        <f t="shared" si="381"/>
        <v>153.19999999999999</v>
      </c>
      <c r="P3454" s="5">
        <f t="shared" si="386"/>
        <v>41.405405405405403</v>
      </c>
      <c r="Q3454" s="6" t="s">
        <v>8374</v>
      </c>
      <c r="R3454" t="s">
        <v>8375</v>
      </c>
      <c r="S3454" s="10">
        <f t="shared" si="384"/>
        <v>41820.639189814814</v>
      </c>
      <c r="T3454" s="10">
        <f t="shared" si="385"/>
        <v>41843.165972222225</v>
      </c>
      <c r="U3454" s="10">
        <v>41820</v>
      </c>
      <c r="V3454" s="10">
        <v>41843</v>
      </c>
      <c r="W3454" s="28">
        <f t="shared" si="382"/>
        <v>1000</v>
      </c>
      <c r="X3454" s="28">
        <f t="shared" si="383"/>
        <v>1532</v>
      </c>
    </row>
    <row r="3455" spans="1:2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8318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8328</v>
      </c>
      <c r="O3455" s="5">
        <f t="shared" si="381"/>
        <v>128.33333333333334</v>
      </c>
      <c r="P3455" s="5">
        <f t="shared" si="386"/>
        <v>27.5</v>
      </c>
      <c r="Q3455" s="6" t="s">
        <v>8374</v>
      </c>
      <c r="R3455" t="s">
        <v>8375</v>
      </c>
      <c r="S3455" s="10">
        <f t="shared" si="384"/>
        <v>42535.97865740741</v>
      </c>
      <c r="T3455" s="10">
        <f t="shared" si="385"/>
        <v>42595.97865740741</v>
      </c>
      <c r="U3455" s="10">
        <v>42535</v>
      </c>
      <c r="V3455" s="10">
        <v>42595</v>
      </c>
      <c r="W3455" s="28">
        <f t="shared" si="382"/>
        <v>423.69000000000005</v>
      </c>
      <c r="X3455" s="28">
        <f t="shared" si="383"/>
        <v>499.22949999999997</v>
      </c>
    </row>
    <row r="3456" spans="1:2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8318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8328</v>
      </c>
      <c r="O3456" s="5">
        <f t="shared" si="381"/>
        <v>100.71428571428571</v>
      </c>
      <c r="P3456" s="5">
        <f t="shared" si="386"/>
        <v>33.571428571428569</v>
      </c>
      <c r="Q3456" s="6" t="s">
        <v>8374</v>
      </c>
      <c r="R3456" t="s">
        <v>8375</v>
      </c>
      <c r="S3456" s="10">
        <f t="shared" si="384"/>
        <v>41821.698599537034</v>
      </c>
      <c r="T3456" s="10">
        <f t="shared" si="385"/>
        <v>41851.698599537034</v>
      </c>
      <c r="U3456" s="10">
        <v>41821</v>
      </c>
      <c r="V3456" s="10">
        <v>41851</v>
      </c>
      <c r="W3456" s="28">
        <f t="shared" si="382"/>
        <v>1200.57</v>
      </c>
      <c r="X3456" s="28">
        <f t="shared" si="383"/>
        <v>1189.758</v>
      </c>
    </row>
    <row r="3457" spans="1:2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8318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8328</v>
      </c>
      <c r="O3457" s="5">
        <f t="shared" si="381"/>
        <v>100.64999999999999</v>
      </c>
      <c r="P3457" s="5">
        <f t="shared" si="386"/>
        <v>145.86956521739131</v>
      </c>
      <c r="Q3457" s="6" t="s">
        <v>8374</v>
      </c>
      <c r="R3457" t="s">
        <v>8375</v>
      </c>
      <c r="S3457" s="10">
        <f t="shared" si="384"/>
        <v>42626.7503125</v>
      </c>
      <c r="T3457" s="10">
        <f t="shared" si="385"/>
        <v>42656.7503125</v>
      </c>
      <c r="U3457" s="10">
        <v>42626</v>
      </c>
      <c r="V3457" s="10">
        <v>42656</v>
      </c>
      <c r="W3457" s="28">
        <f t="shared" si="382"/>
        <v>10000</v>
      </c>
      <c r="X3457" s="28">
        <f t="shared" si="383"/>
        <v>10065</v>
      </c>
    </row>
    <row r="3458" spans="1:2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8318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8328</v>
      </c>
      <c r="O3458" s="5">
        <f t="shared" ref="O3458:O3521" si="387">(E3458/D3458)*100</f>
        <v>191.3</v>
      </c>
      <c r="P3458" s="5">
        <f t="shared" si="386"/>
        <v>358.6875</v>
      </c>
      <c r="Q3458" s="6" t="s">
        <v>8374</v>
      </c>
      <c r="R3458" t="s">
        <v>8375</v>
      </c>
      <c r="S3458" s="10">
        <f t="shared" si="384"/>
        <v>41821.205636574072</v>
      </c>
      <c r="T3458" s="10">
        <f t="shared" si="385"/>
        <v>41852.290972222225</v>
      </c>
      <c r="U3458" s="10">
        <v>41821</v>
      </c>
      <c r="V3458" s="10">
        <v>41852</v>
      </c>
      <c r="W3458" s="28">
        <f t="shared" ref="W3458:W3521" si="388">(HLOOKUP(U3458,Exchange_Data,MATCH(H3458,Currency,0),FALSE))*D3458</f>
        <v>3000</v>
      </c>
      <c r="X3458" s="28">
        <f t="shared" ref="X3458:X3521" si="389">(HLOOKUP(V3458,Exchange_Data,MATCH(H3458,Currency,0),FALSE))*E3458</f>
        <v>5739</v>
      </c>
    </row>
    <row r="3459" spans="1:2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8318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8328</v>
      </c>
      <c r="O3459" s="5">
        <f t="shared" si="387"/>
        <v>140.19999999999999</v>
      </c>
      <c r="P3459" s="5">
        <f t="shared" si="386"/>
        <v>50.981818181818184</v>
      </c>
      <c r="Q3459" s="6" t="s">
        <v>8374</v>
      </c>
      <c r="R3459" t="s">
        <v>8375</v>
      </c>
      <c r="S3459" s="10">
        <f t="shared" ref="S3459:S3522" si="390">(J3459/86400)+25569</f>
        <v>42016.706678240742</v>
      </c>
      <c r="T3459" s="10">
        <f t="shared" ref="T3459:T3522" si="391">(I3459/86400)+25569</f>
        <v>42047.249305555553</v>
      </c>
      <c r="U3459" s="10">
        <v>42016</v>
      </c>
      <c r="V3459" s="10">
        <v>42047</v>
      </c>
      <c r="W3459" s="28">
        <f t="shared" si="388"/>
        <v>2000</v>
      </c>
      <c r="X3459" s="28">
        <f t="shared" si="389"/>
        <v>2804</v>
      </c>
    </row>
    <row r="3460" spans="1:2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8318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8328</v>
      </c>
      <c r="O3460" s="5">
        <f t="shared" si="387"/>
        <v>124.33537832310839</v>
      </c>
      <c r="P3460" s="5">
        <f t="shared" si="386"/>
        <v>45.037037037037038</v>
      </c>
      <c r="Q3460" s="6" t="s">
        <v>8374</v>
      </c>
      <c r="R3460" t="s">
        <v>8375</v>
      </c>
      <c r="S3460" s="10">
        <f t="shared" si="390"/>
        <v>42011.202581018515</v>
      </c>
      <c r="T3460" s="10">
        <f t="shared" si="391"/>
        <v>42038.185416666667</v>
      </c>
      <c r="U3460" s="10">
        <v>42011</v>
      </c>
      <c r="V3460" s="10">
        <v>42038</v>
      </c>
      <c r="W3460" s="28">
        <f t="shared" si="388"/>
        <v>978</v>
      </c>
      <c r="X3460" s="28">
        <f t="shared" si="389"/>
        <v>1216</v>
      </c>
    </row>
    <row r="3461" spans="1:2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8318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8328</v>
      </c>
      <c r="O3461" s="5">
        <f t="shared" si="387"/>
        <v>126.2</v>
      </c>
      <c r="P3461" s="5">
        <f t="shared" si="386"/>
        <v>17.527777777777779</v>
      </c>
      <c r="Q3461" s="6" t="s">
        <v>8374</v>
      </c>
      <c r="R3461" t="s">
        <v>8375</v>
      </c>
      <c r="S3461" s="10">
        <f t="shared" si="390"/>
        <v>42480.479861111111</v>
      </c>
      <c r="T3461" s="10">
        <f t="shared" si="391"/>
        <v>42510.479861111111</v>
      </c>
      <c r="U3461" s="10">
        <v>42480</v>
      </c>
      <c r="V3461" s="10">
        <v>42510</v>
      </c>
      <c r="W3461" s="28">
        <f t="shared" si="388"/>
        <v>719.30000000000007</v>
      </c>
      <c r="X3461" s="28">
        <f t="shared" si="389"/>
        <v>919.3039</v>
      </c>
    </row>
    <row r="3462" spans="1:2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8318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8328</v>
      </c>
      <c r="O3462" s="5">
        <f t="shared" si="387"/>
        <v>190</v>
      </c>
      <c r="P3462" s="5">
        <f t="shared" si="386"/>
        <v>50</v>
      </c>
      <c r="Q3462" s="6" t="s">
        <v>8374</v>
      </c>
      <c r="R3462" t="s">
        <v>8375</v>
      </c>
      <c r="S3462" s="10">
        <f t="shared" si="390"/>
        <v>41852.527222222227</v>
      </c>
      <c r="T3462" s="10">
        <f t="shared" si="391"/>
        <v>41866.527222222227</v>
      </c>
      <c r="U3462" s="10">
        <v>41852</v>
      </c>
      <c r="V3462" s="10">
        <v>41866</v>
      </c>
      <c r="W3462" s="28">
        <f t="shared" si="388"/>
        <v>841.30000000000007</v>
      </c>
      <c r="X3462" s="28">
        <f t="shared" si="389"/>
        <v>1585.55</v>
      </c>
    </row>
    <row r="3463" spans="1:2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8318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8328</v>
      </c>
      <c r="O3463" s="5">
        <f t="shared" si="387"/>
        <v>139</v>
      </c>
      <c r="P3463" s="5">
        <f t="shared" si="386"/>
        <v>57.916666666666664</v>
      </c>
      <c r="Q3463" s="6" t="s">
        <v>8374</v>
      </c>
      <c r="R3463" t="s">
        <v>8375</v>
      </c>
      <c r="S3463" s="10">
        <f t="shared" si="390"/>
        <v>42643.632858796293</v>
      </c>
      <c r="T3463" s="10">
        <f t="shared" si="391"/>
        <v>42672.125</v>
      </c>
      <c r="U3463" s="10">
        <v>42643</v>
      </c>
      <c r="V3463" s="10">
        <v>42672</v>
      </c>
      <c r="W3463" s="28">
        <f t="shared" si="388"/>
        <v>500</v>
      </c>
      <c r="X3463" s="28">
        <f t="shared" si="389"/>
        <v>695</v>
      </c>
    </row>
    <row r="3464" spans="1:2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8318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8328</v>
      </c>
      <c r="O3464" s="5">
        <f t="shared" si="387"/>
        <v>202</v>
      </c>
      <c r="P3464" s="5">
        <f t="shared" si="386"/>
        <v>29.705882352941178</v>
      </c>
      <c r="Q3464" s="6" t="s">
        <v>8374</v>
      </c>
      <c r="R3464" t="s">
        <v>8375</v>
      </c>
      <c r="S3464" s="10">
        <f t="shared" si="390"/>
        <v>42179.898472222223</v>
      </c>
      <c r="T3464" s="10">
        <f t="shared" si="391"/>
        <v>42195.75</v>
      </c>
      <c r="U3464" s="10">
        <v>42179</v>
      </c>
      <c r="V3464" s="10">
        <v>42195</v>
      </c>
      <c r="W3464" s="28">
        <f t="shared" si="388"/>
        <v>250</v>
      </c>
      <c r="X3464" s="28">
        <f t="shared" si="389"/>
        <v>505</v>
      </c>
    </row>
    <row r="3465" spans="1:2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8318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8328</v>
      </c>
      <c r="O3465" s="5">
        <f t="shared" si="387"/>
        <v>103.38000000000001</v>
      </c>
      <c r="P3465" s="5">
        <f t="shared" ref="P3465:P3528" si="392">E3465/L3465</f>
        <v>90.684210526315795</v>
      </c>
      <c r="Q3465" s="6" t="s">
        <v>8374</v>
      </c>
      <c r="R3465" t="s">
        <v>8375</v>
      </c>
      <c r="S3465" s="10">
        <f t="shared" si="390"/>
        <v>42612.918807870374</v>
      </c>
      <c r="T3465" s="10">
        <f t="shared" si="391"/>
        <v>42654.165972222225</v>
      </c>
      <c r="U3465" s="10">
        <v>42612</v>
      </c>
      <c r="V3465" s="10">
        <v>42654</v>
      </c>
      <c r="W3465" s="28">
        <f t="shared" si="388"/>
        <v>7669</v>
      </c>
      <c r="X3465" s="28">
        <f t="shared" si="389"/>
        <v>7816.5617999999995</v>
      </c>
    </row>
    <row r="3466" spans="1:2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8318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8328</v>
      </c>
      <c r="O3466" s="5">
        <f t="shared" si="387"/>
        <v>102.3236</v>
      </c>
      <c r="P3466" s="5">
        <f t="shared" si="392"/>
        <v>55.012688172043013</v>
      </c>
      <c r="Q3466" s="6" t="s">
        <v>8374</v>
      </c>
      <c r="R3466" t="s">
        <v>8375</v>
      </c>
      <c r="S3466" s="10">
        <f t="shared" si="390"/>
        <v>42575.130057870367</v>
      </c>
      <c r="T3466" s="10">
        <f t="shared" si="391"/>
        <v>42605.130057870367</v>
      </c>
      <c r="U3466" s="10">
        <v>42575</v>
      </c>
      <c r="V3466" s="10">
        <v>42605</v>
      </c>
      <c r="W3466" s="28">
        <f t="shared" si="388"/>
        <v>5000</v>
      </c>
      <c r="X3466" s="28">
        <f t="shared" si="389"/>
        <v>5116.18</v>
      </c>
    </row>
    <row r="3467" spans="1:2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8318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8328</v>
      </c>
      <c r="O3467" s="5">
        <f t="shared" si="387"/>
        <v>103</v>
      </c>
      <c r="P3467" s="5">
        <f t="shared" si="392"/>
        <v>57.222222222222221</v>
      </c>
      <c r="Q3467" s="6" t="s">
        <v>8374</v>
      </c>
      <c r="R3467" t="s">
        <v>8375</v>
      </c>
      <c r="S3467" s="10">
        <f t="shared" si="390"/>
        <v>42200.625833333332</v>
      </c>
      <c r="T3467" s="10">
        <f t="shared" si="391"/>
        <v>42225.666666666672</v>
      </c>
      <c r="U3467" s="10">
        <v>42200</v>
      </c>
      <c r="V3467" s="10">
        <v>42225</v>
      </c>
      <c r="W3467" s="28">
        <f t="shared" si="388"/>
        <v>3125.4</v>
      </c>
      <c r="X3467" s="28">
        <f t="shared" si="389"/>
        <v>3196.502</v>
      </c>
    </row>
    <row r="3468" spans="1:2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8318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8328</v>
      </c>
      <c r="O3468" s="5">
        <f t="shared" si="387"/>
        <v>127.14285714285714</v>
      </c>
      <c r="P3468" s="5">
        <f t="shared" si="392"/>
        <v>72.950819672131146</v>
      </c>
      <c r="Q3468" s="6" t="s">
        <v>8374</v>
      </c>
      <c r="R3468" t="s">
        <v>8375</v>
      </c>
      <c r="S3468" s="10">
        <f t="shared" si="390"/>
        <v>42420.019097222219</v>
      </c>
      <c r="T3468" s="10">
        <f t="shared" si="391"/>
        <v>42479.977430555555</v>
      </c>
      <c r="U3468" s="10">
        <v>42420</v>
      </c>
      <c r="V3468" s="10">
        <v>42479</v>
      </c>
      <c r="W3468" s="28">
        <f t="shared" si="388"/>
        <v>3500</v>
      </c>
      <c r="X3468" s="28">
        <f t="shared" si="389"/>
        <v>4450</v>
      </c>
    </row>
    <row r="3469" spans="1:2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8318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8328</v>
      </c>
      <c r="O3469" s="5">
        <f t="shared" si="387"/>
        <v>101</v>
      </c>
      <c r="P3469" s="5">
        <f t="shared" si="392"/>
        <v>64.468085106382972</v>
      </c>
      <c r="Q3469" s="6" t="s">
        <v>8374</v>
      </c>
      <c r="R3469" t="s">
        <v>8375</v>
      </c>
      <c r="S3469" s="10">
        <f t="shared" si="390"/>
        <v>42053.671666666662</v>
      </c>
      <c r="T3469" s="10">
        <f t="shared" si="391"/>
        <v>42083.630000000005</v>
      </c>
      <c r="U3469" s="10">
        <v>42053</v>
      </c>
      <c r="V3469" s="10">
        <v>42083</v>
      </c>
      <c r="W3469" s="28">
        <f t="shared" si="388"/>
        <v>3000</v>
      </c>
      <c r="X3469" s="28">
        <f t="shared" si="389"/>
        <v>3030</v>
      </c>
    </row>
    <row r="3470" spans="1:2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8318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8328</v>
      </c>
      <c r="O3470" s="5">
        <f t="shared" si="387"/>
        <v>121.78</v>
      </c>
      <c r="P3470" s="5">
        <f t="shared" si="392"/>
        <v>716.35294117647061</v>
      </c>
      <c r="Q3470" s="6" t="s">
        <v>8374</v>
      </c>
      <c r="R3470" t="s">
        <v>8375</v>
      </c>
      <c r="S3470" s="10">
        <f t="shared" si="390"/>
        <v>42605.765381944446</v>
      </c>
      <c r="T3470" s="10">
        <f t="shared" si="391"/>
        <v>42634.125</v>
      </c>
      <c r="U3470" s="10">
        <v>42605</v>
      </c>
      <c r="V3470" s="10">
        <v>42634</v>
      </c>
      <c r="W3470" s="28">
        <f t="shared" si="388"/>
        <v>10000</v>
      </c>
      <c r="X3470" s="28">
        <f t="shared" si="389"/>
        <v>12178</v>
      </c>
    </row>
    <row r="3471" spans="1:2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8318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8328</v>
      </c>
      <c r="O3471" s="5">
        <f t="shared" si="387"/>
        <v>113.39285714285714</v>
      </c>
      <c r="P3471" s="5">
        <f t="shared" si="392"/>
        <v>50.396825396825399</v>
      </c>
      <c r="Q3471" s="6" t="s">
        <v>8374</v>
      </c>
      <c r="R3471" t="s">
        <v>8375</v>
      </c>
      <c r="S3471" s="10">
        <f t="shared" si="390"/>
        <v>42458.641724537039</v>
      </c>
      <c r="T3471" s="10">
        <f t="shared" si="391"/>
        <v>42488.641724537039</v>
      </c>
      <c r="U3471" s="10">
        <v>42458</v>
      </c>
      <c r="V3471" s="10">
        <v>42488</v>
      </c>
      <c r="W3471" s="28">
        <f t="shared" si="388"/>
        <v>2800</v>
      </c>
      <c r="X3471" s="28">
        <f t="shared" si="389"/>
        <v>3175</v>
      </c>
    </row>
    <row r="3472" spans="1:2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8318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8328</v>
      </c>
      <c r="O3472" s="5">
        <f t="shared" si="387"/>
        <v>150</v>
      </c>
      <c r="P3472" s="5">
        <f t="shared" si="392"/>
        <v>41.666666666666664</v>
      </c>
      <c r="Q3472" s="6" t="s">
        <v>8374</v>
      </c>
      <c r="R3472" t="s">
        <v>8375</v>
      </c>
      <c r="S3472" s="10">
        <f t="shared" si="390"/>
        <v>42529.022013888884</v>
      </c>
      <c r="T3472" s="10">
        <f t="shared" si="391"/>
        <v>42566.901388888888</v>
      </c>
      <c r="U3472" s="10">
        <v>42529</v>
      </c>
      <c r="V3472" s="10">
        <v>42566</v>
      </c>
      <c r="W3472" s="28">
        <f t="shared" si="388"/>
        <v>250</v>
      </c>
      <c r="X3472" s="28">
        <f t="shared" si="389"/>
        <v>375</v>
      </c>
    </row>
    <row r="3473" spans="1:2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8318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8328</v>
      </c>
      <c r="O3473" s="5">
        <f t="shared" si="387"/>
        <v>214.6</v>
      </c>
      <c r="P3473" s="5">
        <f t="shared" si="392"/>
        <v>35.766666666666666</v>
      </c>
      <c r="Q3473" s="6" t="s">
        <v>8374</v>
      </c>
      <c r="R3473" t="s">
        <v>8375</v>
      </c>
      <c r="S3473" s="10">
        <f t="shared" si="390"/>
        <v>41841.820486111115</v>
      </c>
      <c r="T3473" s="10">
        <f t="shared" si="391"/>
        <v>41882.833333333336</v>
      </c>
      <c r="U3473" s="10">
        <v>41841</v>
      </c>
      <c r="V3473" s="10">
        <v>41882</v>
      </c>
      <c r="W3473" s="28">
        <f t="shared" si="388"/>
        <v>853.94999999999993</v>
      </c>
      <c r="X3473" s="28">
        <f t="shared" si="389"/>
        <v>1779.2485999999999</v>
      </c>
    </row>
    <row r="3474" spans="1:2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8318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8328</v>
      </c>
      <c r="O3474" s="5">
        <f t="shared" si="387"/>
        <v>102.05</v>
      </c>
      <c r="P3474" s="5">
        <f t="shared" si="392"/>
        <v>88.739130434782609</v>
      </c>
      <c r="Q3474" s="6" t="s">
        <v>8374</v>
      </c>
      <c r="R3474" t="s">
        <v>8375</v>
      </c>
      <c r="S3474" s="10">
        <f t="shared" si="390"/>
        <v>41928.170497685183</v>
      </c>
      <c r="T3474" s="10">
        <f t="shared" si="391"/>
        <v>41949.249305555553</v>
      </c>
      <c r="U3474" s="10">
        <v>41928</v>
      </c>
      <c r="V3474" s="10">
        <v>41949</v>
      </c>
      <c r="W3474" s="28">
        <f t="shared" si="388"/>
        <v>2000</v>
      </c>
      <c r="X3474" s="28">
        <f t="shared" si="389"/>
        <v>2041</v>
      </c>
    </row>
    <row r="3475" spans="1:2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8318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8328</v>
      </c>
      <c r="O3475" s="5">
        <f t="shared" si="387"/>
        <v>100</v>
      </c>
      <c r="P3475" s="5">
        <f t="shared" si="392"/>
        <v>148.4848484848485</v>
      </c>
      <c r="Q3475" s="6" t="s">
        <v>8374</v>
      </c>
      <c r="R3475" t="s">
        <v>8375</v>
      </c>
      <c r="S3475" s="10">
        <f t="shared" si="390"/>
        <v>42062.834444444445</v>
      </c>
      <c r="T3475" s="10">
        <f t="shared" si="391"/>
        <v>42083.852083333331</v>
      </c>
      <c r="U3475" s="10">
        <v>42062</v>
      </c>
      <c r="V3475" s="10">
        <v>42083</v>
      </c>
      <c r="W3475" s="28">
        <f t="shared" si="388"/>
        <v>4900</v>
      </c>
      <c r="X3475" s="28">
        <f t="shared" si="389"/>
        <v>4900</v>
      </c>
    </row>
    <row r="3476" spans="1:2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8318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8328</v>
      </c>
      <c r="O3476" s="5">
        <f t="shared" si="387"/>
        <v>101</v>
      </c>
      <c r="P3476" s="5">
        <f t="shared" si="392"/>
        <v>51.794871794871796</v>
      </c>
      <c r="Q3476" s="6" t="s">
        <v>8374</v>
      </c>
      <c r="R3476" t="s">
        <v>8375</v>
      </c>
      <c r="S3476" s="10">
        <f t="shared" si="390"/>
        <v>42541.501516203702</v>
      </c>
      <c r="T3476" s="10">
        <f t="shared" si="391"/>
        <v>42571.501516203702</v>
      </c>
      <c r="U3476" s="10">
        <v>42541</v>
      </c>
      <c r="V3476" s="10">
        <v>42571</v>
      </c>
      <c r="W3476" s="28">
        <f t="shared" si="388"/>
        <v>2929.2</v>
      </c>
      <c r="X3476" s="28">
        <f t="shared" si="389"/>
        <v>2660.9459999999999</v>
      </c>
    </row>
    <row r="3477" spans="1:2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8318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8328</v>
      </c>
      <c r="O3477" s="5">
        <f t="shared" si="387"/>
        <v>113.33333333333333</v>
      </c>
      <c r="P3477" s="5">
        <f t="shared" si="392"/>
        <v>20</v>
      </c>
      <c r="Q3477" s="6" t="s">
        <v>8374</v>
      </c>
      <c r="R3477" t="s">
        <v>8375</v>
      </c>
      <c r="S3477" s="10">
        <f t="shared" si="390"/>
        <v>41918.880833333329</v>
      </c>
      <c r="T3477" s="10">
        <f t="shared" si="391"/>
        <v>41946</v>
      </c>
      <c r="U3477" s="10">
        <v>41918</v>
      </c>
      <c r="V3477" s="10">
        <v>41946</v>
      </c>
      <c r="W3477" s="28">
        <f t="shared" si="388"/>
        <v>479.73</v>
      </c>
      <c r="X3477" s="28">
        <f t="shared" si="389"/>
        <v>543.96600000000001</v>
      </c>
    </row>
    <row r="3478" spans="1:2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8318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8328</v>
      </c>
      <c r="O3478" s="5">
        <f t="shared" si="387"/>
        <v>104</v>
      </c>
      <c r="P3478" s="5">
        <f t="shared" si="392"/>
        <v>52</v>
      </c>
      <c r="Q3478" s="6" t="s">
        <v>8374</v>
      </c>
      <c r="R3478" t="s">
        <v>8375</v>
      </c>
      <c r="S3478" s="10">
        <f t="shared" si="390"/>
        <v>41921.279976851853</v>
      </c>
      <c r="T3478" s="10">
        <f t="shared" si="391"/>
        <v>41939.125</v>
      </c>
      <c r="U3478" s="10">
        <v>41921</v>
      </c>
      <c r="V3478" s="10">
        <v>41939</v>
      </c>
      <c r="W3478" s="28">
        <f t="shared" si="388"/>
        <v>300</v>
      </c>
      <c r="X3478" s="28">
        <f t="shared" si="389"/>
        <v>312</v>
      </c>
    </row>
    <row r="3479" spans="1:2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8318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8328</v>
      </c>
      <c r="O3479" s="5">
        <f t="shared" si="387"/>
        <v>115.33333333333333</v>
      </c>
      <c r="P3479" s="5">
        <f t="shared" si="392"/>
        <v>53.230769230769234</v>
      </c>
      <c r="Q3479" s="6" t="s">
        <v>8374</v>
      </c>
      <c r="R3479" t="s">
        <v>8375</v>
      </c>
      <c r="S3479" s="10">
        <f t="shared" si="390"/>
        <v>42128.736608796295</v>
      </c>
      <c r="T3479" s="10">
        <f t="shared" si="391"/>
        <v>42141.125</v>
      </c>
      <c r="U3479" s="10">
        <v>42128</v>
      </c>
      <c r="V3479" s="10">
        <v>42141</v>
      </c>
      <c r="W3479" s="28">
        <f t="shared" si="388"/>
        <v>1800</v>
      </c>
      <c r="X3479" s="28">
        <f t="shared" si="389"/>
        <v>2076</v>
      </c>
    </row>
    <row r="3480" spans="1:2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8318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8328</v>
      </c>
      <c r="O3480" s="5">
        <f t="shared" si="387"/>
        <v>112.85000000000001</v>
      </c>
      <c r="P3480" s="5">
        <f t="shared" si="392"/>
        <v>39.596491228070178</v>
      </c>
      <c r="Q3480" s="6" t="s">
        <v>8374</v>
      </c>
      <c r="R3480" t="s">
        <v>8375</v>
      </c>
      <c r="S3480" s="10">
        <f t="shared" si="390"/>
        <v>42053.916921296295</v>
      </c>
      <c r="T3480" s="10">
        <f t="shared" si="391"/>
        <v>42079.875</v>
      </c>
      <c r="U3480" s="10">
        <v>42053</v>
      </c>
      <c r="V3480" s="10">
        <v>42079</v>
      </c>
      <c r="W3480" s="28">
        <f t="shared" si="388"/>
        <v>2000</v>
      </c>
      <c r="X3480" s="28">
        <f t="shared" si="389"/>
        <v>2257</v>
      </c>
    </row>
    <row r="3481" spans="1:2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8318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8328</v>
      </c>
      <c r="O3481" s="5">
        <f t="shared" si="387"/>
        <v>127.86666666666666</v>
      </c>
      <c r="P3481" s="5">
        <f t="shared" si="392"/>
        <v>34.25</v>
      </c>
      <c r="Q3481" s="6" t="s">
        <v>8374</v>
      </c>
      <c r="R3481" t="s">
        <v>8375</v>
      </c>
      <c r="S3481" s="10">
        <f t="shared" si="390"/>
        <v>41781.855092592596</v>
      </c>
      <c r="T3481" s="10">
        <f t="shared" si="391"/>
        <v>41811.855092592596</v>
      </c>
      <c r="U3481" s="10">
        <v>41781</v>
      </c>
      <c r="V3481" s="10">
        <v>41811</v>
      </c>
      <c r="W3481" s="28">
        <f t="shared" si="388"/>
        <v>2529.9</v>
      </c>
      <c r="X3481" s="28">
        <f t="shared" si="389"/>
        <v>3267.8883999999998</v>
      </c>
    </row>
    <row r="3482" spans="1:2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8318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8328</v>
      </c>
      <c r="O3482" s="5">
        <f t="shared" si="387"/>
        <v>142.66666666666669</v>
      </c>
      <c r="P3482" s="5">
        <f t="shared" si="392"/>
        <v>164.61538461538461</v>
      </c>
      <c r="Q3482" s="6" t="s">
        <v>8374</v>
      </c>
      <c r="R3482" t="s">
        <v>8375</v>
      </c>
      <c r="S3482" s="10">
        <f t="shared" si="390"/>
        <v>42171.317442129628</v>
      </c>
      <c r="T3482" s="10">
        <f t="shared" si="391"/>
        <v>42195.875</v>
      </c>
      <c r="U3482" s="10">
        <v>42171</v>
      </c>
      <c r="V3482" s="10">
        <v>42195</v>
      </c>
      <c r="W3482" s="28">
        <f t="shared" si="388"/>
        <v>1500</v>
      </c>
      <c r="X3482" s="28">
        <f t="shared" si="389"/>
        <v>2140</v>
      </c>
    </row>
    <row r="3483" spans="1:2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8318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8328</v>
      </c>
      <c r="O3483" s="5">
        <f t="shared" si="387"/>
        <v>118.8</v>
      </c>
      <c r="P3483" s="5">
        <f t="shared" si="392"/>
        <v>125.05263157894737</v>
      </c>
      <c r="Q3483" s="6" t="s">
        <v>8374</v>
      </c>
      <c r="R3483" t="s">
        <v>8375</v>
      </c>
      <c r="S3483" s="10">
        <f t="shared" si="390"/>
        <v>41989.247546296298</v>
      </c>
      <c r="T3483" s="10">
        <f t="shared" si="391"/>
        <v>42006.247546296298</v>
      </c>
      <c r="U3483" s="10">
        <v>41989</v>
      </c>
      <c r="V3483" s="10">
        <v>42006</v>
      </c>
      <c r="W3483" s="28">
        <f t="shared" si="388"/>
        <v>8245</v>
      </c>
      <c r="X3483" s="28">
        <f t="shared" si="389"/>
        <v>9640.6200000000008</v>
      </c>
    </row>
    <row r="3484" spans="1:2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8318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8328</v>
      </c>
      <c r="O3484" s="5">
        <f t="shared" si="387"/>
        <v>138.33333333333334</v>
      </c>
      <c r="P3484" s="5">
        <f t="shared" si="392"/>
        <v>51.875</v>
      </c>
      <c r="Q3484" s="6" t="s">
        <v>8374</v>
      </c>
      <c r="R3484" t="s">
        <v>8375</v>
      </c>
      <c r="S3484" s="10">
        <f t="shared" si="390"/>
        <v>41796.771597222221</v>
      </c>
      <c r="T3484" s="10">
        <f t="shared" si="391"/>
        <v>41826.771597222221</v>
      </c>
      <c r="U3484" s="10">
        <v>41796</v>
      </c>
      <c r="V3484" s="10">
        <v>41826</v>
      </c>
      <c r="W3484" s="28">
        <f t="shared" si="388"/>
        <v>5047.5</v>
      </c>
      <c r="X3484" s="28">
        <f t="shared" si="389"/>
        <v>7114.7599999999993</v>
      </c>
    </row>
    <row r="3485" spans="1:2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8318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8328</v>
      </c>
      <c r="O3485" s="5">
        <f t="shared" si="387"/>
        <v>159.9402985074627</v>
      </c>
      <c r="P3485" s="5">
        <f t="shared" si="392"/>
        <v>40.285714285714285</v>
      </c>
      <c r="Q3485" s="6" t="s">
        <v>8374</v>
      </c>
      <c r="R3485" t="s">
        <v>8375</v>
      </c>
      <c r="S3485" s="10">
        <f t="shared" si="390"/>
        <v>41793.668761574074</v>
      </c>
      <c r="T3485" s="10">
        <f t="shared" si="391"/>
        <v>41823.668761574074</v>
      </c>
      <c r="U3485" s="10">
        <v>41793</v>
      </c>
      <c r="V3485" s="10">
        <v>41823</v>
      </c>
      <c r="W3485" s="28">
        <f t="shared" si="388"/>
        <v>3350</v>
      </c>
      <c r="X3485" s="28">
        <f t="shared" si="389"/>
        <v>5358</v>
      </c>
    </row>
    <row r="3486" spans="1:2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8318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8328</v>
      </c>
      <c r="O3486" s="5">
        <f t="shared" si="387"/>
        <v>114.24000000000001</v>
      </c>
      <c r="P3486" s="5">
        <f t="shared" si="392"/>
        <v>64.909090909090907</v>
      </c>
      <c r="Q3486" s="6" t="s">
        <v>8374</v>
      </c>
      <c r="R3486" t="s">
        <v>8375</v>
      </c>
      <c r="S3486" s="10">
        <f t="shared" si="390"/>
        <v>42506.760405092587</v>
      </c>
      <c r="T3486" s="10">
        <f t="shared" si="391"/>
        <v>42536.760405092587</v>
      </c>
      <c r="U3486" s="10">
        <v>42506</v>
      </c>
      <c r="V3486" s="10">
        <v>42536</v>
      </c>
      <c r="W3486" s="28">
        <f t="shared" si="388"/>
        <v>2500</v>
      </c>
      <c r="X3486" s="28">
        <f t="shared" si="389"/>
        <v>2856</v>
      </c>
    </row>
    <row r="3487" spans="1:2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8318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8328</v>
      </c>
      <c r="O3487" s="5">
        <f t="shared" si="387"/>
        <v>100.60606060606061</v>
      </c>
      <c r="P3487" s="5">
        <f t="shared" si="392"/>
        <v>55.333333333333336</v>
      </c>
      <c r="Q3487" s="6" t="s">
        <v>8374</v>
      </c>
      <c r="R3487" t="s">
        <v>8375</v>
      </c>
      <c r="S3487" s="10">
        <f t="shared" si="390"/>
        <v>42372.693055555559</v>
      </c>
      <c r="T3487" s="10">
        <f t="shared" si="391"/>
        <v>42402.693055555559</v>
      </c>
      <c r="U3487" s="10">
        <v>42372</v>
      </c>
      <c r="V3487" s="10">
        <v>42402</v>
      </c>
      <c r="W3487" s="28">
        <f t="shared" si="388"/>
        <v>1650</v>
      </c>
      <c r="X3487" s="28">
        <f t="shared" si="389"/>
        <v>1660</v>
      </c>
    </row>
    <row r="3488" spans="1:2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8318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8328</v>
      </c>
      <c r="O3488" s="5">
        <f t="shared" si="387"/>
        <v>155.20000000000002</v>
      </c>
      <c r="P3488" s="5">
        <f t="shared" si="392"/>
        <v>83.142857142857139</v>
      </c>
      <c r="Q3488" s="6" t="s">
        <v>8374</v>
      </c>
      <c r="R3488" t="s">
        <v>8375</v>
      </c>
      <c r="S3488" s="10">
        <f t="shared" si="390"/>
        <v>42126.87501157407</v>
      </c>
      <c r="T3488" s="10">
        <f t="shared" si="391"/>
        <v>42158.290972222225</v>
      </c>
      <c r="U3488" s="10">
        <v>42126</v>
      </c>
      <c r="V3488" s="10">
        <v>42158</v>
      </c>
      <c r="W3488" s="28">
        <f t="shared" si="388"/>
        <v>3000</v>
      </c>
      <c r="X3488" s="28">
        <f t="shared" si="389"/>
        <v>4656</v>
      </c>
    </row>
    <row r="3489" spans="1:2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8318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8328</v>
      </c>
      <c r="O3489" s="5">
        <f t="shared" si="387"/>
        <v>127.75000000000001</v>
      </c>
      <c r="P3489" s="5">
        <f t="shared" si="392"/>
        <v>38.712121212121211</v>
      </c>
      <c r="Q3489" s="6" t="s">
        <v>8374</v>
      </c>
      <c r="R3489" t="s">
        <v>8375</v>
      </c>
      <c r="S3489" s="10">
        <f t="shared" si="390"/>
        <v>42149.940416666665</v>
      </c>
      <c r="T3489" s="10">
        <f t="shared" si="391"/>
        <v>42179.940416666665</v>
      </c>
      <c r="U3489" s="10">
        <v>42149</v>
      </c>
      <c r="V3489" s="10">
        <v>42179</v>
      </c>
      <c r="W3489" s="28">
        <f t="shared" si="388"/>
        <v>3092.4</v>
      </c>
      <c r="X3489" s="28">
        <f t="shared" si="389"/>
        <v>4024.8914999999997</v>
      </c>
    </row>
    <row r="3490" spans="1:2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8318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8328</v>
      </c>
      <c r="O3490" s="5">
        <f t="shared" si="387"/>
        <v>121.2</v>
      </c>
      <c r="P3490" s="5">
        <f t="shared" si="392"/>
        <v>125.37931034482759</v>
      </c>
      <c r="Q3490" s="6" t="s">
        <v>8374</v>
      </c>
      <c r="R3490" t="s">
        <v>8375</v>
      </c>
      <c r="S3490" s="10">
        <f t="shared" si="390"/>
        <v>42087.768055555556</v>
      </c>
      <c r="T3490" s="10">
        <f t="shared" si="391"/>
        <v>42111.666666666672</v>
      </c>
      <c r="U3490" s="10">
        <v>42087</v>
      </c>
      <c r="V3490" s="10">
        <v>42111</v>
      </c>
      <c r="W3490" s="28">
        <f t="shared" si="388"/>
        <v>3000</v>
      </c>
      <c r="X3490" s="28">
        <f t="shared" si="389"/>
        <v>3636</v>
      </c>
    </row>
    <row r="3491" spans="1:2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8318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8328</v>
      </c>
      <c r="O3491" s="5">
        <f t="shared" si="387"/>
        <v>112.7</v>
      </c>
      <c r="P3491" s="5">
        <f t="shared" si="392"/>
        <v>78.263888888888886</v>
      </c>
      <c r="Q3491" s="6" t="s">
        <v>8374</v>
      </c>
      <c r="R3491" t="s">
        <v>8375</v>
      </c>
      <c r="S3491" s="10">
        <f t="shared" si="390"/>
        <v>41753.635775462964</v>
      </c>
      <c r="T3491" s="10">
        <f t="shared" si="391"/>
        <v>41783.875</v>
      </c>
      <c r="U3491" s="10">
        <v>41753</v>
      </c>
      <c r="V3491" s="10">
        <v>41783</v>
      </c>
      <c r="W3491" s="28">
        <f t="shared" si="388"/>
        <v>8396</v>
      </c>
      <c r="X3491" s="28">
        <f t="shared" si="389"/>
        <v>9489.9035000000003</v>
      </c>
    </row>
    <row r="3492" spans="1:2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8318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8328</v>
      </c>
      <c r="O3492" s="5">
        <f t="shared" si="387"/>
        <v>127.49999999999999</v>
      </c>
      <c r="P3492" s="5">
        <f t="shared" si="392"/>
        <v>47.222222222222221</v>
      </c>
      <c r="Q3492" s="6" t="s">
        <v>8374</v>
      </c>
      <c r="R3492" t="s">
        <v>8375</v>
      </c>
      <c r="S3492" s="10">
        <f t="shared" si="390"/>
        <v>42443.802361111113</v>
      </c>
      <c r="T3492" s="10">
        <f t="shared" si="391"/>
        <v>42473.802361111113</v>
      </c>
      <c r="U3492" s="10">
        <v>42443</v>
      </c>
      <c r="V3492" s="10">
        <v>42473</v>
      </c>
      <c r="W3492" s="28">
        <f t="shared" si="388"/>
        <v>1000</v>
      </c>
      <c r="X3492" s="28">
        <f t="shared" si="389"/>
        <v>1275</v>
      </c>
    </row>
    <row r="3493" spans="1:2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8318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8328</v>
      </c>
      <c r="O3493" s="5">
        <f t="shared" si="387"/>
        <v>158.20000000000002</v>
      </c>
      <c r="P3493" s="5">
        <f t="shared" si="392"/>
        <v>79.099999999999994</v>
      </c>
      <c r="Q3493" s="6" t="s">
        <v>8374</v>
      </c>
      <c r="R3493" t="s">
        <v>8375</v>
      </c>
      <c r="S3493" s="10">
        <f t="shared" si="390"/>
        <v>42121.249814814815</v>
      </c>
      <c r="T3493" s="10">
        <f t="shared" si="391"/>
        <v>42142.249814814815</v>
      </c>
      <c r="U3493" s="10">
        <v>42121</v>
      </c>
      <c r="V3493" s="10">
        <v>42142</v>
      </c>
      <c r="W3493" s="28">
        <f t="shared" si="388"/>
        <v>500</v>
      </c>
      <c r="X3493" s="28">
        <f t="shared" si="389"/>
        <v>791</v>
      </c>
    </row>
    <row r="3494" spans="1:2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8318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8328</v>
      </c>
      <c r="O3494" s="5">
        <f t="shared" si="387"/>
        <v>105.26894736842105</v>
      </c>
      <c r="P3494" s="5">
        <f t="shared" si="392"/>
        <v>114.29199999999999</v>
      </c>
      <c r="Q3494" s="6" t="s">
        <v>8374</v>
      </c>
      <c r="R3494" t="s">
        <v>8375</v>
      </c>
      <c r="S3494" s="10">
        <f t="shared" si="390"/>
        <v>42268.009224537032</v>
      </c>
      <c r="T3494" s="10">
        <f t="shared" si="391"/>
        <v>42303.009224537032</v>
      </c>
      <c r="U3494" s="10">
        <v>42268</v>
      </c>
      <c r="V3494" s="10">
        <v>42303</v>
      </c>
      <c r="W3494" s="28">
        <f t="shared" si="388"/>
        <v>3800</v>
      </c>
      <c r="X3494" s="28">
        <f t="shared" si="389"/>
        <v>4000.22</v>
      </c>
    </row>
    <row r="3495" spans="1:2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8318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8328</v>
      </c>
      <c r="O3495" s="5">
        <f t="shared" si="387"/>
        <v>100</v>
      </c>
      <c r="P3495" s="5">
        <f t="shared" si="392"/>
        <v>51.724137931034484</v>
      </c>
      <c r="Q3495" s="6" t="s">
        <v>8374</v>
      </c>
      <c r="R3495" t="s">
        <v>8375</v>
      </c>
      <c r="S3495" s="10">
        <f t="shared" si="390"/>
        <v>41848.866157407407</v>
      </c>
      <c r="T3495" s="10">
        <f t="shared" si="391"/>
        <v>41868.21597222222</v>
      </c>
      <c r="U3495" s="10">
        <v>41848</v>
      </c>
      <c r="V3495" s="10">
        <v>41868</v>
      </c>
      <c r="W3495" s="28">
        <f t="shared" si="388"/>
        <v>1500</v>
      </c>
      <c r="X3495" s="28">
        <f t="shared" si="389"/>
        <v>1500</v>
      </c>
    </row>
    <row r="3496" spans="1:2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8318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8328</v>
      </c>
      <c r="O3496" s="5">
        <f t="shared" si="387"/>
        <v>100</v>
      </c>
      <c r="P3496" s="5">
        <f t="shared" si="392"/>
        <v>30.76923076923077</v>
      </c>
      <c r="Q3496" s="6" t="s">
        <v>8374</v>
      </c>
      <c r="R3496" t="s">
        <v>8375</v>
      </c>
      <c r="S3496" s="10">
        <f t="shared" si="390"/>
        <v>42689.214988425927</v>
      </c>
      <c r="T3496" s="10">
        <f t="shared" si="391"/>
        <v>42700.25</v>
      </c>
      <c r="U3496" s="10">
        <v>42689</v>
      </c>
      <c r="V3496" s="10">
        <v>42700</v>
      </c>
      <c r="W3496" s="28">
        <f t="shared" si="388"/>
        <v>400</v>
      </c>
      <c r="X3496" s="28">
        <f t="shared" si="389"/>
        <v>400</v>
      </c>
    </row>
    <row r="3497" spans="1:2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8318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8328</v>
      </c>
      <c r="O3497" s="5">
        <f t="shared" si="387"/>
        <v>106.86</v>
      </c>
      <c r="P3497" s="5">
        <f t="shared" si="392"/>
        <v>74.208333333333329</v>
      </c>
      <c r="Q3497" s="6" t="s">
        <v>8374</v>
      </c>
      <c r="R3497" t="s">
        <v>8375</v>
      </c>
      <c r="S3497" s="10">
        <f t="shared" si="390"/>
        <v>41915.762835648144</v>
      </c>
      <c r="T3497" s="10">
        <f t="shared" si="391"/>
        <v>41944.720833333333</v>
      </c>
      <c r="U3497" s="10">
        <v>41915</v>
      </c>
      <c r="V3497" s="10">
        <v>41944</v>
      </c>
      <c r="W3497" s="28">
        <f t="shared" si="388"/>
        <v>4471</v>
      </c>
      <c r="X3497" s="28">
        <f t="shared" si="389"/>
        <v>4739.241</v>
      </c>
    </row>
    <row r="3498" spans="1:2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8318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8328</v>
      </c>
      <c r="O3498" s="5">
        <f t="shared" si="387"/>
        <v>124.4</v>
      </c>
      <c r="P3498" s="5">
        <f t="shared" si="392"/>
        <v>47.846153846153847</v>
      </c>
      <c r="Q3498" s="6" t="s">
        <v>8374</v>
      </c>
      <c r="R3498" t="s">
        <v>8375</v>
      </c>
      <c r="S3498" s="10">
        <f t="shared" si="390"/>
        <v>42584.846828703703</v>
      </c>
      <c r="T3498" s="10">
        <f t="shared" si="391"/>
        <v>42624.846828703703</v>
      </c>
      <c r="U3498" s="10">
        <v>42584</v>
      </c>
      <c r="V3498" s="10">
        <v>42624</v>
      </c>
      <c r="W3498" s="28">
        <f t="shared" si="388"/>
        <v>3000</v>
      </c>
      <c r="X3498" s="28">
        <f t="shared" si="389"/>
        <v>3732</v>
      </c>
    </row>
    <row r="3499" spans="1:2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8318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8328</v>
      </c>
      <c r="O3499" s="5">
        <f t="shared" si="387"/>
        <v>108.70406189555126</v>
      </c>
      <c r="P3499" s="5">
        <f t="shared" si="392"/>
        <v>34.408163265306122</v>
      </c>
      <c r="Q3499" s="6" t="s">
        <v>8374</v>
      </c>
      <c r="R3499" t="s">
        <v>8375</v>
      </c>
      <c r="S3499" s="10">
        <f t="shared" si="390"/>
        <v>42511.741944444446</v>
      </c>
      <c r="T3499" s="10">
        <f t="shared" si="391"/>
        <v>42523.916666666672</v>
      </c>
      <c r="U3499" s="10">
        <v>42511</v>
      </c>
      <c r="V3499" s="10">
        <v>42523</v>
      </c>
      <c r="W3499" s="28">
        <f t="shared" si="388"/>
        <v>1551</v>
      </c>
      <c r="X3499" s="28">
        <f t="shared" si="389"/>
        <v>1686</v>
      </c>
    </row>
    <row r="3500" spans="1:2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8318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8328</v>
      </c>
      <c r="O3500" s="5">
        <f t="shared" si="387"/>
        <v>102.42424242424242</v>
      </c>
      <c r="P3500" s="5">
        <f t="shared" si="392"/>
        <v>40.238095238095241</v>
      </c>
      <c r="Q3500" s="6" t="s">
        <v>8374</v>
      </c>
      <c r="R3500" t="s">
        <v>8375</v>
      </c>
      <c r="S3500" s="10">
        <f t="shared" si="390"/>
        <v>42459.15861111111</v>
      </c>
      <c r="T3500" s="10">
        <f t="shared" si="391"/>
        <v>42518.905555555553</v>
      </c>
      <c r="U3500" s="10">
        <v>42459</v>
      </c>
      <c r="V3500" s="10">
        <v>42518</v>
      </c>
      <c r="W3500" s="28">
        <f t="shared" si="388"/>
        <v>1266.375</v>
      </c>
      <c r="X3500" s="28">
        <f t="shared" si="389"/>
        <v>1296.23</v>
      </c>
    </row>
    <row r="3501" spans="1:2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8318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8328</v>
      </c>
      <c r="O3501" s="5">
        <f t="shared" si="387"/>
        <v>105.5</v>
      </c>
      <c r="P3501" s="5">
        <f t="shared" si="392"/>
        <v>60.285714285714285</v>
      </c>
      <c r="Q3501" s="6" t="s">
        <v>8374</v>
      </c>
      <c r="R3501" t="s">
        <v>8375</v>
      </c>
      <c r="S3501" s="10">
        <f t="shared" si="390"/>
        <v>42132.036168981482</v>
      </c>
      <c r="T3501" s="10">
        <f t="shared" si="391"/>
        <v>42186.290972222225</v>
      </c>
      <c r="U3501" s="10">
        <v>42132</v>
      </c>
      <c r="V3501" s="10">
        <v>42186</v>
      </c>
      <c r="W3501" s="28">
        <f t="shared" si="388"/>
        <v>2000</v>
      </c>
      <c r="X3501" s="28">
        <f t="shared" si="389"/>
        <v>2110</v>
      </c>
    </row>
    <row r="3502" spans="1:2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8318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8328</v>
      </c>
      <c r="O3502" s="5">
        <f t="shared" si="387"/>
        <v>106.3</v>
      </c>
      <c r="P3502" s="5">
        <f t="shared" si="392"/>
        <v>25.30952380952381</v>
      </c>
      <c r="Q3502" s="6" t="s">
        <v>8374</v>
      </c>
      <c r="R3502" t="s">
        <v>8375</v>
      </c>
      <c r="S3502" s="10">
        <f t="shared" si="390"/>
        <v>42419.919421296298</v>
      </c>
      <c r="T3502" s="10">
        <f t="shared" si="391"/>
        <v>42436.207638888889</v>
      </c>
      <c r="U3502" s="10">
        <v>42419</v>
      </c>
      <c r="V3502" s="10">
        <v>42436</v>
      </c>
      <c r="W3502" s="28">
        <f t="shared" si="388"/>
        <v>1000</v>
      </c>
      <c r="X3502" s="28">
        <f t="shared" si="389"/>
        <v>1063</v>
      </c>
    </row>
    <row r="3503" spans="1:2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8318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8328</v>
      </c>
      <c r="O3503" s="5">
        <f t="shared" si="387"/>
        <v>100.66666666666666</v>
      </c>
      <c r="P3503" s="5">
        <f t="shared" si="392"/>
        <v>35.952380952380949</v>
      </c>
      <c r="Q3503" s="6" t="s">
        <v>8374</v>
      </c>
      <c r="R3503" t="s">
        <v>8375</v>
      </c>
      <c r="S3503" s="10">
        <f t="shared" si="390"/>
        <v>42233.763831018514</v>
      </c>
      <c r="T3503" s="10">
        <f t="shared" si="391"/>
        <v>42258.763831018514</v>
      </c>
      <c r="U3503" s="10">
        <v>42233</v>
      </c>
      <c r="V3503" s="10">
        <v>42258</v>
      </c>
      <c r="W3503" s="28">
        <f t="shared" si="388"/>
        <v>2343.4499999999998</v>
      </c>
      <c r="X3503" s="28">
        <f t="shared" si="389"/>
        <v>2328.873</v>
      </c>
    </row>
    <row r="3504" spans="1:2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8318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8328</v>
      </c>
      <c r="O3504" s="5">
        <f t="shared" si="387"/>
        <v>105.4</v>
      </c>
      <c r="P3504" s="5">
        <f t="shared" si="392"/>
        <v>136</v>
      </c>
      <c r="Q3504" s="6" t="s">
        <v>8374</v>
      </c>
      <c r="R3504" t="s">
        <v>8375</v>
      </c>
      <c r="S3504" s="10">
        <f t="shared" si="390"/>
        <v>42430.839398148149</v>
      </c>
      <c r="T3504" s="10">
        <f t="shared" si="391"/>
        <v>42445.165972222225</v>
      </c>
      <c r="U3504" s="10">
        <v>42430</v>
      </c>
      <c r="V3504" s="10">
        <v>42445</v>
      </c>
      <c r="W3504" s="28">
        <f t="shared" si="388"/>
        <v>4000</v>
      </c>
      <c r="X3504" s="28">
        <f t="shared" si="389"/>
        <v>4216</v>
      </c>
    </row>
    <row r="3505" spans="1:2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8318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8328</v>
      </c>
      <c r="O3505" s="5">
        <f t="shared" si="387"/>
        <v>107.55999999999999</v>
      </c>
      <c r="P3505" s="5">
        <f t="shared" si="392"/>
        <v>70.763157894736835</v>
      </c>
      <c r="Q3505" s="6" t="s">
        <v>8374</v>
      </c>
      <c r="R3505" t="s">
        <v>8375</v>
      </c>
      <c r="S3505" s="10">
        <f t="shared" si="390"/>
        <v>42545.478333333333</v>
      </c>
      <c r="T3505" s="10">
        <f t="shared" si="391"/>
        <v>42575.478333333333</v>
      </c>
      <c r="U3505" s="10">
        <v>42545</v>
      </c>
      <c r="V3505" s="10">
        <v>42575</v>
      </c>
      <c r="W3505" s="28">
        <f t="shared" si="388"/>
        <v>3426</v>
      </c>
      <c r="X3505" s="28">
        <f t="shared" si="389"/>
        <v>3521.2455000000004</v>
      </c>
    </row>
    <row r="3506" spans="1:2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8318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8328</v>
      </c>
      <c r="O3506" s="5">
        <f t="shared" si="387"/>
        <v>100</v>
      </c>
      <c r="P3506" s="5">
        <f t="shared" si="392"/>
        <v>125</v>
      </c>
      <c r="Q3506" s="6" t="s">
        <v>8374</v>
      </c>
      <c r="R3506" t="s">
        <v>8375</v>
      </c>
      <c r="S3506" s="10">
        <f t="shared" si="390"/>
        <v>42297.748738425929</v>
      </c>
      <c r="T3506" s="10">
        <f t="shared" si="391"/>
        <v>42327.790405092594</v>
      </c>
      <c r="U3506" s="10">
        <v>42297</v>
      </c>
      <c r="V3506" s="10">
        <v>42327</v>
      </c>
      <c r="W3506" s="28">
        <f t="shared" si="388"/>
        <v>1000</v>
      </c>
      <c r="X3506" s="28">
        <f t="shared" si="389"/>
        <v>1000</v>
      </c>
    </row>
    <row r="3507" spans="1:2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8318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8328</v>
      </c>
      <c r="O3507" s="5">
        <f t="shared" si="387"/>
        <v>103.76</v>
      </c>
      <c r="P3507" s="5">
        <f t="shared" si="392"/>
        <v>66.512820512820511</v>
      </c>
      <c r="Q3507" s="6" t="s">
        <v>8374</v>
      </c>
      <c r="R3507" t="s">
        <v>8375</v>
      </c>
      <c r="S3507" s="10">
        <f t="shared" si="390"/>
        <v>41760.935706018521</v>
      </c>
      <c r="T3507" s="10">
        <f t="shared" si="391"/>
        <v>41772.166666666664</v>
      </c>
      <c r="U3507" s="10">
        <v>41760</v>
      </c>
      <c r="V3507" s="10">
        <v>41772</v>
      </c>
      <c r="W3507" s="28">
        <f t="shared" si="388"/>
        <v>2500</v>
      </c>
      <c r="X3507" s="28">
        <f t="shared" si="389"/>
        <v>2594</v>
      </c>
    </row>
    <row r="3508" spans="1:2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8318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8328</v>
      </c>
      <c r="O3508" s="5">
        <f t="shared" si="387"/>
        <v>101.49999999999999</v>
      </c>
      <c r="P3508" s="5">
        <f t="shared" si="392"/>
        <v>105</v>
      </c>
      <c r="Q3508" s="6" t="s">
        <v>8374</v>
      </c>
      <c r="R3508" t="s">
        <v>8375</v>
      </c>
      <c r="S3508" s="10">
        <f t="shared" si="390"/>
        <v>41829.734259259261</v>
      </c>
      <c r="T3508" s="10">
        <f t="shared" si="391"/>
        <v>41874.734259259261</v>
      </c>
      <c r="U3508" s="10">
        <v>41829</v>
      </c>
      <c r="V3508" s="10">
        <v>41874</v>
      </c>
      <c r="W3508" s="28">
        <f t="shared" si="388"/>
        <v>3000</v>
      </c>
      <c r="X3508" s="28">
        <f t="shared" si="389"/>
        <v>3045</v>
      </c>
    </row>
    <row r="3509" spans="1:2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8318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8328</v>
      </c>
      <c r="O3509" s="5">
        <f t="shared" si="387"/>
        <v>104.4</v>
      </c>
      <c r="P3509" s="5">
        <f t="shared" si="392"/>
        <v>145</v>
      </c>
      <c r="Q3509" s="6" t="s">
        <v>8374</v>
      </c>
      <c r="R3509" t="s">
        <v>8375</v>
      </c>
      <c r="S3509" s="10">
        <f t="shared" si="390"/>
        <v>42491.92288194444</v>
      </c>
      <c r="T3509" s="10">
        <f t="shared" si="391"/>
        <v>42521.92288194444</v>
      </c>
      <c r="U3509" s="10">
        <v>42491</v>
      </c>
      <c r="V3509" s="10">
        <v>42521</v>
      </c>
      <c r="W3509" s="28">
        <f t="shared" si="388"/>
        <v>10000</v>
      </c>
      <c r="X3509" s="28">
        <f t="shared" si="389"/>
        <v>10440</v>
      </c>
    </row>
    <row r="3510" spans="1:2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8318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8328</v>
      </c>
      <c r="O3510" s="5">
        <f t="shared" si="387"/>
        <v>180</v>
      </c>
      <c r="P3510" s="5">
        <f t="shared" si="392"/>
        <v>12</v>
      </c>
      <c r="Q3510" s="6" t="s">
        <v>8374</v>
      </c>
      <c r="R3510" t="s">
        <v>8375</v>
      </c>
      <c r="S3510" s="10">
        <f t="shared" si="390"/>
        <v>42477.729780092588</v>
      </c>
      <c r="T3510" s="10">
        <f t="shared" si="391"/>
        <v>42500.875</v>
      </c>
      <c r="U3510" s="10">
        <v>42477</v>
      </c>
      <c r="V3510" s="10">
        <v>42500</v>
      </c>
      <c r="W3510" s="28">
        <f t="shared" si="388"/>
        <v>141.79999999999998</v>
      </c>
      <c r="X3510" s="28">
        <f t="shared" si="389"/>
        <v>259.97399999999999</v>
      </c>
    </row>
    <row r="3511" spans="1:2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8318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8328</v>
      </c>
      <c r="O3511" s="5">
        <f t="shared" si="387"/>
        <v>106.33333333333333</v>
      </c>
      <c r="P3511" s="5">
        <f t="shared" si="392"/>
        <v>96.666666666666671</v>
      </c>
      <c r="Q3511" s="6" t="s">
        <v>8374</v>
      </c>
      <c r="R3511" t="s">
        <v>8375</v>
      </c>
      <c r="S3511" s="10">
        <f t="shared" si="390"/>
        <v>41950.859560185185</v>
      </c>
      <c r="T3511" s="10">
        <f t="shared" si="391"/>
        <v>41964.204861111109</v>
      </c>
      <c r="U3511" s="10">
        <v>41950</v>
      </c>
      <c r="V3511" s="10">
        <v>41964</v>
      </c>
      <c r="W3511" s="28">
        <f t="shared" si="388"/>
        <v>3000</v>
      </c>
      <c r="X3511" s="28">
        <f t="shared" si="389"/>
        <v>3190</v>
      </c>
    </row>
    <row r="3512" spans="1:2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8318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8328</v>
      </c>
      <c r="O3512" s="5">
        <f t="shared" si="387"/>
        <v>100.55555555555556</v>
      </c>
      <c r="P3512" s="5">
        <f t="shared" si="392"/>
        <v>60.333333333333336</v>
      </c>
      <c r="Q3512" s="6" t="s">
        <v>8374</v>
      </c>
      <c r="R3512" t="s">
        <v>8375</v>
      </c>
      <c r="S3512" s="10">
        <f t="shared" si="390"/>
        <v>41802.62090277778</v>
      </c>
      <c r="T3512" s="10">
        <f t="shared" si="391"/>
        <v>41822.62090277778</v>
      </c>
      <c r="U3512" s="10">
        <v>41802</v>
      </c>
      <c r="V3512" s="10">
        <v>41822</v>
      </c>
      <c r="W3512" s="28">
        <f t="shared" si="388"/>
        <v>900</v>
      </c>
      <c r="X3512" s="28">
        <f t="shared" si="389"/>
        <v>905</v>
      </c>
    </row>
    <row r="3513" spans="1:2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8318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8328</v>
      </c>
      <c r="O3513" s="5">
        <f t="shared" si="387"/>
        <v>101.2</v>
      </c>
      <c r="P3513" s="5">
        <f t="shared" si="392"/>
        <v>79.89473684210526</v>
      </c>
      <c r="Q3513" s="6" t="s">
        <v>8374</v>
      </c>
      <c r="R3513" t="s">
        <v>8375</v>
      </c>
      <c r="S3513" s="10">
        <f t="shared" si="390"/>
        <v>41927.873784722222</v>
      </c>
      <c r="T3513" s="10">
        <f t="shared" si="391"/>
        <v>41950.770833333336</v>
      </c>
      <c r="U3513" s="10">
        <v>41927</v>
      </c>
      <c r="V3513" s="10">
        <v>41950</v>
      </c>
      <c r="W3513" s="28">
        <f t="shared" si="388"/>
        <v>2387.7000000000003</v>
      </c>
      <c r="X3513" s="28">
        <f t="shared" si="389"/>
        <v>2401.4760000000001</v>
      </c>
    </row>
    <row r="3514" spans="1:2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8318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8328</v>
      </c>
      <c r="O3514" s="5">
        <f t="shared" si="387"/>
        <v>100</v>
      </c>
      <c r="P3514" s="5">
        <f t="shared" si="392"/>
        <v>58.823529411764703</v>
      </c>
      <c r="Q3514" s="6" t="s">
        <v>8374</v>
      </c>
      <c r="R3514" t="s">
        <v>8375</v>
      </c>
      <c r="S3514" s="10">
        <f t="shared" si="390"/>
        <v>42057.536944444444</v>
      </c>
      <c r="T3514" s="10">
        <f t="shared" si="391"/>
        <v>42117.49527777778</v>
      </c>
      <c r="U3514" s="10">
        <v>42057</v>
      </c>
      <c r="V3514" s="10">
        <v>42117</v>
      </c>
      <c r="W3514" s="28">
        <f t="shared" si="388"/>
        <v>1537.6000000000001</v>
      </c>
      <c r="X3514" s="28">
        <f t="shared" si="389"/>
        <v>1502.3999999999999</v>
      </c>
    </row>
    <row r="3515" spans="1:2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8318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8328</v>
      </c>
      <c r="O3515" s="5">
        <f t="shared" si="387"/>
        <v>118.39285714285714</v>
      </c>
      <c r="P3515" s="5">
        <f t="shared" si="392"/>
        <v>75.340909090909093</v>
      </c>
      <c r="Q3515" s="6" t="s">
        <v>8374</v>
      </c>
      <c r="R3515" t="s">
        <v>8375</v>
      </c>
      <c r="S3515" s="10">
        <f t="shared" si="390"/>
        <v>41781.096203703702</v>
      </c>
      <c r="T3515" s="10">
        <f t="shared" si="391"/>
        <v>41794.207638888889</v>
      </c>
      <c r="U3515" s="10">
        <v>41781</v>
      </c>
      <c r="V3515" s="10">
        <v>41794</v>
      </c>
      <c r="W3515" s="28">
        <f t="shared" si="388"/>
        <v>2800</v>
      </c>
      <c r="X3515" s="28">
        <f t="shared" si="389"/>
        <v>3315</v>
      </c>
    </row>
    <row r="3516" spans="1:2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8318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8328</v>
      </c>
      <c r="O3516" s="5">
        <f t="shared" si="387"/>
        <v>110.00000000000001</v>
      </c>
      <c r="P3516" s="5">
        <f t="shared" si="392"/>
        <v>55</v>
      </c>
      <c r="Q3516" s="6" t="s">
        <v>8374</v>
      </c>
      <c r="R3516" t="s">
        <v>8375</v>
      </c>
      <c r="S3516" s="10">
        <f t="shared" si="390"/>
        <v>42020.846666666665</v>
      </c>
      <c r="T3516" s="10">
        <f t="shared" si="391"/>
        <v>42037.207638888889</v>
      </c>
      <c r="U3516" s="10">
        <v>42020</v>
      </c>
      <c r="V3516" s="10">
        <v>42037</v>
      </c>
      <c r="W3516" s="28">
        <f t="shared" si="388"/>
        <v>500</v>
      </c>
      <c r="X3516" s="28">
        <f t="shared" si="389"/>
        <v>550</v>
      </c>
    </row>
    <row r="3517" spans="1:2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8318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8328</v>
      </c>
      <c r="O3517" s="5">
        <f t="shared" si="387"/>
        <v>102.66666666666666</v>
      </c>
      <c r="P3517" s="5">
        <f t="shared" si="392"/>
        <v>66.956521739130437</v>
      </c>
      <c r="Q3517" s="6" t="s">
        <v>8374</v>
      </c>
      <c r="R3517" t="s">
        <v>8375</v>
      </c>
      <c r="S3517" s="10">
        <f t="shared" si="390"/>
        <v>42125.772812499999</v>
      </c>
      <c r="T3517" s="10">
        <f t="shared" si="391"/>
        <v>42155.772812499999</v>
      </c>
      <c r="U3517" s="10">
        <v>42125</v>
      </c>
      <c r="V3517" s="10">
        <v>42155</v>
      </c>
      <c r="W3517" s="28">
        <f t="shared" si="388"/>
        <v>3000</v>
      </c>
      <c r="X3517" s="28">
        <f t="shared" si="389"/>
        <v>3080</v>
      </c>
    </row>
    <row r="3518" spans="1:2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8318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8328</v>
      </c>
      <c r="O3518" s="5">
        <f t="shared" si="387"/>
        <v>100</v>
      </c>
      <c r="P3518" s="5">
        <f t="shared" si="392"/>
        <v>227.27272727272728</v>
      </c>
      <c r="Q3518" s="6" t="s">
        <v>8374</v>
      </c>
      <c r="R3518" t="s">
        <v>8375</v>
      </c>
      <c r="S3518" s="10">
        <f t="shared" si="390"/>
        <v>41856.010069444441</v>
      </c>
      <c r="T3518" s="10">
        <f t="shared" si="391"/>
        <v>41890.125</v>
      </c>
      <c r="U3518" s="10">
        <v>41856</v>
      </c>
      <c r="V3518" s="10">
        <v>41890</v>
      </c>
      <c r="W3518" s="28">
        <f t="shared" si="388"/>
        <v>2500</v>
      </c>
      <c r="X3518" s="28">
        <f t="shared" si="389"/>
        <v>2500</v>
      </c>
    </row>
    <row r="3519" spans="1:2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8318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8328</v>
      </c>
      <c r="O3519" s="5">
        <f t="shared" si="387"/>
        <v>100</v>
      </c>
      <c r="P3519" s="5">
        <f t="shared" si="392"/>
        <v>307.69230769230768</v>
      </c>
      <c r="Q3519" s="6" t="s">
        <v>8374</v>
      </c>
      <c r="R3519" t="s">
        <v>8375</v>
      </c>
      <c r="S3519" s="10">
        <f t="shared" si="390"/>
        <v>41794.817523148144</v>
      </c>
      <c r="T3519" s="10">
        <f t="shared" si="391"/>
        <v>41824.458333333336</v>
      </c>
      <c r="U3519" s="10">
        <v>41794</v>
      </c>
      <c r="V3519" s="10">
        <v>41824</v>
      </c>
      <c r="W3519" s="28">
        <f t="shared" si="388"/>
        <v>6704.4</v>
      </c>
      <c r="X3519" s="28">
        <f t="shared" si="389"/>
        <v>6857.5999999999995</v>
      </c>
    </row>
    <row r="3520" spans="1:2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8318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8328</v>
      </c>
      <c r="O3520" s="5">
        <f t="shared" si="387"/>
        <v>110.04599999999999</v>
      </c>
      <c r="P3520" s="5">
        <f t="shared" si="392"/>
        <v>50.020909090909093</v>
      </c>
      <c r="Q3520" s="6" t="s">
        <v>8374</v>
      </c>
      <c r="R3520" t="s">
        <v>8375</v>
      </c>
      <c r="S3520" s="10">
        <f t="shared" si="390"/>
        <v>41893.783553240741</v>
      </c>
      <c r="T3520" s="10">
        <f t="shared" si="391"/>
        <v>41914.597916666666</v>
      </c>
      <c r="U3520" s="10">
        <v>41893</v>
      </c>
      <c r="V3520" s="10">
        <v>41914</v>
      </c>
      <c r="W3520" s="28">
        <f t="shared" si="388"/>
        <v>1500</v>
      </c>
      <c r="X3520" s="28">
        <f t="shared" si="389"/>
        <v>1650.69</v>
      </c>
    </row>
    <row r="3521" spans="1:2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8318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8328</v>
      </c>
      <c r="O3521" s="5">
        <f t="shared" si="387"/>
        <v>101.35000000000001</v>
      </c>
      <c r="P3521" s="5">
        <f t="shared" si="392"/>
        <v>72.392857142857139</v>
      </c>
      <c r="Q3521" s="6" t="s">
        <v>8374</v>
      </c>
      <c r="R3521" t="s">
        <v>8375</v>
      </c>
      <c r="S3521" s="10">
        <f t="shared" si="390"/>
        <v>42037.598958333328</v>
      </c>
      <c r="T3521" s="10">
        <f t="shared" si="391"/>
        <v>42067.598958333328</v>
      </c>
      <c r="U3521" s="10">
        <v>42037</v>
      </c>
      <c r="V3521" s="10">
        <v>42067</v>
      </c>
      <c r="W3521" s="28">
        <f t="shared" si="388"/>
        <v>3005.6</v>
      </c>
      <c r="X3521" s="28">
        <f t="shared" si="389"/>
        <v>3106.1747999999998</v>
      </c>
    </row>
    <row r="3522" spans="1:2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8318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8328</v>
      </c>
      <c r="O3522" s="5">
        <f t="shared" ref="O3522:O3585" si="393">(E3522/D3522)*100</f>
        <v>100.75</v>
      </c>
      <c r="P3522" s="5">
        <f t="shared" si="392"/>
        <v>95.952380952380949</v>
      </c>
      <c r="Q3522" s="6" t="s">
        <v>8374</v>
      </c>
      <c r="R3522" t="s">
        <v>8375</v>
      </c>
      <c r="S3522" s="10">
        <f t="shared" si="390"/>
        <v>42227.824212962965</v>
      </c>
      <c r="T3522" s="10">
        <f t="shared" si="391"/>
        <v>42253.57430555555</v>
      </c>
      <c r="U3522" s="10">
        <v>42227</v>
      </c>
      <c r="V3522" s="10">
        <v>42253</v>
      </c>
      <c r="W3522" s="28">
        <f t="shared" ref="W3522:W3585" si="394">(HLOOKUP(U3522,Exchange_Data,MATCH(H3522,Currency,0),FALSE))*D3522</f>
        <v>3119.4</v>
      </c>
      <c r="X3522" s="28">
        <f t="shared" ref="X3522:X3585" si="395">(HLOOKUP(V3522,Exchange_Data,MATCH(H3522,Currency,0),FALSE))*E3522</f>
        <v>3068.0389999999998</v>
      </c>
    </row>
    <row r="3523" spans="1:2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8318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8328</v>
      </c>
      <c r="O3523" s="5">
        <f t="shared" si="393"/>
        <v>169.42857142857144</v>
      </c>
      <c r="P3523" s="5">
        <f t="shared" si="392"/>
        <v>45.615384615384613</v>
      </c>
      <c r="Q3523" s="6" t="s">
        <v>8374</v>
      </c>
      <c r="R3523" t="s">
        <v>8375</v>
      </c>
      <c r="S3523" s="10">
        <f t="shared" ref="S3523:S3586" si="396">(J3523/86400)+25569</f>
        <v>41881.361342592594</v>
      </c>
      <c r="T3523" s="10">
        <f t="shared" ref="T3523:T3586" si="397">(I3523/86400)+25569</f>
        <v>41911.361342592594</v>
      </c>
      <c r="U3523" s="10">
        <v>41881</v>
      </c>
      <c r="V3523" s="10">
        <v>41911</v>
      </c>
      <c r="W3523" s="28">
        <f t="shared" si="394"/>
        <v>350</v>
      </c>
      <c r="X3523" s="28">
        <f t="shared" si="395"/>
        <v>593</v>
      </c>
    </row>
    <row r="3524" spans="1:2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8318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8328</v>
      </c>
      <c r="O3524" s="5">
        <f t="shared" si="393"/>
        <v>100</v>
      </c>
      <c r="P3524" s="5">
        <f t="shared" si="392"/>
        <v>41.029411764705884</v>
      </c>
      <c r="Q3524" s="6" t="s">
        <v>8374</v>
      </c>
      <c r="R3524" t="s">
        <v>8375</v>
      </c>
      <c r="S3524" s="10">
        <f t="shared" si="396"/>
        <v>42234.789884259255</v>
      </c>
      <c r="T3524" s="10">
        <f t="shared" si="397"/>
        <v>42262.420833333337</v>
      </c>
      <c r="U3524" s="10">
        <v>42234</v>
      </c>
      <c r="V3524" s="10">
        <v>42262</v>
      </c>
      <c r="W3524" s="28">
        <f t="shared" si="394"/>
        <v>2190.9870000000001</v>
      </c>
      <c r="X3524" s="28">
        <f t="shared" si="395"/>
        <v>2149.6949999999997</v>
      </c>
    </row>
    <row r="3525" spans="1:2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8318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8328</v>
      </c>
      <c r="O3525" s="5">
        <f t="shared" si="393"/>
        <v>113.65</v>
      </c>
      <c r="P3525" s="5">
        <f t="shared" si="392"/>
        <v>56.825000000000003</v>
      </c>
      <c r="Q3525" s="6" t="s">
        <v>8374</v>
      </c>
      <c r="R3525" t="s">
        <v>8375</v>
      </c>
      <c r="S3525" s="10">
        <f t="shared" si="396"/>
        <v>42581.397546296299</v>
      </c>
      <c r="T3525" s="10">
        <f t="shared" si="397"/>
        <v>42638.958333333328</v>
      </c>
      <c r="U3525" s="10">
        <v>42581</v>
      </c>
      <c r="V3525" s="10">
        <v>42638</v>
      </c>
      <c r="W3525" s="28">
        <f t="shared" si="394"/>
        <v>5266.8</v>
      </c>
      <c r="X3525" s="28">
        <f t="shared" si="395"/>
        <v>5897.9804000000004</v>
      </c>
    </row>
    <row r="3526" spans="1:2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8318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8328</v>
      </c>
      <c r="O3526" s="5">
        <f t="shared" si="393"/>
        <v>101.56</v>
      </c>
      <c r="P3526" s="5">
        <f t="shared" si="392"/>
        <v>137.24324324324326</v>
      </c>
      <c r="Q3526" s="6" t="s">
        <v>8374</v>
      </c>
      <c r="R3526" t="s">
        <v>8375</v>
      </c>
      <c r="S3526" s="10">
        <f t="shared" si="396"/>
        <v>41880.76357638889</v>
      </c>
      <c r="T3526" s="10">
        <f t="shared" si="397"/>
        <v>41895.166666666664</v>
      </c>
      <c r="U3526" s="10">
        <v>41880</v>
      </c>
      <c r="V3526" s="10">
        <v>41895</v>
      </c>
      <c r="W3526" s="28">
        <f t="shared" si="394"/>
        <v>10000</v>
      </c>
      <c r="X3526" s="28">
        <f t="shared" si="395"/>
        <v>10156</v>
      </c>
    </row>
    <row r="3527" spans="1:2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8318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8328</v>
      </c>
      <c r="O3527" s="5">
        <f t="shared" si="393"/>
        <v>106</v>
      </c>
      <c r="P3527" s="5">
        <f t="shared" si="392"/>
        <v>75.714285714285708</v>
      </c>
      <c r="Q3527" s="6" t="s">
        <v>8374</v>
      </c>
      <c r="R3527" t="s">
        <v>8375</v>
      </c>
      <c r="S3527" s="10">
        <f t="shared" si="396"/>
        <v>42214.6956712963</v>
      </c>
      <c r="T3527" s="10">
        <f t="shared" si="397"/>
        <v>42225.666666666672</v>
      </c>
      <c r="U3527" s="10">
        <v>42214</v>
      </c>
      <c r="V3527" s="10">
        <v>42225</v>
      </c>
      <c r="W3527" s="28">
        <f t="shared" si="394"/>
        <v>500</v>
      </c>
      <c r="X3527" s="28">
        <f t="shared" si="395"/>
        <v>530</v>
      </c>
    </row>
    <row r="3528" spans="1:2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8318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8328</v>
      </c>
      <c r="O3528" s="5">
        <f t="shared" si="393"/>
        <v>102</v>
      </c>
      <c r="P3528" s="5">
        <f t="shared" si="392"/>
        <v>99</v>
      </c>
      <c r="Q3528" s="6" t="s">
        <v>8374</v>
      </c>
      <c r="R3528" t="s">
        <v>8375</v>
      </c>
      <c r="S3528" s="10">
        <f t="shared" si="396"/>
        <v>42460.335312499999</v>
      </c>
      <c r="T3528" s="10">
        <f t="shared" si="397"/>
        <v>42488.249305555553</v>
      </c>
      <c r="U3528" s="10">
        <v>42460</v>
      </c>
      <c r="V3528" s="10">
        <v>42488</v>
      </c>
      <c r="W3528" s="28">
        <f t="shared" si="394"/>
        <v>3300</v>
      </c>
      <c r="X3528" s="28">
        <f t="shared" si="395"/>
        <v>3366</v>
      </c>
    </row>
    <row r="3529" spans="1:2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8318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8328</v>
      </c>
      <c r="O3529" s="5">
        <f t="shared" si="393"/>
        <v>116.91666666666667</v>
      </c>
      <c r="P3529" s="5">
        <f t="shared" ref="P3529:P3592" si="398">E3529/L3529</f>
        <v>81.569767441860463</v>
      </c>
      <c r="Q3529" s="6" t="s">
        <v>8374</v>
      </c>
      <c r="R3529" t="s">
        <v>8375</v>
      </c>
      <c r="S3529" s="10">
        <f t="shared" si="396"/>
        <v>42167.023206018523</v>
      </c>
      <c r="T3529" s="10">
        <f t="shared" si="397"/>
        <v>42196.165972222225</v>
      </c>
      <c r="U3529" s="10">
        <v>42167</v>
      </c>
      <c r="V3529" s="10">
        <v>42196</v>
      </c>
      <c r="W3529" s="28">
        <f t="shared" si="394"/>
        <v>6000</v>
      </c>
      <c r="X3529" s="28">
        <f t="shared" si="395"/>
        <v>7015</v>
      </c>
    </row>
    <row r="3530" spans="1:2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8318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8328</v>
      </c>
      <c r="O3530" s="5">
        <f t="shared" si="393"/>
        <v>101.15151515151514</v>
      </c>
      <c r="P3530" s="5">
        <f t="shared" si="398"/>
        <v>45.108108108108105</v>
      </c>
      <c r="Q3530" s="6" t="s">
        <v>8374</v>
      </c>
      <c r="R3530" t="s">
        <v>8375</v>
      </c>
      <c r="S3530" s="10">
        <f t="shared" si="396"/>
        <v>42733.50136574074</v>
      </c>
      <c r="T3530" s="10">
        <f t="shared" si="397"/>
        <v>42753.50136574074</v>
      </c>
      <c r="U3530" s="10">
        <v>42733</v>
      </c>
      <c r="V3530" s="10">
        <v>42753</v>
      </c>
      <c r="W3530" s="28">
        <f t="shared" si="394"/>
        <v>2021.91</v>
      </c>
      <c r="X3530" s="28">
        <f t="shared" si="395"/>
        <v>2049.6988999999999</v>
      </c>
    </row>
    <row r="3531" spans="1:2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8318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8328</v>
      </c>
      <c r="O3531" s="5">
        <f t="shared" si="393"/>
        <v>132</v>
      </c>
      <c r="P3531" s="5">
        <f t="shared" si="398"/>
        <v>36.666666666666664</v>
      </c>
      <c r="Q3531" s="6" t="s">
        <v>8374</v>
      </c>
      <c r="R3531" t="s">
        <v>8375</v>
      </c>
      <c r="S3531" s="10">
        <f t="shared" si="396"/>
        <v>42177.761782407411</v>
      </c>
      <c r="T3531" s="10">
        <f t="shared" si="397"/>
        <v>42198.041666666672</v>
      </c>
      <c r="U3531" s="10">
        <v>42177</v>
      </c>
      <c r="V3531" s="10">
        <v>42198</v>
      </c>
      <c r="W3531" s="28">
        <f t="shared" si="394"/>
        <v>500</v>
      </c>
      <c r="X3531" s="28">
        <f t="shared" si="395"/>
        <v>660</v>
      </c>
    </row>
    <row r="3532" spans="1:2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8318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8328</v>
      </c>
      <c r="O3532" s="5">
        <f t="shared" si="393"/>
        <v>100</v>
      </c>
      <c r="P3532" s="5">
        <f t="shared" si="398"/>
        <v>125</v>
      </c>
      <c r="Q3532" s="6" t="s">
        <v>8374</v>
      </c>
      <c r="R3532" t="s">
        <v>8375</v>
      </c>
      <c r="S3532" s="10">
        <f t="shared" si="396"/>
        <v>42442.623344907406</v>
      </c>
      <c r="T3532" s="10">
        <f t="shared" si="397"/>
        <v>42470.833333333328</v>
      </c>
      <c r="U3532" s="10">
        <v>42442</v>
      </c>
      <c r="V3532" s="10">
        <v>42470</v>
      </c>
      <c r="W3532" s="28">
        <f t="shared" si="394"/>
        <v>3930.3</v>
      </c>
      <c r="X3532" s="28">
        <f t="shared" si="395"/>
        <v>3870.625</v>
      </c>
    </row>
    <row r="3533" spans="1:2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8318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8328</v>
      </c>
      <c r="O3533" s="5">
        <f t="shared" si="393"/>
        <v>128</v>
      </c>
      <c r="P3533" s="5">
        <f t="shared" si="398"/>
        <v>49.230769230769234</v>
      </c>
      <c r="Q3533" s="6" t="s">
        <v>8374</v>
      </c>
      <c r="R3533" t="s">
        <v>8375</v>
      </c>
      <c r="S3533" s="10">
        <f t="shared" si="396"/>
        <v>42521.654328703706</v>
      </c>
      <c r="T3533" s="10">
        <f t="shared" si="397"/>
        <v>42551.654328703706</v>
      </c>
      <c r="U3533" s="10">
        <v>42521</v>
      </c>
      <c r="V3533" s="10">
        <v>42551</v>
      </c>
      <c r="W3533" s="28">
        <f t="shared" si="394"/>
        <v>1000</v>
      </c>
      <c r="X3533" s="28">
        <f t="shared" si="395"/>
        <v>1280</v>
      </c>
    </row>
    <row r="3534" spans="1:2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8318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8328</v>
      </c>
      <c r="O3534" s="5">
        <f t="shared" si="393"/>
        <v>118.95833333333334</v>
      </c>
      <c r="P3534" s="5">
        <f t="shared" si="398"/>
        <v>42.296296296296298</v>
      </c>
      <c r="Q3534" s="6" t="s">
        <v>8374</v>
      </c>
      <c r="R3534" t="s">
        <v>8375</v>
      </c>
      <c r="S3534" s="10">
        <f t="shared" si="396"/>
        <v>41884.599849537037</v>
      </c>
      <c r="T3534" s="10">
        <f t="shared" si="397"/>
        <v>41900.165972222225</v>
      </c>
      <c r="U3534" s="10">
        <v>41884</v>
      </c>
      <c r="V3534" s="10">
        <v>41900</v>
      </c>
      <c r="W3534" s="28">
        <f t="shared" si="394"/>
        <v>960</v>
      </c>
      <c r="X3534" s="28">
        <f t="shared" si="395"/>
        <v>1142</v>
      </c>
    </row>
    <row r="3535" spans="1:2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8318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8328</v>
      </c>
      <c r="O3535" s="5">
        <f t="shared" si="393"/>
        <v>126.2</v>
      </c>
      <c r="P3535" s="5">
        <f t="shared" si="398"/>
        <v>78.875</v>
      </c>
      <c r="Q3535" s="6" t="s">
        <v>8374</v>
      </c>
      <c r="R3535" t="s">
        <v>8375</v>
      </c>
      <c r="S3535" s="10">
        <f t="shared" si="396"/>
        <v>42289.761192129634</v>
      </c>
      <c r="T3535" s="10">
        <f t="shared" si="397"/>
        <v>42319.802858796298</v>
      </c>
      <c r="U3535" s="10">
        <v>42289</v>
      </c>
      <c r="V3535" s="10">
        <v>42319</v>
      </c>
      <c r="W3535" s="28">
        <f t="shared" si="394"/>
        <v>500</v>
      </c>
      <c r="X3535" s="28">
        <f t="shared" si="395"/>
        <v>631</v>
      </c>
    </row>
    <row r="3536" spans="1:2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8318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8328</v>
      </c>
      <c r="O3536" s="5">
        <f t="shared" si="393"/>
        <v>156.20000000000002</v>
      </c>
      <c r="P3536" s="5">
        <f t="shared" si="398"/>
        <v>38.284313725490193</v>
      </c>
      <c r="Q3536" s="6" t="s">
        <v>8374</v>
      </c>
      <c r="R3536" t="s">
        <v>8375</v>
      </c>
      <c r="S3536" s="10">
        <f t="shared" si="396"/>
        <v>42243.6252662037</v>
      </c>
      <c r="T3536" s="10">
        <f t="shared" si="397"/>
        <v>42278.6252662037</v>
      </c>
      <c r="U3536" s="10">
        <v>42243</v>
      </c>
      <c r="V3536" s="10">
        <v>42278</v>
      </c>
      <c r="W3536" s="28">
        <f t="shared" si="394"/>
        <v>5000</v>
      </c>
      <c r="X3536" s="28">
        <f t="shared" si="395"/>
        <v>7810</v>
      </c>
    </row>
    <row r="3537" spans="1:2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8318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8328</v>
      </c>
      <c r="O3537" s="5">
        <f t="shared" si="393"/>
        <v>103.15</v>
      </c>
      <c r="P3537" s="5">
        <f t="shared" si="398"/>
        <v>44.847826086956523</v>
      </c>
      <c r="Q3537" s="6" t="s">
        <v>8374</v>
      </c>
      <c r="R3537" t="s">
        <v>8375</v>
      </c>
      <c r="S3537" s="10">
        <f t="shared" si="396"/>
        <v>42248.640162037038</v>
      </c>
      <c r="T3537" s="10">
        <f t="shared" si="397"/>
        <v>42279.75</v>
      </c>
      <c r="U3537" s="10">
        <v>42248</v>
      </c>
      <c r="V3537" s="10">
        <v>42279</v>
      </c>
      <c r="W3537" s="28">
        <f t="shared" si="394"/>
        <v>3066.6000000000004</v>
      </c>
      <c r="X3537" s="28">
        <f t="shared" si="395"/>
        <v>3128.9521</v>
      </c>
    </row>
    <row r="3538" spans="1:2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8318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8328</v>
      </c>
      <c r="O3538" s="5">
        <f t="shared" si="393"/>
        <v>153.33333333333334</v>
      </c>
      <c r="P3538" s="5">
        <f t="shared" si="398"/>
        <v>13.529411764705882</v>
      </c>
      <c r="Q3538" s="6" t="s">
        <v>8374</v>
      </c>
      <c r="R3538" t="s">
        <v>8375</v>
      </c>
      <c r="S3538" s="10">
        <f t="shared" si="396"/>
        <v>42328.727141203708</v>
      </c>
      <c r="T3538" s="10">
        <f t="shared" si="397"/>
        <v>42358.499305555553</v>
      </c>
      <c r="U3538" s="10">
        <v>42328</v>
      </c>
      <c r="V3538" s="10">
        <v>42358</v>
      </c>
      <c r="W3538" s="28">
        <f t="shared" si="394"/>
        <v>228.70499999999998</v>
      </c>
      <c r="X3538" s="28">
        <f t="shared" si="395"/>
        <v>342.976</v>
      </c>
    </row>
    <row r="3539" spans="1:2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8318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8328</v>
      </c>
      <c r="O3539" s="5">
        <f t="shared" si="393"/>
        <v>180.44444444444446</v>
      </c>
      <c r="P3539" s="5">
        <f t="shared" si="398"/>
        <v>43.5</v>
      </c>
      <c r="Q3539" s="6" t="s">
        <v>8374</v>
      </c>
      <c r="R3539" t="s">
        <v>8375</v>
      </c>
      <c r="S3539" s="10">
        <f t="shared" si="396"/>
        <v>41923.354351851856</v>
      </c>
      <c r="T3539" s="10">
        <f t="shared" si="397"/>
        <v>41960.332638888889</v>
      </c>
      <c r="U3539" s="10">
        <v>41923</v>
      </c>
      <c r="V3539" s="10">
        <v>41960</v>
      </c>
      <c r="W3539" s="28">
        <f t="shared" si="394"/>
        <v>602.84249999999997</v>
      </c>
      <c r="X3539" s="28">
        <f t="shared" si="395"/>
        <v>1076.9556</v>
      </c>
    </row>
    <row r="3540" spans="1:2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8318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8328</v>
      </c>
      <c r="O3540" s="5">
        <f t="shared" si="393"/>
        <v>128.44999999999999</v>
      </c>
      <c r="P3540" s="5">
        <f t="shared" si="398"/>
        <v>30.951807228915662</v>
      </c>
      <c r="Q3540" s="6" t="s">
        <v>8374</v>
      </c>
      <c r="R3540" t="s">
        <v>8375</v>
      </c>
      <c r="S3540" s="10">
        <f t="shared" si="396"/>
        <v>42571.420601851853</v>
      </c>
      <c r="T3540" s="10">
        <f t="shared" si="397"/>
        <v>42599.420601851853</v>
      </c>
      <c r="U3540" s="10">
        <v>42571</v>
      </c>
      <c r="V3540" s="10">
        <v>42599</v>
      </c>
      <c r="W3540" s="28">
        <f t="shared" si="394"/>
        <v>2634.6</v>
      </c>
      <c r="X3540" s="28">
        <f t="shared" si="395"/>
        <v>3343.5535000000004</v>
      </c>
    </row>
    <row r="3541" spans="1:2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8318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8328</v>
      </c>
      <c r="O3541" s="5">
        <f t="shared" si="393"/>
        <v>119.66666666666667</v>
      </c>
      <c r="P3541" s="5">
        <f t="shared" si="398"/>
        <v>55.230769230769234</v>
      </c>
      <c r="Q3541" s="6" t="s">
        <v>8374</v>
      </c>
      <c r="R3541" t="s">
        <v>8375</v>
      </c>
      <c r="S3541" s="10">
        <f t="shared" si="396"/>
        <v>42600.756041666667</v>
      </c>
      <c r="T3541" s="10">
        <f t="shared" si="397"/>
        <v>42621.756041666667</v>
      </c>
      <c r="U3541" s="10">
        <v>42600</v>
      </c>
      <c r="V3541" s="10">
        <v>42621</v>
      </c>
      <c r="W3541" s="28">
        <f t="shared" si="394"/>
        <v>600</v>
      </c>
      <c r="X3541" s="28">
        <f t="shared" si="395"/>
        <v>718</v>
      </c>
    </row>
    <row r="3542" spans="1:2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8318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8328</v>
      </c>
      <c r="O3542" s="5">
        <f t="shared" si="393"/>
        <v>123</v>
      </c>
      <c r="P3542" s="5">
        <f t="shared" si="398"/>
        <v>46.125</v>
      </c>
      <c r="Q3542" s="6" t="s">
        <v>8374</v>
      </c>
      <c r="R3542" t="s">
        <v>8375</v>
      </c>
      <c r="S3542" s="10">
        <f t="shared" si="396"/>
        <v>42517.003368055557</v>
      </c>
      <c r="T3542" s="10">
        <f t="shared" si="397"/>
        <v>42547.003368055557</v>
      </c>
      <c r="U3542" s="10">
        <v>42517</v>
      </c>
      <c r="V3542" s="10">
        <v>42547</v>
      </c>
      <c r="W3542" s="28">
        <f t="shared" si="394"/>
        <v>439.44000000000005</v>
      </c>
      <c r="X3542" s="28">
        <f t="shared" si="395"/>
        <v>505.67760000000004</v>
      </c>
    </row>
    <row r="3543" spans="1:2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8318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8328</v>
      </c>
      <c r="O3543" s="5">
        <f t="shared" si="393"/>
        <v>105</v>
      </c>
      <c r="P3543" s="5">
        <f t="shared" si="398"/>
        <v>39.375</v>
      </c>
      <c r="Q3543" s="6" t="s">
        <v>8374</v>
      </c>
      <c r="R3543" t="s">
        <v>8375</v>
      </c>
      <c r="S3543" s="10">
        <f t="shared" si="396"/>
        <v>42222.730034722219</v>
      </c>
      <c r="T3543" s="10">
        <f t="shared" si="397"/>
        <v>42247.730034722219</v>
      </c>
      <c r="U3543" s="10">
        <v>42222</v>
      </c>
      <c r="V3543" s="10">
        <v>42247</v>
      </c>
      <c r="W3543" s="28">
        <f t="shared" si="394"/>
        <v>1862.28</v>
      </c>
      <c r="X3543" s="28">
        <f t="shared" si="395"/>
        <v>1942.2900000000002</v>
      </c>
    </row>
    <row r="3544" spans="1:2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8318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8328</v>
      </c>
      <c r="O3544" s="5">
        <f t="shared" si="393"/>
        <v>102.23636363636363</v>
      </c>
      <c r="P3544" s="5">
        <f t="shared" si="398"/>
        <v>66.152941176470591</v>
      </c>
      <c r="Q3544" s="6" t="s">
        <v>8374</v>
      </c>
      <c r="R3544" t="s">
        <v>8375</v>
      </c>
      <c r="S3544" s="10">
        <f t="shared" si="396"/>
        <v>41829.599791666667</v>
      </c>
      <c r="T3544" s="10">
        <f t="shared" si="397"/>
        <v>41889.599791666667</v>
      </c>
      <c r="U3544" s="10">
        <v>41829</v>
      </c>
      <c r="V3544" s="10">
        <v>41889</v>
      </c>
      <c r="W3544" s="28">
        <f t="shared" si="394"/>
        <v>5500</v>
      </c>
      <c r="X3544" s="28">
        <f t="shared" si="395"/>
        <v>5623</v>
      </c>
    </row>
    <row r="3545" spans="1:2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8318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8328</v>
      </c>
      <c r="O3545" s="5">
        <f t="shared" si="393"/>
        <v>104.66666666666666</v>
      </c>
      <c r="P3545" s="5">
        <f t="shared" si="398"/>
        <v>54.137931034482762</v>
      </c>
      <c r="Q3545" s="6" t="s">
        <v>8374</v>
      </c>
      <c r="R3545" t="s">
        <v>8375</v>
      </c>
      <c r="S3545" s="10">
        <f t="shared" si="396"/>
        <v>42150.755312499998</v>
      </c>
      <c r="T3545" s="10">
        <f t="shared" si="397"/>
        <v>42180.755312499998</v>
      </c>
      <c r="U3545" s="10">
        <v>42150</v>
      </c>
      <c r="V3545" s="10">
        <v>42180</v>
      </c>
      <c r="W3545" s="28">
        <f t="shared" si="394"/>
        <v>1638.9</v>
      </c>
      <c r="X3545" s="28">
        <f t="shared" si="395"/>
        <v>1759.3420000000001</v>
      </c>
    </row>
    <row r="3546" spans="1:2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8318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8328</v>
      </c>
      <c r="O3546" s="5">
        <f t="shared" si="393"/>
        <v>100</v>
      </c>
      <c r="P3546" s="5">
        <f t="shared" si="398"/>
        <v>104.16666666666667</v>
      </c>
      <c r="Q3546" s="6" t="s">
        <v>8374</v>
      </c>
      <c r="R3546" t="s">
        <v>8375</v>
      </c>
      <c r="S3546" s="10">
        <f t="shared" si="396"/>
        <v>42040.831678240742</v>
      </c>
      <c r="T3546" s="10">
        <f t="shared" si="397"/>
        <v>42070.831678240742</v>
      </c>
      <c r="U3546" s="10">
        <v>42040</v>
      </c>
      <c r="V3546" s="10">
        <v>42070</v>
      </c>
      <c r="W3546" s="28">
        <f t="shared" si="394"/>
        <v>2500</v>
      </c>
      <c r="X3546" s="28">
        <f t="shared" si="395"/>
        <v>2500</v>
      </c>
    </row>
    <row r="3547" spans="1:2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8318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8328</v>
      </c>
      <c r="O3547" s="5">
        <f t="shared" si="393"/>
        <v>100.4</v>
      </c>
      <c r="P3547" s="5">
        <f t="shared" si="398"/>
        <v>31.375</v>
      </c>
      <c r="Q3547" s="6" t="s">
        <v>8374</v>
      </c>
      <c r="R3547" t="s">
        <v>8375</v>
      </c>
      <c r="S3547" s="10">
        <f t="shared" si="396"/>
        <v>42075.807395833333</v>
      </c>
      <c r="T3547" s="10">
        <f t="shared" si="397"/>
        <v>42105.807395833333</v>
      </c>
      <c r="U3547" s="10">
        <v>42075</v>
      </c>
      <c r="V3547" s="10">
        <v>42105</v>
      </c>
      <c r="W3547" s="28">
        <f t="shared" si="394"/>
        <v>250</v>
      </c>
      <c r="X3547" s="28">
        <f t="shared" si="395"/>
        <v>251</v>
      </c>
    </row>
    <row r="3548" spans="1:2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8318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8328</v>
      </c>
      <c r="O3548" s="5">
        <f t="shared" si="393"/>
        <v>102.27272727272727</v>
      </c>
      <c r="P3548" s="5">
        <f t="shared" si="398"/>
        <v>59.210526315789473</v>
      </c>
      <c r="Q3548" s="6" t="s">
        <v>8374</v>
      </c>
      <c r="R3548" t="s">
        <v>8375</v>
      </c>
      <c r="S3548" s="10">
        <f t="shared" si="396"/>
        <v>42073.660694444443</v>
      </c>
      <c r="T3548" s="10">
        <f t="shared" si="397"/>
        <v>42095.165972222225</v>
      </c>
      <c r="U3548" s="10">
        <v>42073</v>
      </c>
      <c r="V3548" s="10">
        <v>42095</v>
      </c>
      <c r="W3548" s="28">
        <f t="shared" si="394"/>
        <v>1100</v>
      </c>
      <c r="X3548" s="28">
        <f t="shared" si="395"/>
        <v>1125</v>
      </c>
    </row>
    <row r="3549" spans="1:2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8318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8328</v>
      </c>
      <c r="O3549" s="5">
        <f t="shared" si="393"/>
        <v>114.40928571428573</v>
      </c>
      <c r="P3549" s="5">
        <f t="shared" si="398"/>
        <v>119.17633928571429</v>
      </c>
      <c r="Q3549" s="6" t="s">
        <v>8374</v>
      </c>
      <c r="R3549" t="s">
        <v>8375</v>
      </c>
      <c r="S3549" s="10">
        <f t="shared" si="396"/>
        <v>42480.078715277778</v>
      </c>
      <c r="T3549" s="10">
        <f t="shared" si="397"/>
        <v>42504.165972222225</v>
      </c>
      <c r="U3549" s="10">
        <v>42480</v>
      </c>
      <c r="V3549" s="10">
        <v>42504</v>
      </c>
      <c r="W3549" s="28">
        <f t="shared" si="394"/>
        <v>35000</v>
      </c>
      <c r="X3549" s="28">
        <f t="shared" si="395"/>
        <v>40043.25</v>
      </c>
    </row>
    <row r="3550" spans="1:2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8318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8328</v>
      </c>
      <c r="O3550" s="5">
        <f t="shared" si="393"/>
        <v>101.9047619047619</v>
      </c>
      <c r="P3550" s="5">
        <f t="shared" si="398"/>
        <v>164.61538461538461</v>
      </c>
      <c r="Q3550" s="6" t="s">
        <v>8374</v>
      </c>
      <c r="R3550" t="s">
        <v>8375</v>
      </c>
      <c r="S3550" s="10">
        <f t="shared" si="396"/>
        <v>42411.942291666666</v>
      </c>
      <c r="T3550" s="10">
        <f t="shared" si="397"/>
        <v>42434.041666666672</v>
      </c>
      <c r="U3550" s="10">
        <v>42411</v>
      </c>
      <c r="V3550" s="10">
        <v>42434</v>
      </c>
      <c r="W3550" s="28">
        <f t="shared" si="394"/>
        <v>2100</v>
      </c>
      <c r="X3550" s="28">
        <f t="shared" si="395"/>
        <v>2140</v>
      </c>
    </row>
    <row r="3551" spans="1:2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8318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8328</v>
      </c>
      <c r="O3551" s="5">
        <f t="shared" si="393"/>
        <v>102</v>
      </c>
      <c r="P3551" s="5">
        <f t="shared" si="398"/>
        <v>24.285714285714285</v>
      </c>
      <c r="Q3551" s="6" t="s">
        <v>8374</v>
      </c>
      <c r="R3551" t="s">
        <v>8375</v>
      </c>
      <c r="S3551" s="10">
        <f t="shared" si="396"/>
        <v>42223.394363425927</v>
      </c>
      <c r="T3551" s="10">
        <f t="shared" si="397"/>
        <v>42251.394363425927</v>
      </c>
      <c r="U3551" s="10">
        <v>42223</v>
      </c>
      <c r="V3551" s="10">
        <v>42251</v>
      </c>
      <c r="W3551" s="28">
        <f t="shared" si="394"/>
        <v>1551.7</v>
      </c>
      <c r="X3551" s="28">
        <f t="shared" si="395"/>
        <v>1553.0519999999999</v>
      </c>
    </row>
    <row r="3552" spans="1:2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8318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8328</v>
      </c>
      <c r="O3552" s="5">
        <f t="shared" si="393"/>
        <v>104.80000000000001</v>
      </c>
      <c r="P3552" s="5">
        <f t="shared" si="398"/>
        <v>40.9375</v>
      </c>
      <c r="Q3552" s="6" t="s">
        <v>8374</v>
      </c>
      <c r="R3552" t="s">
        <v>8375</v>
      </c>
      <c r="S3552" s="10">
        <f t="shared" si="396"/>
        <v>42462.893495370372</v>
      </c>
      <c r="T3552" s="10">
        <f t="shared" si="397"/>
        <v>42492.893495370372</v>
      </c>
      <c r="U3552" s="10">
        <v>42462</v>
      </c>
      <c r="V3552" s="10">
        <v>42492</v>
      </c>
      <c r="W3552" s="28">
        <f t="shared" si="394"/>
        <v>3577.5</v>
      </c>
      <c r="X3552" s="28">
        <f t="shared" si="395"/>
        <v>3848.2560000000003</v>
      </c>
    </row>
    <row r="3553" spans="1:2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8318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8328</v>
      </c>
      <c r="O3553" s="5">
        <f t="shared" si="393"/>
        <v>101.83333333333333</v>
      </c>
      <c r="P3553" s="5">
        <f t="shared" si="398"/>
        <v>61.1</v>
      </c>
      <c r="Q3553" s="6" t="s">
        <v>8374</v>
      </c>
      <c r="R3553" t="s">
        <v>8375</v>
      </c>
      <c r="S3553" s="10">
        <f t="shared" si="396"/>
        <v>41753.515856481477</v>
      </c>
      <c r="T3553" s="10">
        <f t="shared" si="397"/>
        <v>41781.921527777777</v>
      </c>
      <c r="U3553" s="10">
        <v>41753</v>
      </c>
      <c r="V3553" s="10">
        <v>41781</v>
      </c>
      <c r="W3553" s="28">
        <f t="shared" si="394"/>
        <v>1500</v>
      </c>
      <c r="X3553" s="28">
        <f t="shared" si="395"/>
        <v>1527.5</v>
      </c>
    </row>
    <row r="3554" spans="1:2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8318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8328</v>
      </c>
      <c r="O3554" s="5">
        <f t="shared" si="393"/>
        <v>100</v>
      </c>
      <c r="P3554" s="5">
        <f t="shared" si="398"/>
        <v>38.65</v>
      </c>
      <c r="Q3554" s="6" t="s">
        <v>8374</v>
      </c>
      <c r="R3554" t="s">
        <v>8375</v>
      </c>
      <c r="S3554" s="10">
        <f t="shared" si="396"/>
        <v>41788.587083333332</v>
      </c>
      <c r="T3554" s="10">
        <f t="shared" si="397"/>
        <v>41818.587083333332</v>
      </c>
      <c r="U3554" s="10">
        <v>41788</v>
      </c>
      <c r="V3554" s="10">
        <v>41818</v>
      </c>
      <c r="W3554" s="28">
        <f t="shared" si="394"/>
        <v>1291.8376000000001</v>
      </c>
      <c r="X3554" s="28">
        <f t="shared" si="395"/>
        <v>1316.5735999999999</v>
      </c>
    </row>
    <row r="3555" spans="1:2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8318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8328</v>
      </c>
      <c r="O3555" s="5">
        <f t="shared" si="393"/>
        <v>106.27272727272728</v>
      </c>
      <c r="P3555" s="5">
        <f t="shared" si="398"/>
        <v>56.20192307692308</v>
      </c>
      <c r="Q3555" s="6" t="s">
        <v>8374</v>
      </c>
      <c r="R3555" t="s">
        <v>8375</v>
      </c>
      <c r="S3555" s="10">
        <f t="shared" si="396"/>
        <v>42196.028703703705</v>
      </c>
      <c r="T3555" s="10">
        <f t="shared" si="397"/>
        <v>42228</v>
      </c>
      <c r="U3555" s="10">
        <v>42196</v>
      </c>
      <c r="V3555" s="10">
        <v>42228</v>
      </c>
      <c r="W3555" s="28">
        <f t="shared" si="394"/>
        <v>5500</v>
      </c>
      <c r="X3555" s="28">
        <f t="shared" si="395"/>
        <v>5845</v>
      </c>
    </row>
    <row r="3556" spans="1:2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8318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8328</v>
      </c>
      <c r="O3556" s="5">
        <f t="shared" si="393"/>
        <v>113.42219999999999</v>
      </c>
      <c r="P3556" s="5">
        <f t="shared" si="398"/>
        <v>107.00207547169811</v>
      </c>
      <c r="Q3556" s="6" t="s">
        <v>8374</v>
      </c>
      <c r="R3556" t="s">
        <v>8375</v>
      </c>
      <c r="S3556" s="10">
        <f t="shared" si="396"/>
        <v>42016.050451388888</v>
      </c>
      <c r="T3556" s="10">
        <f t="shared" si="397"/>
        <v>42046.708333333328</v>
      </c>
      <c r="U3556" s="10">
        <v>42016</v>
      </c>
      <c r="V3556" s="10">
        <v>42046</v>
      </c>
      <c r="W3556" s="28">
        <f t="shared" si="394"/>
        <v>5000</v>
      </c>
      <c r="X3556" s="28">
        <f t="shared" si="395"/>
        <v>5671.11</v>
      </c>
    </row>
    <row r="3557" spans="1:2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8318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8328</v>
      </c>
      <c r="O3557" s="5">
        <f t="shared" si="393"/>
        <v>100</v>
      </c>
      <c r="P3557" s="5">
        <f t="shared" si="398"/>
        <v>171.42857142857142</v>
      </c>
      <c r="Q3557" s="6" t="s">
        <v>8374</v>
      </c>
      <c r="R3557" t="s">
        <v>8375</v>
      </c>
      <c r="S3557" s="10">
        <f t="shared" si="396"/>
        <v>42661.442060185189</v>
      </c>
      <c r="T3557" s="10">
        <f t="shared" si="397"/>
        <v>42691.483726851853</v>
      </c>
      <c r="U3557" s="10">
        <v>42661</v>
      </c>
      <c r="V3557" s="10">
        <v>42691</v>
      </c>
      <c r="W3557" s="28">
        <f t="shared" si="394"/>
        <v>2638.3199999999997</v>
      </c>
      <c r="X3557" s="28">
        <f t="shared" si="395"/>
        <v>2572.0800000000004</v>
      </c>
    </row>
    <row r="3558" spans="1:2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8318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8328</v>
      </c>
      <c r="O3558" s="5">
        <f t="shared" si="393"/>
        <v>100.45454545454547</v>
      </c>
      <c r="P3558" s="5">
        <f t="shared" si="398"/>
        <v>110.5</v>
      </c>
      <c r="Q3558" s="6" t="s">
        <v>8374</v>
      </c>
      <c r="R3558" t="s">
        <v>8375</v>
      </c>
      <c r="S3558" s="10">
        <f t="shared" si="396"/>
        <v>41808.649583333332</v>
      </c>
      <c r="T3558" s="10">
        <f t="shared" si="397"/>
        <v>41868.649583333332</v>
      </c>
      <c r="U3558" s="10">
        <v>41808</v>
      </c>
      <c r="V3558" s="10">
        <v>41868</v>
      </c>
      <c r="W3558" s="28">
        <f t="shared" si="394"/>
        <v>3727.46</v>
      </c>
      <c r="X3558" s="28">
        <f t="shared" si="395"/>
        <v>3688.4900000000002</v>
      </c>
    </row>
    <row r="3559" spans="1:2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8318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8328</v>
      </c>
      <c r="O3559" s="5">
        <f t="shared" si="393"/>
        <v>100.03599999999999</v>
      </c>
      <c r="P3559" s="5">
        <f t="shared" si="398"/>
        <v>179.27598566308242</v>
      </c>
      <c r="Q3559" s="6" t="s">
        <v>8374</v>
      </c>
      <c r="R3559" t="s">
        <v>8375</v>
      </c>
      <c r="S3559" s="10">
        <f t="shared" si="396"/>
        <v>41730.276747685188</v>
      </c>
      <c r="T3559" s="10">
        <f t="shared" si="397"/>
        <v>41764.276747685188</v>
      </c>
      <c r="U3559" s="10">
        <v>41730</v>
      </c>
      <c r="V3559" s="10">
        <v>41764</v>
      </c>
      <c r="W3559" s="28">
        <f t="shared" si="394"/>
        <v>100000</v>
      </c>
      <c r="X3559" s="28">
        <f t="shared" si="395"/>
        <v>100036</v>
      </c>
    </row>
    <row r="3560" spans="1:2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8318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8328</v>
      </c>
      <c r="O3560" s="5">
        <f t="shared" si="393"/>
        <v>144</v>
      </c>
      <c r="P3560" s="5">
        <f t="shared" si="398"/>
        <v>22.90909090909091</v>
      </c>
      <c r="Q3560" s="6" t="s">
        <v>8374</v>
      </c>
      <c r="R3560" t="s">
        <v>8375</v>
      </c>
      <c r="S3560" s="10">
        <f t="shared" si="396"/>
        <v>42139.816840277781</v>
      </c>
      <c r="T3560" s="10">
        <f t="shared" si="397"/>
        <v>42181.875</v>
      </c>
      <c r="U3560" s="10">
        <v>42139</v>
      </c>
      <c r="V3560" s="10">
        <v>42181</v>
      </c>
      <c r="W3560" s="28">
        <f t="shared" si="394"/>
        <v>549.81499999999994</v>
      </c>
      <c r="X3560" s="28">
        <f t="shared" si="395"/>
        <v>792.64080000000001</v>
      </c>
    </row>
    <row r="3561" spans="1:2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8318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8328</v>
      </c>
      <c r="O3561" s="5">
        <f t="shared" si="393"/>
        <v>103.49999999999999</v>
      </c>
      <c r="P3561" s="5">
        <f t="shared" si="398"/>
        <v>43.125</v>
      </c>
      <c r="Q3561" s="6" t="s">
        <v>8374</v>
      </c>
      <c r="R3561" t="s">
        <v>8375</v>
      </c>
      <c r="S3561" s="10">
        <f t="shared" si="396"/>
        <v>42194.096157407403</v>
      </c>
      <c r="T3561" s="10">
        <f t="shared" si="397"/>
        <v>42216.373611111107</v>
      </c>
      <c r="U3561" s="10">
        <v>42194</v>
      </c>
      <c r="V3561" s="10">
        <v>42216</v>
      </c>
      <c r="W3561" s="28">
        <f t="shared" si="394"/>
        <v>746.1</v>
      </c>
      <c r="X3561" s="28">
        <f t="shared" si="395"/>
        <v>749.75400000000002</v>
      </c>
    </row>
    <row r="3562" spans="1:2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8318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8328</v>
      </c>
      <c r="O3562" s="5">
        <f t="shared" si="393"/>
        <v>108.43750000000001</v>
      </c>
      <c r="P3562" s="5">
        <f t="shared" si="398"/>
        <v>46.891891891891895</v>
      </c>
      <c r="Q3562" s="6" t="s">
        <v>8374</v>
      </c>
      <c r="R3562" t="s">
        <v>8375</v>
      </c>
      <c r="S3562" s="10">
        <f t="shared" si="396"/>
        <v>42115.889652777776</v>
      </c>
      <c r="T3562" s="10">
        <f t="shared" si="397"/>
        <v>42151.114583333328</v>
      </c>
      <c r="U3562" s="10">
        <v>42115</v>
      </c>
      <c r="V3562" s="10">
        <v>42151</v>
      </c>
      <c r="W3562" s="28">
        <f t="shared" si="394"/>
        <v>2616.64</v>
      </c>
      <c r="X3562" s="28">
        <f t="shared" si="395"/>
        <v>2785.7159999999999</v>
      </c>
    </row>
    <row r="3563" spans="1:2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8318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8328</v>
      </c>
      <c r="O3563" s="5">
        <f t="shared" si="393"/>
        <v>102.4</v>
      </c>
      <c r="P3563" s="5">
        <f t="shared" si="398"/>
        <v>47.407407407407405</v>
      </c>
      <c r="Q3563" s="6" t="s">
        <v>8374</v>
      </c>
      <c r="R3563" t="s">
        <v>8375</v>
      </c>
      <c r="S3563" s="10">
        <f t="shared" si="396"/>
        <v>42203.680300925931</v>
      </c>
      <c r="T3563" s="10">
        <f t="shared" si="397"/>
        <v>42221.775000000001</v>
      </c>
      <c r="U3563" s="10">
        <v>42203</v>
      </c>
      <c r="V3563" s="10">
        <v>42221</v>
      </c>
      <c r="W3563" s="28">
        <f t="shared" si="394"/>
        <v>2500</v>
      </c>
      <c r="X3563" s="28">
        <f t="shared" si="395"/>
        <v>2560</v>
      </c>
    </row>
    <row r="3564" spans="1:2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8318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8328</v>
      </c>
      <c r="O3564" s="5">
        <f t="shared" si="393"/>
        <v>148.88888888888889</v>
      </c>
      <c r="P3564" s="5">
        <f t="shared" si="398"/>
        <v>15.129032258064516</v>
      </c>
      <c r="Q3564" s="6" t="s">
        <v>8374</v>
      </c>
      <c r="R3564" t="s">
        <v>8375</v>
      </c>
      <c r="S3564" s="10">
        <f t="shared" si="396"/>
        <v>42433.761886574073</v>
      </c>
      <c r="T3564" s="10">
        <f t="shared" si="397"/>
        <v>42442.916666666672</v>
      </c>
      <c r="U3564" s="10">
        <v>42433</v>
      </c>
      <c r="V3564" s="10">
        <v>42442</v>
      </c>
      <c r="W3564" s="28">
        <f t="shared" si="394"/>
        <v>445.97699999999998</v>
      </c>
      <c r="X3564" s="28">
        <f t="shared" si="395"/>
        <v>670.29480000000001</v>
      </c>
    </row>
    <row r="3565" spans="1:2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8318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8328</v>
      </c>
      <c r="O3565" s="5">
        <f t="shared" si="393"/>
        <v>105.49000000000002</v>
      </c>
      <c r="P3565" s="5">
        <f t="shared" si="398"/>
        <v>21.098000000000003</v>
      </c>
      <c r="Q3565" s="6" t="s">
        <v>8374</v>
      </c>
      <c r="R3565" t="s">
        <v>8375</v>
      </c>
      <c r="S3565" s="10">
        <f t="shared" si="396"/>
        <v>42555.671944444446</v>
      </c>
      <c r="T3565" s="10">
        <f t="shared" si="397"/>
        <v>42583.791666666672</v>
      </c>
      <c r="U3565" s="10">
        <v>42555</v>
      </c>
      <c r="V3565" s="10">
        <v>42583</v>
      </c>
      <c r="W3565" s="28">
        <f t="shared" si="394"/>
        <v>663.75</v>
      </c>
      <c r="X3565" s="28">
        <f t="shared" si="395"/>
        <v>696.55047000000002</v>
      </c>
    </row>
    <row r="3566" spans="1:2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8318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8328</v>
      </c>
      <c r="O3566" s="5">
        <f t="shared" si="393"/>
        <v>100.49999999999999</v>
      </c>
      <c r="P3566" s="5">
        <f t="shared" si="398"/>
        <v>59.117647058823529</v>
      </c>
      <c r="Q3566" s="6" t="s">
        <v>8374</v>
      </c>
      <c r="R3566" t="s">
        <v>8375</v>
      </c>
      <c r="S3566" s="10">
        <f t="shared" si="396"/>
        <v>42236.623252314814</v>
      </c>
      <c r="T3566" s="10">
        <f t="shared" si="397"/>
        <v>42282.666666666672</v>
      </c>
      <c r="U3566" s="10">
        <v>42236</v>
      </c>
      <c r="V3566" s="10">
        <v>42282</v>
      </c>
      <c r="W3566" s="28">
        <f t="shared" si="394"/>
        <v>1566.7</v>
      </c>
      <c r="X3566" s="28">
        <f t="shared" si="395"/>
        <v>1525.59</v>
      </c>
    </row>
    <row r="3567" spans="1:2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8318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8328</v>
      </c>
      <c r="O3567" s="5">
        <f t="shared" si="393"/>
        <v>130.55555555555557</v>
      </c>
      <c r="P3567" s="5">
        <f t="shared" si="398"/>
        <v>97.916666666666671</v>
      </c>
      <c r="Q3567" s="6" t="s">
        <v>8374</v>
      </c>
      <c r="R3567" t="s">
        <v>8375</v>
      </c>
      <c r="S3567" s="10">
        <f t="shared" si="396"/>
        <v>41974.743148148147</v>
      </c>
      <c r="T3567" s="10">
        <f t="shared" si="397"/>
        <v>42004.743148148147</v>
      </c>
      <c r="U3567" s="10">
        <v>41974</v>
      </c>
      <c r="V3567" s="10">
        <v>42004</v>
      </c>
      <c r="W3567" s="28">
        <f t="shared" si="394"/>
        <v>900</v>
      </c>
      <c r="X3567" s="28">
        <f t="shared" si="395"/>
        <v>1175</v>
      </c>
    </row>
    <row r="3568" spans="1:2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8318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8328</v>
      </c>
      <c r="O3568" s="5">
        <f t="shared" si="393"/>
        <v>104.75000000000001</v>
      </c>
      <c r="P3568" s="5">
        <f t="shared" si="398"/>
        <v>55.131578947368418</v>
      </c>
      <c r="Q3568" s="6" t="s">
        <v>8374</v>
      </c>
      <c r="R3568" t="s">
        <v>8375</v>
      </c>
      <c r="S3568" s="10">
        <f t="shared" si="396"/>
        <v>41997.507905092592</v>
      </c>
      <c r="T3568" s="10">
        <f t="shared" si="397"/>
        <v>42027.507905092592</v>
      </c>
      <c r="U3568" s="10">
        <v>41997</v>
      </c>
      <c r="V3568" s="10">
        <v>42027</v>
      </c>
      <c r="W3568" s="28">
        <f t="shared" si="394"/>
        <v>3107.2000000000003</v>
      </c>
      <c r="X3568" s="28">
        <f t="shared" si="395"/>
        <v>3139.3575000000001</v>
      </c>
    </row>
    <row r="3569" spans="1:2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8318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8328</v>
      </c>
      <c r="O3569" s="5">
        <f t="shared" si="393"/>
        <v>108.80000000000001</v>
      </c>
      <c r="P3569" s="5">
        <f t="shared" si="398"/>
        <v>26.536585365853657</v>
      </c>
      <c r="Q3569" s="6" t="s">
        <v>8374</v>
      </c>
      <c r="R3569" t="s">
        <v>8375</v>
      </c>
      <c r="S3569" s="10">
        <f t="shared" si="396"/>
        <v>42135.810694444444</v>
      </c>
      <c r="T3569" s="10">
        <f t="shared" si="397"/>
        <v>42165.810694444444</v>
      </c>
      <c r="U3569" s="10">
        <v>42135</v>
      </c>
      <c r="V3569" s="10">
        <v>42165</v>
      </c>
      <c r="W3569" s="28">
        <f t="shared" si="394"/>
        <v>1548.4</v>
      </c>
      <c r="X3569" s="28">
        <f t="shared" si="395"/>
        <v>1684.768</v>
      </c>
    </row>
    <row r="3570" spans="1:2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8318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8328</v>
      </c>
      <c r="O3570" s="5">
        <f t="shared" si="393"/>
        <v>111.00000000000001</v>
      </c>
      <c r="P3570" s="5">
        <f t="shared" si="398"/>
        <v>58.421052631578945</v>
      </c>
      <c r="Q3570" s="6" t="s">
        <v>8374</v>
      </c>
      <c r="R3570" t="s">
        <v>8375</v>
      </c>
      <c r="S3570" s="10">
        <f t="shared" si="396"/>
        <v>41869.740671296298</v>
      </c>
      <c r="T3570" s="10">
        <f t="shared" si="397"/>
        <v>41899.740671296298</v>
      </c>
      <c r="U3570" s="10">
        <v>41869</v>
      </c>
      <c r="V3570" s="10">
        <v>41899</v>
      </c>
      <c r="W3570" s="28">
        <f t="shared" si="394"/>
        <v>1000</v>
      </c>
      <c r="X3570" s="28">
        <f t="shared" si="395"/>
        <v>1110</v>
      </c>
    </row>
    <row r="3571" spans="1:2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8318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8328</v>
      </c>
      <c r="O3571" s="5">
        <f t="shared" si="393"/>
        <v>100.47999999999999</v>
      </c>
      <c r="P3571" s="5">
        <f t="shared" si="398"/>
        <v>122.53658536585365</v>
      </c>
      <c r="Q3571" s="6" t="s">
        <v>8374</v>
      </c>
      <c r="R3571" t="s">
        <v>8375</v>
      </c>
      <c r="S3571" s="10">
        <f t="shared" si="396"/>
        <v>41982.688611111109</v>
      </c>
      <c r="T3571" s="10">
        <f t="shared" si="397"/>
        <v>42012.688611111109</v>
      </c>
      <c r="U3571" s="10">
        <v>41982</v>
      </c>
      <c r="V3571" s="10">
        <v>42012</v>
      </c>
      <c r="W3571" s="28">
        <f t="shared" si="394"/>
        <v>5000</v>
      </c>
      <c r="X3571" s="28">
        <f t="shared" si="395"/>
        <v>5024</v>
      </c>
    </row>
    <row r="3572" spans="1:2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8318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8328</v>
      </c>
      <c r="O3572" s="5">
        <f t="shared" si="393"/>
        <v>114.35</v>
      </c>
      <c r="P3572" s="5">
        <f t="shared" si="398"/>
        <v>87.961538461538467</v>
      </c>
      <c r="Q3572" s="6" t="s">
        <v>8374</v>
      </c>
      <c r="R3572" t="s">
        <v>8375</v>
      </c>
      <c r="S3572" s="10">
        <f t="shared" si="396"/>
        <v>41976.331979166665</v>
      </c>
      <c r="T3572" s="10">
        <f t="shared" si="397"/>
        <v>42004.291666666672</v>
      </c>
      <c r="U3572" s="10">
        <v>41976</v>
      </c>
      <c r="V3572" s="10">
        <v>42004</v>
      </c>
      <c r="W3572" s="28">
        <f t="shared" si="394"/>
        <v>2000</v>
      </c>
      <c r="X3572" s="28">
        <f t="shared" si="395"/>
        <v>2287</v>
      </c>
    </row>
    <row r="3573" spans="1:2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8318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8328</v>
      </c>
      <c r="O3573" s="5">
        <f t="shared" si="393"/>
        <v>122.06666666666666</v>
      </c>
      <c r="P3573" s="5">
        <f t="shared" si="398"/>
        <v>73.239999999999995</v>
      </c>
      <c r="Q3573" s="6" t="s">
        <v>8374</v>
      </c>
      <c r="R3573" t="s">
        <v>8375</v>
      </c>
      <c r="S3573" s="10">
        <f t="shared" si="396"/>
        <v>41912.858946759261</v>
      </c>
      <c r="T3573" s="10">
        <f t="shared" si="397"/>
        <v>41942.858946759261</v>
      </c>
      <c r="U3573" s="10">
        <v>41912</v>
      </c>
      <c r="V3573" s="10">
        <v>41942</v>
      </c>
      <c r="W3573" s="28">
        <f t="shared" si="394"/>
        <v>2428.1999999999998</v>
      </c>
      <c r="X3573" s="28">
        <f t="shared" si="395"/>
        <v>2930.3324000000002</v>
      </c>
    </row>
    <row r="3574" spans="1:2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8318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8328</v>
      </c>
      <c r="O3574" s="5">
        <f t="shared" si="393"/>
        <v>100</v>
      </c>
      <c r="P3574" s="5">
        <f t="shared" si="398"/>
        <v>55.555555555555557</v>
      </c>
      <c r="Q3574" s="6" t="s">
        <v>8374</v>
      </c>
      <c r="R3574" t="s">
        <v>8375</v>
      </c>
      <c r="S3574" s="10">
        <f t="shared" si="396"/>
        <v>42146.570393518516</v>
      </c>
      <c r="T3574" s="10">
        <f t="shared" si="397"/>
        <v>42176.570393518516</v>
      </c>
      <c r="U3574" s="10">
        <v>42146</v>
      </c>
      <c r="V3574" s="10">
        <v>42176</v>
      </c>
      <c r="W3574" s="28">
        <f t="shared" si="394"/>
        <v>782</v>
      </c>
      <c r="X3574" s="28">
        <f t="shared" si="395"/>
        <v>791.90000000000009</v>
      </c>
    </row>
    <row r="3575" spans="1:2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8318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8328</v>
      </c>
      <c r="O3575" s="5">
        <f t="shared" si="393"/>
        <v>102.8</v>
      </c>
      <c r="P3575" s="5">
        <f t="shared" si="398"/>
        <v>39.53846153846154</v>
      </c>
      <c r="Q3575" s="6" t="s">
        <v>8374</v>
      </c>
      <c r="R3575" t="s">
        <v>8375</v>
      </c>
      <c r="S3575" s="10">
        <f t="shared" si="396"/>
        <v>41921.375532407408</v>
      </c>
      <c r="T3575" s="10">
        <f t="shared" si="397"/>
        <v>41951.417199074072</v>
      </c>
      <c r="U3575" s="10">
        <v>41921</v>
      </c>
      <c r="V3575" s="10">
        <v>41951</v>
      </c>
      <c r="W3575" s="28">
        <f t="shared" si="394"/>
        <v>4862.1000000000004</v>
      </c>
      <c r="X3575" s="28">
        <f t="shared" si="395"/>
        <v>4878.8879999999999</v>
      </c>
    </row>
    <row r="3576" spans="1:2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8318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8328</v>
      </c>
      <c r="O3576" s="5">
        <f t="shared" si="393"/>
        <v>106.12068965517241</v>
      </c>
      <c r="P3576" s="5">
        <f t="shared" si="398"/>
        <v>136.77777777777777</v>
      </c>
      <c r="Q3576" s="6" t="s">
        <v>8374</v>
      </c>
      <c r="R3576" t="s">
        <v>8375</v>
      </c>
      <c r="S3576" s="10">
        <f t="shared" si="396"/>
        <v>41926.942685185189</v>
      </c>
      <c r="T3576" s="10">
        <f t="shared" si="397"/>
        <v>41956.984351851846</v>
      </c>
      <c r="U3576" s="10">
        <v>41926</v>
      </c>
      <c r="V3576" s="10">
        <v>41956</v>
      </c>
      <c r="W3576" s="28">
        <f t="shared" si="394"/>
        <v>5800</v>
      </c>
      <c r="X3576" s="28">
        <f t="shared" si="395"/>
        <v>6155</v>
      </c>
    </row>
    <row r="3577" spans="1:2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8318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8328</v>
      </c>
      <c r="O3577" s="5">
        <f t="shared" si="393"/>
        <v>101.33000000000001</v>
      </c>
      <c r="P3577" s="5">
        <f t="shared" si="398"/>
        <v>99.343137254901961</v>
      </c>
      <c r="Q3577" s="6" t="s">
        <v>8374</v>
      </c>
      <c r="R3577" t="s">
        <v>8375</v>
      </c>
      <c r="S3577" s="10">
        <f t="shared" si="396"/>
        <v>42561.783877314811</v>
      </c>
      <c r="T3577" s="10">
        <f t="shared" si="397"/>
        <v>42593.165972222225</v>
      </c>
      <c r="U3577" s="10">
        <v>42561</v>
      </c>
      <c r="V3577" s="10">
        <v>42593</v>
      </c>
      <c r="W3577" s="28">
        <f t="shared" si="394"/>
        <v>10000</v>
      </c>
      <c r="X3577" s="28">
        <f t="shared" si="395"/>
        <v>10133</v>
      </c>
    </row>
    <row r="3578" spans="1:2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8318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8328</v>
      </c>
      <c r="O3578" s="5">
        <f t="shared" si="393"/>
        <v>100</v>
      </c>
      <c r="P3578" s="5">
        <f t="shared" si="398"/>
        <v>20</v>
      </c>
      <c r="Q3578" s="6" t="s">
        <v>8374</v>
      </c>
      <c r="R3578" t="s">
        <v>8375</v>
      </c>
      <c r="S3578" s="10">
        <f t="shared" si="396"/>
        <v>42649.54923611111</v>
      </c>
      <c r="T3578" s="10">
        <f t="shared" si="397"/>
        <v>42709.590902777782</v>
      </c>
      <c r="U3578" s="10">
        <v>42649</v>
      </c>
      <c r="V3578" s="10">
        <v>42709</v>
      </c>
      <c r="W3578" s="28">
        <f t="shared" si="394"/>
        <v>100</v>
      </c>
      <c r="X3578" s="28">
        <f t="shared" si="395"/>
        <v>100</v>
      </c>
    </row>
    <row r="3579" spans="1:2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8318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8328</v>
      </c>
      <c r="O3579" s="5">
        <f t="shared" si="393"/>
        <v>130</v>
      </c>
      <c r="P3579" s="5">
        <f t="shared" si="398"/>
        <v>28.888888888888889</v>
      </c>
      <c r="Q3579" s="6" t="s">
        <v>8374</v>
      </c>
      <c r="R3579" t="s">
        <v>8375</v>
      </c>
      <c r="S3579" s="10">
        <f t="shared" si="396"/>
        <v>42093.786840277782</v>
      </c>
      <c r="T3579" s="10">
        <f t="shared" si="397"/>
        <v>42120.26944444445</v>
      </c>
      <c r="U3579" s="10">
        <v>42093</v>
      </c>
      <c r="V3579" s="10">
        <v>42120</v>
      </c>
      <c r="W3579" s="28">
        <f t="shared" si="394"/>
        <v>600</v>
      </c>
      <c r="X3579" s="28">
        <f t="shared" si="395"/>
        <v>780</v>
      </c>
    </row>
    <row r="3580" spans="1:2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8318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8328</v>
      </c>
      <c r="O3580" s="5">
        <f t="shared" si="393"/>
        <v>100.01333333333334</v>
      </c>
      <c r="P3580" s="5">
        <f t="shared" si="398"/>
        <v>40.545945945945945</v>
      </c>
      <c r="Q3580" s="6" t="s">
        <v>8374</v>
      </c>
      <c r="R3580" t="s">
        <v>8375</v>
      </c>
      <c r="S3580" s="10">
        <f t="shared" si="396"/>
        <v>42460.733530092592</v>
      </c>
      <c r="T3580" s="10">
        <f t="shared" si="397"/>
        <v>42490.733530092592</v>
      </c>
      <c r="U3580" s="10">
        <v>42460</v>
      </c>
      <c r="V3580" s="10">
        <v>42490</v>
      </c>
      <c r="W3580" s="28">
        <f t="shared" si="394"/>
        <v>2157.4499999999998</v>
      </c>
      <c r="X3580" s="28">
        <f t="shared" si="395"/>
        <v>2192.5423000000001</v>
      </c>
    </row>
    <row r="3581" spans="1:2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8318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8328</v>
      </c>
      <c r="O3581" s="5">
        <f t="shared" si="393"/>
        <v>100</v>
      </c>
      <c r="P3581" s="5">
        <f t="shared" si="398"/>
        <v>35.714285714285715</v>
      </c>
      <c r="Q3581" s="6" t="s">
        <v>8374</v>
      </c>
      <c r="R3581" t="s">
        <v>8375</v>
      </c>
      <c r="S3581" s="10">
        <f t="shared" si="396"/>
        <v>42430.762222222227</v>
      </c>
      <c r="T3581" s="10">
        <f t="shared" si="397"/>
        <v>42460.720555555556</v>
      </c>
      <c r="U3581" s="10">
        <v>42430</v>
      </c>
      <c r="V3581" s="10">
        <v>42460</v>
      </c>
      <c r="W3581" s="28">
        <f t="shared" si="394"/>
        <v>698.69999999999993</v>
      </c>
      <c r="X3581" s="28">
        <f t="shared" si="395"/>
        <v>719.15</v>
      </c>
    </row>
    <row r="3582" spans="1:2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8318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8328</v>
      </c>
      <c r="O3582" s="5">
        <f t="shared" si="393"/>
        <v>113.88888888888889</v>
      </c>
      <c r="P3582" s="5">
        <f t="shared" si="398"/>
        <v>37.962962962962962</v>
      </c>
      <c r="Q3582" s="6" t="s">
        <v>8374</v>
      </c>
      <c r="R3582" t="s">
        <v>8375</v>
      </c>
      <c r="S3582" s="10">
        <f t="shared" si="396"/>
        <v>42026.176180555558</v>
      </c>
      <c r="T3582" s="10">
        <f t="shared" si="397"/>
        <v>42064.207638888889</v>
      </c>
      <c r="U3582" s="10">
        <v>42026</v>
      </c>
      <c r="V3582" s="10">
        <v>42064</v>
      </c>
      <c r="W3582" s="28">
        <f t="shared" si="394"/>
        <v>900</v>
      </c>
      <c r="X3582" s="28">
        <f t="shared" si="395"/>
        <v>1025</v>
      </c>
    </row>
    <row r="3583" spans="1:2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8318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8328</v>
      </c>
      <c r="O3583" s="5">
        <f t="shared" si="393"/>
        <v>100</v>
      </c>
      <c r="P3583" s="5">
        <f t="shared" si="398"/>
        <v>33.333333333333336</v>
      </c>
      <c r="Q3583" s="6" t="s">
        <v>8374</v>
      </c>
      <c r="R3583" t="s">
        <v>8375</v>
      </c>
      <c r="S3583" s="10">
        <f t="shared" si="396"/>
        <v>41836.471180555556</v>
      </c>
      <c r="T3583" s="10">
        <f t="shared" si="397"/>
        <v>41850.471180555556</v>
      </c>
      <c r="U3583" s="10">
        <v>41836</v>
      </c>
      <c r="V3583" s="10">
        <v>41850</v>
      </c>
      <c r="W3583" s="28">
        <f t="shared" si="394"/>
        <v>2568.4499999999998</v>
      </c>
      <c r="X3583" s="28">
        <f t="shared" si="395"/>
        <v>2539.0500000000002</v>
      </c>
    </row>
    <row r="3584" spans="1:2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8318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8328</v>
      </c>
      <c r="O3584" s="5">
        <f t="shared" si="393"/>
        <v>287</v>
      </c>
      <c r="P3584" s="5">
        <f t="shared" si="398"/>
        <v>58.571428571428569</v>
      </c>
      <c r="Q3584" s="6" t="s">
        <v>8374</v>
      </c>
      <c r="R3584" t="s">
        <v>8375</v>
      </c>
      <c r="S3584" s="10">
        <f t="shared" si="396"/>
        <v>42451.095856481479</v>
      </c>
      <c r="T3584" s="10">
        <f t="shared" si="397"/>
        <v>42465.095856481479</v>
      </c>
      <c r="U3584" s="10">
        <v>42451</v>
      </c>
      <c r="V3584" s="10">
        <v>42465</v>
      </c>
      <c r="W3584" s="28">
        <f t="shared" si="394"/>
        <v>1000</v>
      </c>
      <c r="X3584" s="28">
        <f t="shared" si="395"/>
        <v>2870</v>
      </c>
    </row>
    <row r="3585" spans="1:2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8318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8328</v>
      </c>
      <c r="O3585" s="5">
        <f t="shared" si="393"/>
        <v>108.5</v>
      </c>
      <c r="P3585" s="5">
        <f t="shared" si="398"/>
        <v>135.625</v>
      </c>
      <c r="Q3585" s="6" t="s">
        <v>8374</v>
      </c>
      <c r="R3585" t="s">
        <v>8375</v>
      </c>
      <c r="S3585" s="10">
        <f t="shared" si="396"/>
        <v>42418.425983796296</v>
      </c>
      <c r="T3585" s="10">
        <f t="shared" si="397"/>
        <v>42478.384317129632</v>
      </c>
      <c r="U3585" s="10">
        <v>42418</v>
      </c>
      <c r="V3585" s="10">
        <v>42478</v>
      </c>
      <c r="W3585" s="28">
        <f t="shared" si="394"/>
        <v>3000</v>
      </c>
      <c r="X3585" s="28">
        <f t="shared" si="395"/>
        <v>3255</v>
      </c>
    </row>
    <row r="3586" spans="1:2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8318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8328</v>
      </c>
      <c r="O3586" s="5">
        <f t="shared" ref="O3586:O3649" si="399">(E3586/D3586)*100</f>
        <v>115.5</v>
      </c>
      <c r="P3586" s="5">
        <f t="shared" si="398"/>
        <v>30.9375</v>
      </c>
      <c r="Q3586" s="6" t="s">
        <v>8374</v>
      </c>
      <c r="R3586" t="s">
        <v>8375</v>
      </c>
      <c r="S3586" s="10">
        <f t="shared" si="396"/>
        <v>42168.316481481481</v>
      </c>
      <c r="T3586" s="10">
        <f t="shared" si="397"/>
        <v>42198.316481481481</v>
      </c>
      <c r="U3586" s="10">
        <v>42168</v>
      </c>
      <c r="V3586" s="10">
        <v>42198</v>
      </c>
      <c r="W3586" s="28">
        <f t="shared" ref="W3586:W3649" si="400">(HLOOKUP(U3586,Exchange_Data,MATCH(H3586,Currency,0),FALSE))*D3586</f>
        <v>4646.0999999999995</v>
      </c>
      <c r="X3586" s="28">
        <f t="shared" ref="X3586:X3649" si="401">(HLOOKUP(V3586,Exchange_Data,MATCH(H3586,Currency,0),FALSE))*E3586</f>
        <v>5380.7984999999999</v>
      </c>
    </row>
    <row r="3587" spans="1:2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8318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8328</v>
      </c>
      <c r="O3587" s="5">
        <f t="shared" si="399"/>
        <v>119.11764705882352</v>
      </c>
      <c r="P3587" s="5">
        <f t="shared" si="398"/>
        <v>176.08695652173913</v>
      </c>
      <c r="Q3587" s="6" t="s">
        <v>8374</v>
      </c>
      <c r="R3587" t="s">
        <v>8375</v>
      </c>
      <c r="S3587" s="10">
        <f t="shared" ref="S3587:S3650" si="402">(J3587/86400)+25569</f>
        <v>41964.716319444444</v>
      </c>
      <c r="T3587" s="10">
        <f t="shared" ref="T3587:T3650" si="403">(I3587/86400)+25569</f>
        <v>41994.716319444444</v>
      </c>
      <c r="U3587" s="10">
        <v>41964</v>
      </c>
      <c r="V3587" s="10">
        <v>41994</v>
      </c>
      <c r="W3587" s="28">
        <f t="shared" si="400"/>
        <v>3400</v>
      </c>
      <c r="X3587" s="28">
        <f t="shared" si="401"/>
        <v>4050</v>
      </c>
    </row>
    <row r="3588" spans="1:2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8318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8328</v>
      </c>
      <c r="O3588" s="5">
        <f t="shared" si="399"/>
        <v>109.42666666666668</v>
      </c>
      <c r="P3588" s="5">
        <f t="shared" si="398"/>
        <v>151.9814814814815</v>
      </c>
      <c r="Q3588" s="6" t="s">
        <v>8374</v>
      </c>
      <c r="R3588" t="s">
        <v>8375</v>
      </c>
      <c r="S3588" s="10">
        <f t="shared" si="402"/>
        <v>42576.697569444441</v>
      </c>
      <c r="T3588" s="10">
        <f t="shared" si="403"/>
        <v>42636.697569444441</v>
      </c>
      <c r="U3588" s="10">
        <v>42576</v>
      </c>
      <c r="V3588" s="10">
        <v>42636</v>
      </c>
      <c r="W3588" s="28">
        <f t="shared" si="400"/>
        <v>7500</v>
      </c>
      <c r="X3588" s="28">
        <f t="shared" si="401"/>
        <v>8207</v>
      </c>
    </row>
    <row r="3589" spans="1:2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8318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8328</v>
      </c>
      <c r="O3589" s="5">
        <f t="shared" si="399"/>
        <v>126.6</v>
      </c>
      <c r="P3589" s="5">
        <f t="shared" si="398"/>
        <v>22.607142857142858</v>
      </c>
      <c r="Q3589" s="6" t="s">
        <v>8374</v>
      </c>
      <c r="R3589" t="s">
        <v>8375</v>
      </c>
      <c r="S3589" s="10">
        <f t="shared" si="402"/>
        <v>42503.539976851855</v>
      </c>
      <c r="T3589" s="10">
        <f t="shared" si="403"/>
        <v>42548.791666666672</v>
      </c>
      <c r="U3589" s="10">
        <v>42503</v>
      </c>
      <c r="V3589" s="10">
        <v>42548</v>
      </c>
      <c r="W3589" s="28">
        <f t="shared" si="400"/>
        <v>720.45</v>
      </c>
      <c r="X3589" s="28">
        <f t="shared" si="401"/>
        <v>834.73709999999994</v>
      </c>
    </row>
    <row r="3590" spans="1:2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8318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8328</v>
      </c>
      <c r="O3590" s="5">
        <f t="shared" si="399"/>
        <v>100.49999999999999</v>
      </c>
      <c r="P3590" s="5">
        <f t="shared" si="398"/>
        <v>18.272727272727273</v>
      </c>
      <c r="Q3590" s="6" t="s">
        <v>8374</v>
      </c>
      <c r="R3590" t="s">
        <v>8375</v>
      </c>
      <c r="S3590" s="10">
        <f t="shared" si="402"/>
        <v>42101.828819444447</v>
      </c>
      <c r="T3590" s="10">
        <f t="shared" si="403"/>
        <v>42123.958333333328</v>
      </c>
      <c r="U3590" s="10">
        <v>42101</v>
      </c>
      <c r="V3590" s="10">
        <v>42123</v>
      </c>
      <c r="W3590" s="28">
        <f t="shared" si="400"/>
        <v>297.74</v>
      </c>
      <c r="X3590" s="28">
        <f t="shared" si="401"/>
        <v>308.81639999999999</v>
      </c>
    </row>
    <row r="3591" spans="1:2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8318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8328</v>
      </c>
      <c r="O3591" s="5">
        <f t="shared" si="399"/>
        <v>127.49999999999999</v>
      </c>
      <c r="P3591" s="5">
        <f t="shared" si="398"/>
        <v>82.258064516129039</v>
      </c>
      <c r="Q3591" s="6" t="s">
        <v>8374</v>
      </c>
      <c r="R3591" t="s">
        <v>8375</v>
      </c>
      <c r="S3591" s="10">
        <f t="shared" si="402"/>
        <v>42125.647534722222</v>
      </c>
      <c r="T3591" s="10">
        <f t="shared" si="403"/>
        <v>42150.647534722222</v>
      </c>
      <c r="U3591" s="10">
        <v>42125</v>
      </c>
      <c r="V3591" s="10">
        <v>42150</v>
      </c>
      <c r="W3591" s="28">
        <f t="shared" si="400"/>
        <v>4000</v>
      </c>
      <c r="X3591" s="28">
        <f t="shared" si="401"/>
        <v>5100</v>
      </c>
    </row>
    <row r="3592" spans="1:2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8318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8328</v>
      </c>
      <c r="O3592" s="5">
        <f t="shared" si="399"/>
        <v>100.05999999999999</v>
      </c>
      <c r="P3592" s="5">
        <f t="shared" si="398"/>
        <v>68.534246575342465</v>
      </c>
      <c r="Q3592" s="6" t="s">
        <v>8374</v>
      </c>
      <c r="R3592" t="s">
        <v>8375</v>
      </c>
      <c r="S3592" s="10">
        <f t="shared" si="402"/>
        <v>41902.333726851852</v>
      </c>
      <c r="T3592" s="10">
        <f t="shared" si="403"/>
        <v>41932.333726851852</v>
      </c>
      <c r="U3592" s="10">
        <v>41902</v>
      </c>
      <c r="V3592" s="10">
        <v>41932</v>
      </c>
      <c r="W3592" s="28">
        <f t="shared" si="400"/>
        <v>8170.5000000000009</v>
      </c>
      <c r="X3592" s="28">
        <f t="shared" si="401"/>
        <v>8074.8420000000006</v>
      </c>
    </row>
    <row r="3593" spans="1:2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8318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8328</v>
      </c>
      <c r="O3593" s="5">
        <f t="shared" si="399"/>
        <v>175</v>
      </c>
      <c r="P3593" s="5">
        <f t="shared" ref="P3593:P3629" si="404">E3593/L3593</f>
        <v>68.055555555555557</v>
      </c>
      <c r="Q3593" s="6" t="s">
        <v>8374</v>
      </c>
      <c r="R3593" t="s">
        <v>8375</v>
      </c>
      <c r="S3593" s="10">
        <f t="shared" si="402"/>
        <v>42003.948425925926</v>
      </c>
      <c r="T3593" s="10">
        <f t="shared" si="403"/>
        <v>42028.207638888889</v>
      </c>
      <c r="U3593" s="10">
        <v>42003</v>
      </c>
      <c r="V3593" s="10">
        <v>42028</v>
      </c>
      <c r="W3593" s="28">
        <f t="shared" si="400"/>
        <v>700</v>
      </c>
      <c r="X3593" s="28">
        <f t="shared" si="401"/>
        <v>1225</v>
      </c>
    </row>
    <row r="3594" spans="1:2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8318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8328</v>
      </c>
      <c r="O3594" s="5">
        <f t="shared" si="399"/>
        <v>127.25</v>
      </c>
      <c r="P3594" s="5">
        <f t="shared" si="404"/>
        <v>72.714285714285708</v>
      </c>
      <c r="Q3594" s="6" t="s">
        <v>8374</v>
      </c>
      <c r="R3594" t="s">
        <v>8375</v>
      </c>
      <c r="S3594" s="10">
        <f t="shared" si="402"/>
        <v>41988.829942129625</v>
      </c>
      <c r="T3594" s="10">
        <f t="shared" si="403"/>
        <v>42046.207638888889</v>
      </c>
      <c r="U3594" s="10">
        <v>41988</v>
      </c>
      <c r="V3594" s="10">
        <v>42046</v>
      </c>
      <c r="W3594" s="28">
        <f t="shared" si="400"/>
        <v>2000</v>
      </c>
      <c r="X3594" s="28">
        <f t="shared" si="401"/>
        <v>2545</v>
      </c>
    </row>
    <row r="3595" spans="1:2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8318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8328</v>
      </c>
      <c r="O3595" s="5">
        <f t="shared" si="399"/>
        <v>110.63333333333334</v>
      </c>
      <c r="P3595" s="5">
        <f t="shared" si="404"/>
        <v>77.186046511627907</v>
      </c>
      <c r="Q3595" s="6" t="s">
        <v>8374</v>
      </c>
      <c r="R3595" t="s">
        <v>8375</v>
      </c>
      <c r="S3595" s="10">
        <f t="shared" si="402"/>
        <v>41974.898599537039</v>
      </c>
      <c r="T3595" s="10">
        <f t="shared" si="403"/>
        <v>42009.851388888885</v>
      </c>
      <c r="U3595" s="10">
        <v>41974</v>
      </c>
      <c r="V3595" s="10">
        <v>42009</v>
      </c>
      <c r="W3595" s="28">
        <f t="shared" si="400"/>
        <v>3000</v>
      </c>
      <c r="X3595" s="28">
        <f t="shared" si="401"/>
        <v>3319</v>
      </c>
    </row>
    <row r="3596" spans="1:2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8318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8328</v>
      </c>
      <c r="O3596" s="5">
        <f t="shared" si="399"/>
        <v>125.93749999999999</v>
      </c>
      <c r="P3596" s="5">
        <f t="shared" si="404"/>
        <v>55.972222222222221</v>
      </c>
      <c r="Q3596" s="6" t="s">
        <v>8374</v>
      </c>
      <c r="R3596" t="s">
        <v>8375</v>
      </c>
      <c r="S3596" s="10">
        <f t="shared" si="402"/>
        <v>42592.066921296297</v>
      </c>
      <c r="T3596" s="10">
        <f t="shared" si="403"/>
        <v>42617.066921296297</v>
      </c>
      <c r="U3596" s="10">
        <v>42592</v>
      </c>
      <c r="V3596" s="10">
        <v>42617</v>
      </c>
      <c r="W3596" s="28">
        <f t="shared" si="400"/>
        <v>1600</v>
      </c>
      <c r="X3596" s="28">
        <f t="shared" si="401"/>
        <v>2015</v>
      </c>
    </row>
    <row r="3597" spans="1:2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8318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8328</v>
      </c>
      <c r="O3597" s="5">
        <f t="shared" si="399"/>
        <v>118.5</v>
      </c>
      <c r="P3597" s="5">
        <f t="shared" si="404"/>
        <v>49.693548387096776</v>
      </c>
      <c r="Q3597" s="6" t="s">
        <v>8374</v>
      </c>
      <c r="R3597" t="s">
        <v>8375</v>
      </c>
      <c r="S3597" s="10">
        <f t="shared" si="402"/>
        <v>42050.008368055554</v>
      </c>
      <c r="T3597" s="10">
        <f t="shared" si="403"/>
        <v>42076.290972222225</v>
      </c>
      <c r="U3597" s="10">
        <v>42050</v>
      </c>
      <c r="V3597" s="10">
        <v>42076</v>
      </c>
      <c r="W3597" s="28">
        <f t="shared" si="400"/>
        <v>2600</v>
      </c>
      <c r="X3597" s="28">
        <f t="shared" si="401"/>
        <v>3081</v>
      </c>
    </row>
    <row r="3598" spans="1:2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8318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8328</v>
      </c>
      <c r="O3598" s="5">
        <f t="shared" si="399"/>
        <v>107.72727272727273</v>
      </c>
      <c r="P3598" s="5">
        <f t="shared" si="404"/>
        <v>79</v>
      </c>
      <c r="Q3598" s="6" t="s">
        <v>8374</v>
      </c>
      <c r="R3598" t="s">
        <v>8375</v>
      </c>
      <c r="S3598" s="10">
        <f t="shared" si="402"/>
        <v>41856.715069444443</v>
      </c>
      <c r="T3598" s="10">
        <f t="shared" si="403"/>
        <v>41877.715069444443</v>
      </c>
      <c r="U3598" s="10">
        <v>41856</v>
      </c>
      <c r="V3598" s="10">
        <v>41877</v>
      </c>
      <c r="W3598" s="28">
        <f t="shared" si="400"/>
        <v>1004.4100000000001</v>
      </c>
      <c r="X3598" s="28">
        <f t="shared" si="401"/>
        <v>1080.72</v>
      </c>
    </row>
    <row r="3599" spans="1:2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8318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8328</v>
      </c>
      <c r="O3599" s="5">
        <f t="shared" si="399"/>
        <v>102.60000000000001</v>
      </c>
      <c r="P3599" s="5">
        <f t="shared" si="404"/>
        <v>77.727272727272734</v>
      </c>
      <c r="Q3599" s="6" t="s">
        <v>8374</v>
      </c>
      <c r="R3599" t="s">
        <v>8375</v>
      </c>
      <c r="S3599" s="10">
        <f t="shared" si="402"/>
        <v>42417.585532407407</v>
      </c>
      <c r="T3599" s="10">
        <f t="shared" si="403"/>
        <v>42432.249305555553</v>
      </c>
      <c r="U3599" s="10">
        <v>42417</v>
      </c>
      <c r="V3599" s="10">
        <v>42432</v>
      </c>
      <c r="W3599" s="28">
        <f t="shared" si="400"/>
        <v>2500</v>
      </c>
      <c r="X3599" s="28">
        <f t="shared" si="401"/>
        <v>2565</v>
      </c>
    </row>
    <row r="3600" spans="1:2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8318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8328</v>
      </c>
      <c r="O3600" s="5">
        <f t="shared" si="399"/>
        <v>110.1</v>
      </c>
      <c r="P3600" s="5">
        <f t="shared" si="404"/>
        <v>40.777777777777779</v>
      </c>
      <c r="Q3600" s="6" t="s">
        <v>8374</v>
      </c>
      <c r="R3600" t="s">
        <v>8375</v>
      </c>
      <c r="S3600" s="10">
        <f t="shared" si="402"/>
        <v>41866.79886574074</v>
      </c>
      <c r="T3600" s="10">
        <f t="shared" si="403"/>
        <v>41885.207638888889</v>
      </c>
      <c r="U3600" s="10">
        <v>41866</v>
      </c>
      <c r="V3600" s="10">
        <v>41885</v>
      </c>
      <c r="W3600" s="28">
        <f t="shared" si="400"/>
        <v>1000</v>
      </c>
      <c r="X3600" s="28">
        <f t="shared" si="401"/>
        <v>1101</v>
      </c>
    </row>
    <row r="3601" spans="1:2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8318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8328</v>
      </c>
      <c r="O3601" s="5">
        <f t="shared" si="399"/>
        <v>202</v>
      </c>
      <c r="P3601" s="5">
        <f t="shared" si="404"/>
        <v>59.411764705882355</v>
      </c>
      <c r="Q3601" s="6" t="s">
        <v>8374</v>
      </c>
      <c r="R3601" t="s">
        <v>8375</v>
      </c>
      <c r="S3601" s="10">
        <f t="shared" si="402"/>
        <v>42220.79487268519</v>
      </c>
      <c r="T3601" s="10">
        <f t="shared" si="403"/>
        <v>42246</v>
      </c>
      <c r="U3601" s="10">
        <v>42220</v>
      </c>
      <c r="V3601" s="10">
        <v>42246</v>
      </c>
      <c r="W3601" s="28">
        <f t="shared" si="400"/>
        <v>500</v>
      </c>
      <c r="X3601" s="28">
        <f t="shared" si="401"/>
        <v>1010</v>
      </c>
    </row>
    <row r="3602" spans="1:2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8318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8328</v>
      </c>
      <c r="O3602" s="5">
        <f t="shared" si="399"/>
        <v>130</v>
      </c>
      <c r="P3602" s="5">
        <f t="shared" si="404"/>
        <v>3.25</v>
      </c>
      <c r="Q3602" s="6" t="s">
        <v>8374</v>
      </c>
      <c r="R3602" t="s">
        <v>8375</v>
      </c>
      <c r="S3602" s="10">
        <f t="shared" si="402"/>
        <v>42628.849120370374</v>
      </c>
      <c r="T3602" s="10">
        <f t="shared" si="403"/>
        <v>42656.849120370374</v>
      </c>
      <c r="U3602" s="10">
        <v>42628</v>
      </c>
      <c r="V3602" s="10">
        <v>42656</v>
      </c>
      <c r="W3602" s="28">
        <f t="shared" si="400"/>
        <v>10</v>
      </c>
      <c r="X3602" s="28">
        <f t="shared" si="401"/>
        <v>13</v>
      </c>
    </row>
    <row r="3603" spans="1:2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8318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8328</v>
      </c>
      <c r="O3603" s="5">
        <f t="shared" si="399"/>
        <v>104.35000000000001</v>
      </c>
      <c r="P3603" s="5">
        <f t="shared" si="404"/>
        <v>39.377358490566039</v>
      </c>
      <c r="Q3603" s="6" t="s">
        <v>8374</v>
      </c>
      <c r="R3603" t="s">
        <v>8375</v>
      </c>
      <c r="S3603" s="10">
        <f t="shared" si="402"/>
        <v>41990.99863425926</v>
      </c>
      <c r="T3603" s="10">
        <f t="shared" si="403"/>
        <v>42020.99863425926</v>
      </c>
      <c r="U3603" s="10">
        <v>41990</v>
      </c>
      <c r="V3603" s="10">
        <v>42020</v>
      </c>
      <c r="W3603" s="28">
        <f t="shared" si="400"/>
        <v>3138.6</v>
      </c>
      <c r="X3603" s="28">
        <f t="shared" si="401"/>
        <v>3166.6051000000002</v>
      </c>
    </row>
    <row r="3604" spans="1:2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8318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8328</v>
      </c>
      <c r="O3604" s="5">
        <f t="shared" si="399"/>
        <v>100.05</v>
      </c>
      <c r="P3604" s="5">
        <f t="shared" si="404"/>
        <v>81.673469387755105</v>
      </c>
      <c r="Q3604" s="6" t="s">
        <v>8374</v>
      </c>
      <c r="R3604" t="s">
        <v>8375</v>
      </c>
      <c r="S3604" s="10">
        <f t="shared" si="402"/>
        <v>42447.894432870366</v>
      </c>
      <c r="T3604" s="10">
        <f t="shared" si="403"/>
        <v>42507.894432870366</v>
      </c>
      <c r="U3604" s="10">
        <v>42447</v>
      </c>
      <c r="V3604" s="10">
        <v>42507</v>
      </c>
      <c r="W3604" s="28">
        <f t="shared" si="400"/>
        <v>4000</v>
      </c>
      <c r="X3604" s="28">
        <f t="shared" si="401"/>
        <v>4002</v>
      </c>
    </row>
    <row r="3605" spans="1:2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8318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8328</v>
      </c>
      <c r="O3605" s="5">
        <f t="shared" si="399"/>
        <v>170.66666666666669</v>
      </c>
      <c r="P3605" s="5">
        <f t="shared" si="404"/>
        <v>44.912280701754383</v>
      </c>
      <c r="Q3605" s="6" t="s">
        <v>8374</v>
      </c>
      <c r="R3605" t="s">
        <v>8375</v>
      </c>
      <c r="S3605" s="10">
        <f t="shared" si="402"/>
        <v>42283.864351851851</v>
      </c>
      <c r="T3605" s="10">
        <f t="shared" si="403"/>
        <v>42313.906018518523</v>
      </c>
      <c r="U3605" s="10">
        <v>42283</v>
      </c>
      <c r="V3605" s="10">
        <v>42313</v>
      </c>
      <c r="W3605" s="28">
        <f t="shared" si="400"/>
        <v>1500</v>
      </c>
      <c r="X3605" s="28">
        <f t="shared" si="401"/>
        <v>2560</v>
      </c>
    </row>
    <row r="3606" spans="1:2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8318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8328</v>
      </c>
      <c r="O3606" s="5">
        <f t="shared" si="399"/>
        <v>112.83333333333334</v>
      </c>
      <c r="P3606" s="5">
        <f t="shared" si="404"/>
        <v>49.05797101449275</v>
      </c>
      <c r="Q3606" s="6" t="s">
        <v>8374</v>
      </c>
      <c r="R3606" t="s">
        <v>8375</v>
      </c>
      <c r="S3606" s="10">
        <f t="shared" si="402"/>
        <v>42483.015694444446</v>
      </c>
      <c r="T3606" s="10">
        <f t="shared" si="403"/>
        <v>42489.290972222225</v>
      </c>
      <c r="U3606" s="10">
        <v>42483</v>
      </c>
      <c r="V3606" s="10">
        <v>42489</v>
      </c>
      <c r="W3606" s="28">
        <f t="shared" si="400"/>
        <v>3000</v>
      </c>
      <c r="X3606" s="28">
        <f t="shared" si="401"/>
        <v>3385</v>
      </c>
    </row>
    <row r="3607" spans="1:2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8318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8328</v>
      </c>
      <c r="O3607" s="5">
        <f t="shared" si="399"/>
        <v>184</v>
      </c>
      <c r="P3607" s="5">
        <f t="shared" si="404"/>
        <v>30.666666666666668</v>
      </c>
      <c r="Q3607" s="6" t="s">
        <v>8374</v>
      </c>
      <c r="R3607" t="s">
        <v>8375</v>
      </c>
      <c r="S3607" s="10">
        <f t="shared" si="402"/>
        <v>42383.793124999997</v>
      </c>
      <c r="T3607" s="10">
        <f t="shared" si="403"/>
        <v>42413.793124999997</v>
      </c>
      <c r="U3607" s="10">
        <v>42383</v>
      </c>
      <c r="V3607" s="10">
        <v>42413</v>
      </c>
      <c r="W3607" s="28">
        <f t="shared" si="400"/>
        <v>359.72500000000002</v>
      </c>
      <c r="X3607" s="28">
        <f t="shared" si="401"/>
        <v>667.18399999999997</v>
      </c>
    </row>
    <row r="3608" spans="1:2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8318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8328</v>
      </c>
      <c r="O3608" s="5">
        <f t="shared" si="399"/>
        <v>130.26666666666665</v>
      </c>
      <c r="P3608" s="5">
        <f t="shared" si="404"/>
        <v>61.0625</v>
      </c>
      <c r="Q3608" s="6" t="s">
        <v>8374</v>
      </c>
      <c r="R3608" t="s">
        <v>8375</v>
      </c>
      <c r="S3608" s="10">
        <f t="shared" si="402"/>
        <v>42566.604826388888</v>
      </c>
      <c r="T3608" s="10">
        <f t="shared" si="403"/>
        <v>42596.604826388888</v>
      </c>
      <c r="U3608" s="10">
        <v>42566</v>
      </c>
      <c r="V3608" s="10">
        <v>42596</v>
      </c>
      <c r="W3608" s="28">
        <f t="shared" si="400"/>
        <v>4008.9</v>
      </c>
      <c r="X3608" s="28">
        <f t="shared" si="401"/>
        <v>5067.5036</v>
      </c>
    </row>
    <row r="3609" spans="1:2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8318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8328</v>
      </c>
      <c r="O3609" s="5">
        <f t="shared" si="399"/>
        <v>105.45454545454544</v>
      </c>
      <c r="P3609" s="5">
        <f t="shared" si="404"/>
        <v>29</v>
      </c>
      <c r="Q3609" s="6" t="s">
        <v>8374</v>
      </c>
      <c r="R3609" t="s">
        <v>8375</v>
      </c>
      <c r="S3609" s="10">
        <f t="shared" si="402"/>
        <v>42338.963912037041</v>
      </c>
      <c r="T3609" s="10">
        <f t="shared" si="403"/>
        <v>42353</v>
      </c>
      <c r="U3609" s="10">
        <v>42338</v>
      </c>
      <c r="V3609" s="10">
        <v>42353</v>
      </c>
      <c r="W3609" s="28">
        <f t="shared" si="400"/>
        <v>825.55</v>
      </c>
      <c r="X3609" s="28">
        <f t="shared" si="401"/>
        <v>878.93200000000002</v>
      </c>
    </row>
    <row r="3610" spans="1:2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8318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8328</v>
      </c>
      <c r="O3610" s="5">
        <f t="shared" si="399"/>
        <v>100</v>
      </c>
      <c r="P3610" s="5">
        <f t="shared" si="404"/>
        <v>29.62962962962963</v>
      </c>
      <c r="Q3610" s="6" t="s">
        <v>8374</v>
      </c>
      <c r="R3610" t="s">
        <v>8375</v>
      </c>
      <c r="S3610" s="10">
        <f t="shared" si="402"/>
        <v>42506.709374999999</v>
      </c>
      <c r="T3610" s="10">
        <f t="shared" si="403"/>
        <v>42538.583333333328</v>
      </c>
      <c r="U3610" s="10">
        <v>42506</v>
      </c>
      <c r="V3610" s="10">
        <v>42538</v>
      </c>
      <c r="W3610" s="28">
        <f t="shared" si="400"/>
        <v>1149.68</v>
      </c>
      <c r="X3610" s="28">
        <f t="shared" si="401"/>
        <v>1142.96</v>
      </c>
    </row>
    <row r="3611" spans="1:2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8318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8328</v>
      </c>
      <c r="O3611" s="5">
        <f t="shared" si="399"/>
        <v>153.31632653061226</v>
      </c>
      <c r="P3611" s="5">
        <f t="shared" si="404"/>
        <v>143.0952380952381</v>
      </c>
      <c r="Q3611" s="6" t="s">
        <v>8374</v>
      </c>
      <c r="R3611" t="s">
        <v>8375</v>
      </c>
      <c r="S3611" s="10">
        <f t="shared" si="402"/>
        <v>42429.991724537038</v>
      </c>
      <c r="T3611" s="10">
        <f t="shared" si="403"/>
        <v>42459.950057870374</v>
      </c>
      <c r="U3611" s="10">
        <v>42429</v>
      </c>
      <c r="V3611" s="10">
        <v>42459</v>
      </c>
      <c r="W3611" s="28">
        <f t="shared" si="400"/>
        <v>2715.7759999999998</v>
      </c>
      <c r="X3611" s="28">
        <f t="shared" si="401"/>
        <v>4330.5055000000002</v>
      </c>
    </row>
    <row r="3612" spans="1:2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8318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8328</v>
      </c>
      <c r="O3612" s="5">
        <f t="shared" si="399"/>
        <v>162.30000000000001</v>
      </c>
      <c r="P3612" s="5">
        <f t="shared" si="404"/>
        <v>52.354838709677416</v>
      </c>
      <c r="Q3612" s="6" t="s">
        <v>8374</v>
      </c>
      <c r="R3612" t="s">
        <v>8375</v>
      </c>
      <c r="S3612" s="10">
        <f t="shared" si="402"/>
        <v>42203.432129629626</v>
      </c>
      <c r="T3612" s="10">
        <f t="shared" si="403"/>
        <v>42233.432129629626</v>
      </c>
      <c r="U3612" s="10">
        <v>42203</v>
      </c>
      <c r="V3612" s="10">
        <v>42233</v>
      </c>
      <c r="W3612" s="28">
        <f t="shared" si="400"/>
        <v>1559.3999999999999</v>
      </c>
      <c r="X3612" s="28">
        <f t="shared" si="401"/>
        <v>2535.6129000000001</v>
      </c>
    </row>
    <row r="3613" spans="1:2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8318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8328</v>
      </c>
      <c r="O3613" s="5">
        <f t="shared" si="399"/>
        <v>136</v>
      </c>
      <c r="P3613" s="5">
        <f t="shared" si="404"/>
        <v>66.666666666666671</v>
      </c>
      <c r="Q3613" s="6" t="s">
        <v>8374</v>
      </c>
      <c r="R3613" t="s">
        <v>8375</v>
      </c>
      <c r="S3613" s="10">
        <f t="shared" si="402"/>
        <v>42072.370381944449</v>
      </c>
      <c r="T3613" s="10">
        <f t="shared" si="403"/>
        <v>42102.370381944449</v>
      </c>
      <c r="U3613" s="10">
        <v>42072</v>
      </c>
      <c r="V3613" s="10">
        <v>42102</v>
      </c>
      <c r="W3613" s="28">
        <f t="shared" si="400"/>
        <v>3778.25</v>
      </c>
      <c r="X3613" s="28">
        <f t="shared" si="401"/>
        <v>5084.0200000000004</v>
      </c>
    </row>
    <row r="3614" spans="1:2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8318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8328</v>
      </c>
      <c r="O3614" s="5">
        <f t="shared" si="399"/>
        <v>144.4</v>
      </c>
      <c r="P3614" s="5">
        <f t="shared" si="404"/>
        <v>126.66666666666667</v>
      </c>
      <c r="Q3614" s="6" t="s">
        <v>8374</v>
      </c>
      <c r="R3614" t="s">
        <v>8375</v>
      </c>
      <c r="S3614" s="10">
        <f t="shared" si="402"/>
        <v>41789.726979166662</v>
      </c>
      <c r="T3614" s="10">
        <f t="shared" si="403"/>
        <v>41799.726979166662</v>
      </c>
      <c r="U3614" s="10">
        <v>41789</v>
      </c>
      <c r="V3614" s="10">
        <v>41799</v>
      </c>
      <c r="W3614" s="28">
        <f t="shared" si="400"/>
        <v>4614</v>
      </c>
      <c r="X3614" s="28">
        <f t="shared" si="401"/>
        <v>6611.3539999999994</v>
      </c>
    </row>
    <row r="3615" spans="1:2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8318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8328</v>
      </c>
      <c r="O3615" s="5">
        <f t="shared" si="399"/>
        <v>100</v>
      </c>
      <c r="P3615" s="5">
        <f t="shared" si="404"/>
        <v>62.5</v>
      </c>
      <c r="Q3615" s="6" t="s">
        <v>8374</v>
      </c>
      <c r="R3615" t="s">
        <v>8375</v>
      </c>
      <c r="S3615" s="10">
        <f t="shared" si="402"/>
        <v>41788.58997685185</v>
      </c>
      <c r="T3615" s="10">
        <f t="shared" si="403"/>
        <v>41818.58997685185</v>
      </c>
      <c r="U3615" s="10">
        <v>41788</v>
      </c>
      <c r="V3615" s="10">
        <v>41818</v>
      </c>
      <c r="W3615" s="28">
        <f t="shared" si="400"/>
        <v>1250</v>
      </c>
      <c r="X3615" s="28">
        <f t="shared" si="401"/>
        <v>1250</v>
      </c>
    </row>
    <row r="3616" spans="1:2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8318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8328</v>
      </c>
      <c r="O3616" s="5">
        <f t="shared" si="399"/>
        <v>100.8</v>
      </c>
      <c r="P3616" s="5">
        <f t="shared" si="404"/>
        <v>35.492957746478872</v>
      </c>
      <c r="Q3616" s="6" t="s">
        <v>8374</v>
      </c>
      <c r="R3616" t="s">
        <v>8375</v>
      </c>
      <c r="S3616" s="10">
        <f t="shared" si="402"/>
        <v>42144.041851851856</v>
      </c>
      <c r="T3616" s="10">
        <f t="shared" si="403"/>
        <v>42174.041851851856</v>
      </c>
      <c r="U3616" s="10">
        <v>42144</v>
      </c>
      <c r="V3616" s="10">
        <v>42174</v>
      </c>
      <c r="W3616" s="28">
        <f t="shared" si="400"/>
        <v>2500</v>
      </c>
      <c r="X3616" s="28">
        <f t="shared" si="401"/>
        <v>2520</v>
      </c>
    </row>
    <row r="3617" spans="1:2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8318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8328</v>
      </c>
      <c r="O3617" s="5">
        <f t="shared" si="399"/>
        <v>106.80000000000001</v>
      </c>
      <c r="P3617" s="5">
        <f t="shared" si="404"/>
        <v>37.083333333333336</v>
      </c>
      <c r="Q3617" s="6" t="s">
        <v>8374</v>
      </c>
      <c r="R3617" t="s">
        <v>8375</v>
      </c>
      <c r="S3617" s="10">
        <f t="shared" si="402"/>
        <v>42318.593703703707</v>
      </c>
      <c r="T3617" s="10">
        <f t="shared" si="403"/>
        <v>42348.593703703707</v>
      </c>
      <c r="U3617" s="10">
        <v>42318</v>
      </c>
      <c r="V3617" s="10">
        <v>42348</v>
      </c>
      <c r="W3617" s="28">
        <f t="shared" si="400"/>
        <v>3780</v>
      </c>
      <c r="X3617" s="28">
        <f t="shared" si="401"/>
        <v>4038.375</v>
      </c>
    </row>
    <row r="3618" spans="1:2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8318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8328</v>
      </c>
      <c r="O3618" s="5">
        <f t="shared" si="399"/>
        <v>124.8</v>
      </c>
      <c r="P3618" s="5">
        <f t="shared" si="404"/>
        <v>69.333333333333329</v>
      </c>
      <c r="Q3618" s="6" t="s">
        <v>8374</v>
      </c>
      <c r="R3618" t="s">
        <v>8375</v>
      </c>
      <c r="S3618" s="10">
        <f t="shared" si="402"/>
        <v>42052.949814814812</v>
      </c>
      <c r="T3618" s="10">
        <f t="shared" si="403"/>
        <v>42082.908148148148</v>
      </c>
      <c r="U3618" s="10">
        <v>42052</v>
      </c>
      <c r="V3618" s="10">
        <v>42082</v>
      </c>
      <c r="W3618" s="28">
        <f t="shared" si="400"/>
        <v>3838.75</v>
      </c>
      <c r="X3618" s="28">
        <f t="shared" si="401"/>
        <v>4637.5680000000002</v>
      </c>
    </row>
    <row r="3619" spans="1:2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8318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8328</v>
      </c>
      <c r="O3619" s="5">
        <f t="shared" si="399"/>
        <v>118.91891891891892</v>
      </c>
      <c r="P3619" s="5">
        <f t="shared" si="404"/>
        <v>17.254901960784313</v>
      </c>
      <c r="Q3619" s="6" t="s">
        <v>8374</v>
      </c>
      <c r="R3619" t="s">
        <v>8375</v>
      </c>
      <c r="S3619" s="10">
        <f t="shared" si="402"/>
        <v>42779.610289351855</v>
      </c>
      <c r="T3619" s="10">
        <f t="shared" si="403"/>
        <v>42794</v>
      </c>
      <c r="U3619" s="10">
        <v>42779</v>
      </c>
      <c r="V3619" s="10">
        <v>42794</v>
      </c>
      <c r="W3619" s="28">
        <f t="shared" si="400"/>
        <v>926.55399999999997</v>
      </c>
      <c r="X3619" s="28">
        <f t="shared" si="401"/>
        <v>1093.136</v>
      </c>
    </row>
    <row r="3620" spans="1:2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8318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8328</v>
      </c>
      <c r="O3620" s="5">
        <f t="shared" si="399"/>
        <v>101</v>
      </c>
      <c r="P3620" s="5">
        <f t="shared" si="404"/>
        <v>36.071428571428569</v>
      </c>
      <c r="Q3620" s="6" t="s">
        <v>8374</v>
      </c>
      <c r="R3620" t="s">
        <v>8375</v>
      </c>
      <c r="S3620" s="10">
        <f t="shared" si="402"/>
        <v>42128.627893518518</v>
      </c>
      <c r="T3620" s="10">
        <f t="shared" si="403"/>
        <v>42158.627893518518</v>
      </c>
      <c r="U3620" s="10">
        <v>42128</v>
      </c>
      <c r="V3620" s="10">
        <v>42158</v>
      </c>
      <c r="W3620" s="28">
        <f t="shared" si="400"/>
        <v>3022.8</v>
      </c>
      <c r="X3620" s="28">
        <f t="shared" si="401"/>
        <v>3091.4079999999999</v>
      </c>
    </row>
    <row r="3621" spans="1:2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8318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8328</v>
      </c>
      <c r="O3621" s="5">
        <f t="shared" si="399"/>
        <v>112.99999999999999</v>
      </c>
      <c r="P3621" s="5">
        <f t="shared" si="404"/>
        <v>66.470588235294116</v>
      </c>
      <c r="Q3621" s="6" t="s">
        <v>8374</v>
      </c>
      <c r="R3621" t="s">
        <v>8375</v>
      </c>
      <c r="S3621" s="10">
        <f t="shared" si="402"/>
        <v>42661.132245370369</v>
      </c>
      <c r="T3621" s="10">
        <f t="shared" si="403"/>
        <v>42693.916666666672</v>
      </c>
      <c r="U3621" s="10">
        <v>42661</v>
      </c>
      <c r="V3621" s="10">
        <v>42693</v>
      </c>
      <c r="W3621" s="28">
        <f t="shared" si="400"/>
        <v>1000</v>
      </c>
      <c r="X3621" s="28">
        <f t="shared" si="401"/>
        <v>1130</v>
      </c>
    </row>
    <row r="3622" spans="1:2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8318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8328</v>
      </c>
      <c r="O3622" s="5">
        <f t="shared" si="399"/>
        <v>105.19047619047619</v>
      </c>
      <c r="P3622" s="5">
        <f t="shared" si="404"/>
        <v>56.065989847715734</v>
      </c>
      <c r="Q3622" s="6" t="s">
        <v>8374</v>
      </c>
      <c r="R3622" t="s">
        <v>8375</v>
      </c>
      <c r="S3622" s="10">
        <f t="shared" si="402"/>
        <v>42037.938206018516</v>
      </c>
      <c r="T3622" s="10">
        <f t="shared" si="403"/>
        <v>42068.166666666672</v>
      </c>
      <c r="U3622" s="10">
        <v>42037</v>
      </c>
      <c r="V3622" s="10">
        <v>42068</v>
      </c>
      <c r="W3622" s="28">
        <f t="shared" si="400"/>
        <v>10500</v>
      </c>
      <c r="X3622" s="28">
        <f t="shared" si="401"/>
        <v>11045</v>
      </c>
    </row>
    <row r="3623" spans="1:2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8318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8328</v>
      </c>
      <c r="O3623" s="5">
        <f t="shared" si="399"/>
        <v>109.73333333333332</v>
      </c>
      <c r="P3623" s="5">
        <f t="shared" si="404"/>
        <v>47.028571428571432</v>
      </c>
      <c r="Q3623" s="6" t="s">
        <v>8374</v>
      </c>
      <c r="R3623" t="s">
        <v>8375</v>
      </c>
      <c r="S3623" s="10">
        <f t="shared" si="402"/>
        <v>42619.935694444444</v>
      </c>
      <c r="T3623" s="10">
        <f t="shared" si="403"/>
        <v>42643.875</v>
      </c>
      <c r="U3623" s="10">
        <v>42619</v>
      </c>
      <c r="V3623" s="10">
        <v>42643</v>
      </c>
      <c r="W3623" s="28">
        <f t="shared" si="400"/>
        <v>3000</v>
      </c>
      <c r="X3623" s="28">
        <f t="shared" si="401"/>
        <v>3292</v>
      </c>
    </row>
    <row r="3624" spans="1:2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8318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8328</v>
      </c>
      <c r="O3624" s="5">
        <f t="shared" si="399"/>
        <v>100.099</v>
      </c>
      <c r="P3624" s="5">
        <f t="shared" si="404"/>
        <v>47.666190476190479</v>
      </c>
      <c r="Q3624" s="6" t="s">
        <v>8374</v>
      </c>
      <c r="R3624" t="s">
        <v>8375</v>
      </c>
      <c r="S3624" s="10">
        <f t="shared" si="402"/>
        <v>41877.221886574072</v>
      </c>
      <c r="T3624" s="10">
        <f t="shared" si="403"/>
        <v>41910.140972222223</v>
      </c>
      <c r="U3624" s="10">
        <v>41877</v>
      </c>
      <c r="V3624" s="10">
        <v>41910</v>
      </c>
      <c r="W3624" s="28">
        <f t="shared" si="400"/>
        <v>1000</v>
      </c>
      <c r="X3624" s="28">
        <f t="shared" si="401"/>
        <v>1000.99</v>
      </c>
    </row>
    <row r="3625" spans="1:2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8318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8328</v>
      </c>
      <c r="O3625" s="5">
        <f t="shared" si="399"/>
        <v>120</v>
      </c>
      <c r="P3625" s="5">
        <f t="shared" si="404"/>
        <v>88.235294117647058</v>
      </c>
      <c r="Q3625" s="6" t="s">
        <v>8374</v>
      </c>
      <c r="R3625" t="s">
        <v>8375</v>
      </c>
      <c r="S3625" s="10">
        <f t="shared" si="402"/>
        <v>41828.736921296295</v>
      </c>
      <c r="T3625" s="10">
        <f t="shared" si="403"/>
        <v>41846.291666666664</v>
      </c>
      <c r="U3625" s="10">
        <v>41828</v>
      </c>
      <c r="V3625" s="10">
        <v>41846</v>
      </c>
      <c r="W3625" s="28">
        <f t="shared" si="400"/>
        <v>2500</v>
      </c>
      <c r="X3625" s="28">
        <f t="shared" si="401"/>
        <v>3000</v>
      </c>
    </row>
    <row r="3626" spans="1:2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8318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8328</v>
      </c>
      <c r="O3626" s="5">
        <f t="shared" si="399"/>
        <v>104.93333333333332</v>
      </c>
      <c r="P3626" s="5">
        <f t="shared" si="404"/>
        <v>80.717948717948715</v>
      </c>
      <c r="Q3626" s="6" t="s">
        <v>8374</v>
      </c>
      <c r="R3626" t="s">
        <v>8375</v>
      </c>
      <c r="S3626" s="10">
        <f t="shared" si="402"/>
        <v>42545.774189814816</v>
      </c>
      <c r="T3626" s="10">
        <f t="shared" si="403"/>
        <v>42605.774189814816</v>
      </c>
      <c r="U3626" s="10">
        <v>42545</v>
      </c>
      <c r="V3626" s="10">
        <v>42605</v>
      </c>
      <c r="W3626" s="28">
        <f t="shared" si="400"/>
        <v>3000</v>
      </c>
      <c r="X3626" s="28">
        <f t="shared" si="401"/>
        <v>3148</v>
      </c>
    </row>
    <row r="3627" spans="1:2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8318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8328</v>
      </c>
      <c r="O3627" s="5">
        <f t="shared" si="399"/>
        <v>102.66666666666666</v>
      </c>
      <c r="P3627" s="5">
        <f t="shared" si="404"/>
        <v>39.487179487179489</v>
      </c>
      <c r="Q3627" s="6" t="s">
        <v>8374</v>
      </c>
      <c r="R3627" t="s">
        <v>8375</v>
      </c>
      <c r="S3627" s="10">
        <f t="shared" si="402"/>
        <v>42157.652511574073</v>
      </c>
      <c r="T3627" s="10">
        <f t="shared" si="403"/>
        <v>42187.652511574073</v>
      </c>
      <c r="U3627" s="10">
        <v>42157</v>
      </c>
      <c r="V3627" s="10">
        <v>42187</v>
      </c>
      <c r="W3627" s="28">
        <f t="shared" si="400"/>
        <v>4568.0999999999995</v>
      </c>
      <c r="X3627" s="28">
        <f t="shared" si="401"/>
        <v>4798.3320000000003</v>
      </c>
    </row>
    <row r="3628" spans="1:2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8318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8328</v>
      </c>
      <c r="O3628" s="5">
        <f t="shared" si="399"/>
        <v>101.82500000000002</v>
      </c>
      <c r="P3628" s="5">
        <f t="shared" si="404"/>
        <v>84.854166666666671</v>
      </c>
      <c r="Q3628" s="6" t="s">
        <v>8374</v>
      </c>
      <c r="R3628" t="s">
        <v>8375</v>
      </c>
      <c r="S3628" s="10">
        <f t="shared" si="402"/>
        <v>41846.667326388888</v>
      </c>
      <c r="T3628" s="10">
        <f t="shared" si="403"/>
        <v>41867.667326388888</v>
      </c>
      <c r="U3628" s="10">
        <v>41846</v>
      </c>
      <c r="V3628" s="10">
        <v>41867</v>
      </c>
      <c r="W3628" s="28">
        <f t="shared" si="400"/>
        <v>6795.2000000000007</v>
      </c>
      <c r="X3628" s="28">
        <f t="shared" si="401"/>
        <v>6797.8370000000004</v>
      </c>
    </row>
    <row r="3629" spans="1:2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8318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8328</v>
      </c>
      <c r="O3629" s="5">
        <f t="shared" si="399"/>
        <v>100</v>
      </c>
      <c r="P3629" s="5">
        <f t="shared" si="404"/>
        <v>68.965517241379317</v>
      </c>
      <c r="Q3629" s="6" t="s">
        <v>8374</v>
      </c>
      <c r="R3629" t="s">
        <v>8375</v>
      </c>
      <c r="S3629" s="10">
        <f t="shared" si="402"/>
        <v>42460.741747685184</v>
      </c>
      <c r="T3629" s="10">
        <f t="shared" si="403"/>
        <v>42511.165972222225</v>
      </c>
      <c r="U3629" s="10">
        <v>42460</v>
      </c>
      <c r="V3629" s="10">
        <v>42511</v>
      </c>
      <c r="W3629" s="28">
        <f t="shared" si="400"/>
        <v>2000</v>
      </c>
      <c r="X3629" s="28">
        <f t="shared" si="401"/>
        <v>2000</v>
      </c>
    </row>
    <row r="3630" spans="1:2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8320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8362</v>
      </c>
      <c r="O3630" s="5">
        <f t="shared" si="399"/>
        <v>0</v>
      </c>
      <c r="P3630" s="5">
        <v>0</v>
      </c>
      <c r="Q3630" s="6" t="s">
        <v>8374</v>
      </c>
      <c r="R3630" t="s">
        <v>8416</v>
      </c>
      <c r="S3630" s="10">
        <f t="shared" si="402"/>
        <v>42291.833287037036</v>
      </c>
      <c r="T3630" s="10">
        <f t="shared" si="403"/>
        <v>42351.874953703707</v>
      </c>
      <c r="U3630" s="10">
        <v>42291</v>
      </c>
      <c r="V3630" s="10">
        <v>42351</v>
      </c>
      <c r="W3630" s="28">
        <f t="shared" si="400"/>
        <v>100000</v>
      </c>
      <c r="X3630" s="28">
        <f t="shared" si="401"/>
        <v>0</v>
      </c>
    </row>
    <row r="3631" spans="1:2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8320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8362</v>
      </c>
      <c r="O3631" s="5">
        <f t="shared" si="399"/>
        <v>1.9999999999999998E-4</v>
      </c>
      <c r="P3631" s="5">
        <f t="shared" ref="P3631:P3637" si="405">E3631/L3631</f>
        <v>1</v>
      </c>
      <c r="Q3631" s="6" t="s">
        <v>8374</v>
      </c>
      <c r="R3631" t="s">
        <v>8416</v>
      </c>
      <c r="S3631" s="10">
        <f t="shared" si="402"/>
        <v>42437.094490740739</v>
      </c>
      <c r="T3631" s="10">
        <f t="shared" si="403"/>
        <v>42495.708333333328</v>
      </c>
      <c r="U3631" s="10">
        <v>42437</v>
      </c>
      <c r="V3631" s="10">
        <v>42495</v>
      </c>
      <c r="W3631" s="28">
        <f t="shared" si="400"/>
        <v>1000000</v>
      </c>
      <c r="X3631" s="28">
        <f t="shared" si="401"/>
        <v>2</v>
      </c>
    </row>
    <row r="3632" spans="1:2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8320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8362</v>
      </c>
      <c r="O3632" s="5">
        <f t="shared" si="399"/>
        <v>3.3333333333333333E-2</v>
      </c>
      <c r="P3632" s="5">
        <f t="shared" si="405"/>
        <v>1</v>
      </c>
      <c r="Q3632" s="6" t="s">
        <v>8374</v>
      </c>
      <c r="R3632" t="s">
        <v>8416</v>
      </c>
      <c r="S3632" s="10">
        <f t="shared" si="402"/>
        <v>41942.84710648148</v>
      </c>
      <c r="T3632" s="10">
        <f t="shared" si="403"/>
        <v>41972.888773148152</v>
      </c>
      <c r="U3632" s="10">
        <v>41942</v>
      </c>
      <c r="V3632" s="10">
        <v>41972</v>
      </c>
      <c r="W3632" s="28">
        <f t="shared" si="400"/>
        <v>4801.2</v>
      </c>
      <c r="X3632" s="28">
        <f t="shared" si="401"/>
        <v>1.5696000000000001</v>
      </c>
    </row>
    <row r="3633" spans="1:2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8320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8362</v>
      </c>
      <c r="O3633" s="5">
        <f t="shared" si="399"/>
        <v>51.023391812865491</v>
      </c>
      <c r="P3633" s="5">
        <f t="shared" si="405"/>
        <v>147.88135593220338</v>
      </c>
      <c r="Q3633" s="6" t="s">
        <v>8374</v>
      </c>
      <c r="R3633" t="s">
        <v>8416</v>
      </c>
      <c r="S3633" s="10">
        <f t="shared" si="402"/>
        <v>41880.753437499996</v>
      </c>
      <c r="T3633" s="10">
        <f t="shared" si="403"/>
        <v>41905.165972222225</v>
      </c>
      <c r="U3633" s="10">
        <v>41880</v>
      </c>
      <c r="V3633" s="10">
        <v>41905</v>
      </c>
      <c r="W3633" s="28">
        <f t="shared" si="400"/>
        <v>17100</v>
      </c>
      <c r="X3633" s="28">
        <f t="shared" si="401"/>
        <v>8725</v>
      </c>
    </row>
    <row r="3634" spans="1:2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8320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8362</v>
      </c>
      <c r="O3634" s="5">
        <f t="shared" si="399"/>
        <v>20</v>
      </c>
      <c r="P3634" s="5">
        <f t="shared" si="405"/>
        <v>100</v>
      </c>
      <c r="Q3634" s="6" t="s">
        <v>8374</v>
      </c>
      <c r="R3634" t="s">
        <v>8416</v>
      </c>
      <c r="S3634" s="10">
        <f t="shared" si="402"/>
        <v>41946.936909722222</v>
      </c>
      <c r="T3634" s="10">
        <f t="shared" si="403"/>
        <v>41966.936909722222</v>
      </c>
      <c r="U3634" s="10">
        <v>41946</v>
      </c>
      <c r="V3634" s="10">
        <v>41966</v>
      </c>
      <c r="W3634" s="28">
        <f t="shared" si="400"/>
        <v>799.95</v>
      </c>
      <c r="X3634" s="28">
        <f t="shared" si="401"/>
        <v>156.82</v>
      </c>
    </row>
    <row r="3635" spans="1:2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8320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8362</v>
      </c>
      <c r="O3635" s="5">
        <f t="shared" si="399"/>
        <v>35.24</v>
      </c>
      <c r="P3635" s="5">
        <f t="shared" si="405"/>
        <v>56.838709677419352</v>
      </c>
      <c r="Q3635" s="6" t="s">
        <v>8374</v>
      </c>
      <c r="R3635" t="s">
        <v>8416</v>
      </c>
      <c r="S3635" s="10">
        <f t="shared" si="402"/>
        <v>42649.623460648145</v>
      </c>
      <c r="T3635" s="10">
        <f t="shared" si="403"/>
        <v>42693.041666666672</v>
      </c>
      <c r="U3635" s="10">
        <v>42649</v>
      </c>
      <c r="V3635" s="10">
        <v>42693</v>
      </c>
      <c r="W3635" s="28">
        <f t="shared" si="400"/>
        <v>5000</v>
      </c>
      <c r="X3635" s="28">
        <f t="shared" si="401"/>
        <v>1762</v>
      </c>
    </row>
    <row r="3636" spans="1:2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8320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8362</v>
      </c>
      <c r="O3636" s="5">
        <f t="shared" si="399"/>
        <v>4.246666666666667</v>
      </c>
      <c r="P3636" s="5">
        <f t="shared" si="405"/>
        <v>176.94444444444446</v>
      </c>
      <c r="Q3636" s="6" t="s">
        <v>8374</v>
      </c>
      <c r="R3636" t="s">
        <v>8416</v>
      </c>
      <c r="S3636" s="10">
        <f t="shared" si="402"/>
        <v>42701.166365740741</v>
      </c>
      <c r="T3636" s="10">
        <f t="shared" si="403"/>
        <v>42749.165972222225</v>
      </c>
      <c r="U3636" s="10">
        <v>42701</v>
      </c>
      <c r="V3636" s="10">
        <v>42749</v>
      </c>
      <c r="W3636" s="28">
        <f t="shared" si="400"/>
        <v>55590</v>
      </c>
      <c r="X3636" s="28">
        <f t="shared" si="401"/>
        <v>2423.7849999999999</v>
      </c>
    </row>
    <row r="3637" spans="1:2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8320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8362</v>
      </c>
      <c r="O3637" s="5">
        <f t="shared" si="399"/>
        <v>36.457142857142856</v>
      </c>
      <c r="P3637" s="5">
        <f t="shared" si="405"/>
        <v>127.6</v>
      </c>
      <c r="Q3637" s="6" t="s">
        <v>8374</v>
      </c>
      <c r="R3637" t="s">
        <v>8416</v>
      </c>
      <c r="S3637" s="10">
        <f t="shared" si="402"/>
        <v>42450.88282407407</v>
      </c>
      <c r="T3637" s="10">
        <f t="shared" si="403"/>
        <v>42480.88282407407</v>
      </c>
      <c r="U3637" s="10">
        <v>42450</v>
      </c>
      <c r="V3637" s="10">
        <v>42480</v>
      </c>
      <c r="W3637" s="28">
        <f t="shared" si="400"/>
        <v>3500</v>
      </c>
      <c r="X3637" s="28">
        <f t="shared" si="401"/>
        <v>1276</v>
      </c>
    </row>
    <row r="3638" spans="1:2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8320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8362</v>
      </c>
      <c r="O3638" s="5">
        <f t="shared" si="399"/>
        <v>0</v>
      </c>
      <c r="P3638" s="5">
        <v>0</v>
      </c>
      <c r="Q3638" s="6" t="s">
        <v>8374</v>
      </c>
      <c r="R3638" t="s">
        <v>8416</v>
      </c>
      <c r="S3638" s="10">
        <f t="shared" si="402"/>
        <v>42226.694780092592</v>
      </c>
      <c r="T3638" s="10">
        <f t="shared" si="403"/>
        <v>42261.694780092592</v>
      </c>
      <c r="U3638" s="10">
        <v>42226</v>
      </c>
      <c r="V3638" s="10">
        <v>42261</v>
      </c>
      <c r="W3638" s="28">
        <f t="shared" si="400"/>
        <v>150000</v>
      </c>
      <c r="X3638" s="28">
        <f t="shared" si="401"/>
        <v>0</v>
      </c>
    </row>
    <row r="3639" spans="1:2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8320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8362</v>
      </c>
      <c r="O3639" s="5">
        <f t="shared" si="399"/>
        <v>30.866666666666664</v>
      </c>
      <c r="P3639" s="5">
        <f>E3639/L3639</f>
        <v>66.142857142857139</v>
      </c>
      <c r="Q3639" s="6" t="s">
        <v>8374</v>
      </c>
      <c r="R3639" t="s">
        <v>8416</v>
      </c>
      <c r="S3639" s="10">
        <f t="shared" si="402"/>
        <v>41975.700636574074</v>
      </c>
      <c r="T3639" s="10">
        <f t="shared" si="403"/>
        <v>42005.700636574074</v>
      </c>
      <c r="U3639" s="10">
        <v>41975</v>
      </c>
      <c r="V3639" s="10">
        <v>42005</v>
      </c>
      <c r="W3639" s="28">
        <f t="shared" si="400"/>
        <v>3000</v>
      </c>
      <c r="X3639" s="28">
        <f t="shared" si="401"/>
        <v>926</v>
      </c>
    </row>
    <row r="3640" spans="1:2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8320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8362</v>
      </c>
      <c r="O3640" s="5">
        <f t="shared" si="399"/>
        <v>6.5454545454545459</v>
      </c>
      <c r="P3640" s="5">
        <f>E3640/L3640</f>
        <v>108</v>
      </c>
      <c r="Q3640" s="6" t="s">
        <v>8374</v>
      </c>
      <c r="R3640" t="s">
        <v>8416</v>
      </c>
      <c r="S3640" s="10">
        <f t="shared" si="402"/>
        <v>42053.672824074078</v>
      </c>
      <c r="T3640" s="10">
        <f t="shared" si="403"/>
        <v>42113.631157407406</v>
      </c>
      <c r="U3640" s="10">
        <v>42053</v>
      </c>
      <c r="V3640" s="10">
        <v>42113</v>
      </c>
      <c r="W3640" s="28">
        <f t="shared" si="400"/>
        <v>2650.56</v>
      </c>
      <c r="X3640" s="28">
        <f t="shared" si="401"/>
        <v>177.1848</v>
      </c>
    </row>
    <row r="3641" spans="1:2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8320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8362</v>
      </c>
      <c r="O3641" s="5">
        <f t="shared" si="399"/>
        <v>4.0000000000000001E-3</v>
      </c>
      <c r="P3641" s="5">
        <f>E3641/L3641</f>
        <v>1</v>
      </c>
      <c r="Q3641" s="6" t="s">
        <v>8374</v>
      </c>
      <c r="R3641" t="s">
        <v>8416</v>
      </c>
      <c r="S3641" s="10">
        <f t="shared" si="402"/>
        <v>42590.677152777775</v>
      </c>
      <c r="T3641" s="10">
        <f t="shared" si="403"/>
        <v>42650.632638888885</v>
      </c>
      <c r="U3641" s="10">
        <v>42590</v>
      </c>
      <c r="V3641" s="10">
        <v>42650</v>
      </c>
      <c r="W3641" s="28">
        <f t="shared" si="400"/>
        <v>25000</v>
      </c>
      <c r="X3641" s="28">
        <f t="shared" si="401"/>
        <v>1</v>
      </c>
    </row>
    <row r="3642" spans="1:2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8320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8362</v>
      </c>
      <c r="O3642" s="5">
        <f t="shared" si="399"/>
        <v>5.5</v>
      </c>
      <c r="P3642" s="5">
        <f>E3642/L3642</f>
        <v>18.333333333333332</v>
      </c>
      <c r="Q3642" s="6" t="s">
        <v>8374</v>
      </c>
      <c r="R3642" t="s">
        <v>8416</v>
      </c>
      <c r="S3642" s="10">
        <f t="shared" si="402"/>
        <v>42104.781597222223</v>
      </c>
      <c r="T3642" s="10">
        <f t="shared" si="403"/>
        <v>42134.781597222223</v>
      </c>
      <c r="U3642" s="10">
        <v>42104</v>
      </c>
      <c r="V3642" s="10">
        <v>42134</v>
      </c>
      <c r="W3642" s="28">
        <f t="shared" si="400"/>
        <v>1000</v>
      </c>
      <c r="X3642" s="28">
        <f t="shared" si="401"/>
        <v>55</v>
      </c>
    </row>
    <row r="3643" spans="1:2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8320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8362</v>
      </c>
      <c r="O3643" s="5">
        <f t="shared" si="399"/>
        <v>0</v>
      </c>
      <c r="P3643" s="5">
        <v>0</v>
      </c>
      <c r="Q3643" s="6" t="s">
        <v>8374</v>
      </c>
      <c r="R3643" t="s">
        <v>8416</v>
      </c>
      <c r="S3643" s="10">
        <f t="shared" si="402"/>
        <v>41899.627071759256</v>
      </c>
      <c r="T3643" s="10">
        <f t="shared" si="403"/>
        <v>41917.208333333336</v>
      </c>
      <c r="U3643" s="10">
        <v>41899</v>
      </c>
      <c r="V3643" s="10">
        <v>41917</v>
      </c>
      <c r="W3643" s="28">
        <f t="shared" si="400"/>
        <v>3000</v>
      </c>
      <c r="X3643" s="28">
        <f t="shared" si="401"/>
        <v>0</v>
      </c>
    </row>
    <row r="3644" spans="1:2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8320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8362</v>
      </c>
      <c r="O3644" s="5">
        <f t="shared" si="399"/>
        <v>2.1428571428571428</v>
      </c>
      <c r="P3644" s="5">
        <f>E3644/L3644</f>
        <v>7.5</v>
      </c>
      <c r="Q3644" s="6" t="s">
        <v>8374</v>
      </c>
      <c r="R3644" t="s">
        <v>8416</v>
      </c>
      <c r="S3644" s="10">
        <f t="shared" si="402"/>
        <v>42297.816284722227</v>
      </c>
      <c r="T3644" s="10">
        <f t="shared" si="403"/>
        <v>42338.708333333328</v>
      </c>
      <c r="U3644" s="10">
        <v>42297</v>
      </c>
      <c r="V3644" s="10">
        <v>42338</v>
      </c>
      <c r="W3644" s="28">
        <f t="shared" si="400"/>
        <v>796.11</v>
      </c>
      <c r="X3644" s="28">
        <f t="shared" si="401"/>
        <v>15.868500000000001</v>
      </c>
    </row>
    <row r="3645" spans="1:2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8320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8362</v>
      </c>
      <c r="O3645" s="5">
        <f t="shared" si="399"/>
        <v>0</v>
      </c>
      <c r="P3645" s="5">
        <v>0</v>
      </c>
      <c r="Q3645" s="6" t="s">
        <v>8374</v>
      </c>
      <c r="R3645" t="s">
        <v>8416</v>
      </c>
      <c r="S3645" s="10">
        <f t="shared" si="402"/>
        <v>42285.143969907411</v>
      </c>
      <c r="T3645" s="10">
        <f t="shared" si="403"/>
        <v>42325.185636574075</v>
      </c>
      <c r="U3645" s="10">
        <v>42285</v>
      </c>
      <c r="V3645" s="10">
        <v>42325</v>
      </c>
      <c r="W3645" s="28">
        <f t="shared" si="400"/>
        <v>25000</v>
      </c>
      <c r="X3645" s="28">
        <f t="shared" si="401"/>
        <v>0</v>
      </c>
    </row>
    <row r="3646" spans="1:2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8320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8362</v>
      </c>
      <c r="O3646" s="5">
        <f t="shared" si="399"/>
        <v>16.420000000000002</v>
      </c>
      <c r="P3646" s="5">
        <f t="shared" ref="P3646:P3677" si="406">E3646/L3646</f>
        <v>68.416666666666671</v>
      </c>
      <c r="Q3646" s="6" t="s">
        <v>8374</v>
      </c>
      <c r="R3646" t="s">
        <v>8416</v>
      </c>
      <c r="S3646" s="10">
        <f t="shared" si="402"/>
        <v>42409.241747685184</v>
      </c>
      <c r="T3646" s="10">
        <f t="shared" si="403"/>
        <v>42437.207638888889</v>
      </c>
      <c r="U3646" s="10">
        <v>42409</v>
      </c>
      <c r="V3646" s="10">
        <v>42437</v>
      </c>
      <c r="W3646" s="28">
        <f t="shared" si="400"/>
        <v>5000</v>
      </c>
      <c r="X3646" s="28">
        <f t="shared" si="401"/>
        <v>821</v>
      </c>
    </row>
    <row r="3647" spans="1:2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8320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8362</v>
      </c>
      <c r="O3647" s="5">
        <f t="shared" si="399"/>
        <v>0.1</v>
      </c>
      <c r="P3647" s="5">
        <f t="shared" si="406"/>
        <v>1</v>
      </c>
      <c r="Q3647" s="6" t="s">
        <v>8374</v>
      </c>
      <c r="R3647" t="s">
        <v>8416</v>
      </c>
      <c r="S3647" s="10">
        <f t="shared" si="402"/>
        <v>42665.970347222217</v>
      </c>
      <c r="T3647" s="10">
        <f t="shared" si="403"/>
        <v>42696.012013888889</v>
      </c>
      <c r="U3647" s="10">
        <v>42665</v>
      </c>
      <c r="V3647" s="10">
        <v>42696</v>
      </c>
      <c r="W3647" s="28">
        <f t="shared" si="400"/>
        <v>755.9</v>
      </c>
      <c r="X3647" s="28">
        <f t="shared" si="401"/>
        <v>0.74609999999999999</v>
      </c>
    </row>
    <row r="3648" spans="1:2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8320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8362</v>
      </c>
      <c r="O3648" s="5">
        <f t="shared" si="399"/>
        <v>4.8099999999999996</v>
      </c>
      <c r="P3648" s="5">
        <f t="shared" si="406"/>
        <v>60.125</v>
      </c>
      <c r="Q3648" s="6" t="s">
        <v>8374</v>
      </c>
      <c r="R3648" t="s">
        <v>8416</v>
      </c>
      <c r="S3648" s="10">
        <f t="shared" si="402"/>
        <v>42140.421319444446</v>
      </c>
      <c r="T3648" s="10">
        <f t="shared" si="403"/>
        <v>42171.979166666672</v>
      </c>
      <c r="U3648" s="10">
        <v>42140</v>
      </c>
      <c r="V3648" s="10">
        <v>42171</v>
      </c>
      <c r="W3648" s="28">
        <f t="shared" si="400"/>
        <v>10000</v>
      </c>
      <c r="X3648" s="28">
        <f t="shared" si="401"/>
        <v>481</v>
      </c>
    </row>
    <row r="3649" spans="1:2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8320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8362</v>
      </c>
      <c r="O3649" s="5">
        <f t="shared" si="399"/>
        <v>6</v>
      </c>
      <c r="P3649" s="5">
        <f t="shared" si="406"/>
        <v>15</v>
      </c>
      <c r="Q3649" s="6" t="s">
        <v>8374</v>
      </c>
      <c r="R3649" t="s">
        <v>8416</v>
      </c>
      <c r="S3649" s="10">
        <f t="shared" si="402"/>
        <v>42598.749155092592</v>
      </c>
      <c r="T3649" s="10">
        <f t="shared" si="403"/>
        <v>42643.749155092592</v>
      </c>
      <c r="U3649" s="10">
        <v>42598</v>
      </c>
      <c r="V3649" s="10">
        <v>42643</v>
      </c>
      <c r="W3649" s="28">
        <f t="shared" si="400"/>
        <v>648.70000000000005</v>
      </c>
      <c r="X3649" s="28">
        <f t="shared" si="401"/>
        <v>38.886000000000003</v>
      </c>
    </row>
    <row r="3650" spans="1:2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8318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8328</v>
      </c>
      <c r="O3650" s="5">
        <f t="shared" ref="O3650:O3713" si="407">(E3650/D3650)*100</f>
        <v>100.38249999999999</v>
      </c>
      <c r="P3650" s="5">
        <f t="shared" si="406"/>
        <v>550.04109589041093</v>
      </c>
      <c r="Q3650" s="6" t="s">
        <v>8374</v>
      </c>
      <c r="R3650" t="s">
        <v>8375</v>
      </c>
      <c r="S3650" s="10">
        <f t="shared" si="402"/>
        <v>41887.292187500003</v>
      </c>
      <c r="T3650" s="10">
        <f t="shared" si="403"/>
        <v>41917.292187500003</v>
      </c>
      <c r="U3650" s="10">
        <v>41887</v>
      </c>
      <c r="V3650" s="10">
        <v>41917</v>
      </c>
      <c r="W3650" s="28">
        <f t="shared" ref="W3650:W3713" si="408">(HLOOKUP(U3650,Exchange_Data,MATCH(H3650,Currency,0),FALSE))*D3650</f>
        <v>40000</v>
      </c>
      <c r="X3650" s="28">
        <f t="shared" ref="X3650:X3713" si="409">(HLOOKUP(V3650,Exchange_Data,MATCH(H3650,Currency,0),FALSE))*E3650</f>
        <v>40153</v>
      </c>
    </row>
    <row r="3651" spans="1:2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8318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8328</v>
      </c>
      <c r="O3651" s="5">
        <f t="shared" si="407"/>
        <v>104</v>
      </c>
      <c r="P3651" s="5">
        <f t="shared" si="406"/>
        <v>97.5</v>
      </c>
      <c r="Q3651" s="6" t="s">
        <v>8374</v>
      </c>
      <c r="R3651" t="s">
        <v>8375</v>
      </c>
      <c r="S3651" s="10">
        <f t="shared" ref="S3651:S3714" si="410">(J3651/86400)+25569</f>
        <v>41780.712893518517</v>
      </c>
      <c r="T3651" s="10">
        <f t="shared" ref="T3651:T3714" si="411">(I3651/86400)+25569</f>
        <v>41806.712893518517</v>
      </c>
      <c r="U3651" s="10">
        <v>41780</v>
      </c>
      <c r="V3651" s="10">
        <v>41806</v>
      </c>
      <c r="W3651" s="28">
        <f t="shared" si="408"/>
        <v>688.05</v>
      </c>
      <c r="X3651" s="28">
        <f t="shared" si="409"/>
        <v>716.82</v>
      </c>
    </row>
    <row r="3652" spans="1:2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8318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8328</v>
      </c>
      <c r="O3652" s="5">
        <f t="shared" si="407"/>
        <v>100</v>
      </c>
      <c r="P3652" s="5">
        <f t="shared" si="406"/>
        <v>29.411764705882351</v>
      </c>
      <c r="Q3652" s="6" t="s">
        <v>8374</v>
      </c>
      <c r="R3652" t="s">
        <v>8375</v>
      </c>
      <c r="S3652" s="10">
        <f t="shared" si="410"/>
        <v>42381.478981481487</v>
      </c>
      <c r="T3652" s="10">
        <f t="shared" si="411"/>
        <v>42402.478981481487</v>
      </c>
      <c r="U3652" s="10">
        <v>42381</v>
      </c>
      <c r="V3652" s="10">
        <v>42402</v>
      </c>
      <c r="W3652" s="28">
        <f t="shared" si="408"/>
        <v>721.65</v>
      </c>
      <c r="X3652" s="28">
        <f t="shared" si="409"/>
        <v>719.7</v>
      </c>
    </row>
    <row r="3653" spans="1:2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8318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8328</v>
      </c>
      <c r="O3653" s="5">
        <f t="shared" si="407"/>
        <v>104</v>
      </c>
      <c r="P3653" s="5">
        <f t="shared" si="406"/>
        <v>57.777777777777779</v>
      </c>
      <c r="Q3653" s="6" t="s">
        <v>8374</v>
      </c>
      <c r="R3653" t="s">
        <v>8375</v>
      </c>
      <c r="S3653" s="10">
        <f t="shared" si="410"/>
        <v>41828.646319444444</v>
      </c>
      <c r="T3653" s="10">
        <f t="shared" si="411"/>
        <v>41861.665972222225</v>
      </c>
      <c r="U3653" s="10">
        <v>41828</v>
      </c>
      <c r="V3653" s="10">
        <v>41861</v>
      </c>
      <c r="W3653" s="28">
        <f t="shared" si="408"/>
        <v>500</v>
      </c>
      <c r="X3653" s="28">
        <f t="shared" si="409"/>
        <v>520</v>
      </c>
    </row>
    <row r="3654" spans="1:2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8318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8328</v>
      </c>
      <c r="O3654" s="5">
        <f t="shared" si="407"/>
        <v>250.66666666666669</v>
      </c>
      <c r="P3654" s="5">
        <f t="shared" si="406"/>
        <v>44.235294117647058</v>
      </c>
      <c r="Q3654" s="6" t="s">
        <v>8374</v>
      </c>
      <c r="R3654" t="s">
        <v>8375</v>
      </c>
      <c r="S3654" s="10">
        <f t="shared" si="410"/>
        <v>42596.644699074073</v>
      </c>
      <c r="T3654" s="10">
        <f t="shared" si="411"/>
        <v>42607.165972222225</v>
      </c>
      <c r="U3654" s="10">
        <v>42596</v>
      </c>
      <c r="V3654" s="10">
        <v>42607</v>
      </c>
      <c r="W3654" s="28">
        <f t="shared" si="408"/>
        <v>231.21</v>
      </c>
      <c r="X3654" s="28">
        <f t="shared" si="409"/>
        <v>581.59680000000003</v>
      </c>
    </row>
    <row r="3655" spans="1:2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8318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8328</v>
      </c>
      <c r="O3655" s="5">
        <f t="shared" si="407"/>
        <v>100.49999999999999</v>
      </c>
      <c r="P3655" s="5">
        <f t="shared" si="406"/>
        <v>60.909090909090907</v>
      </c>
      <c r="Q3655" s="6" t="s">
        <v>8374</v>
      </c>
      <c r="R3655" t="s">
        <v>8375</v>
      </c>
      <c r="S3655" s="10">
        <f t="shared" si="410"/>
        <v>42191.363506944443</v>
      </c>
      <c r="T3655" s="10">
        <f t="shared" si="411"/>
        <v>42221.363506944443</v>
      </c>
      <c r="U3655" s="10">
        <v>42191</v>
      </c>
      <c r="V3655" s="10">
        <v>42221</v>
      </c>
      <c r="W3655" s="28">
        <f t="shared" si="408"/>
        <v>3109.6</v>
      </c>
      <c r="X3655" s="28">
        <f t="shared" si="409"/>
        <v>3141.63</v>
      </c>
    </row>
    <row r="3656" spans="1:2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8318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8328</v>
      </c>
      <c r="O3656" s="5">
        <f t="shared" si="407"/>
        <v>174.4</v>
      </c>
      <c r="P3656" s="5">
        <f t="shared" si="406"/>
        <v>68.84210526315789</v>
      </c>
      <c r="Q3656" s="6" t="s">
        <v>8374</v>
      </c>
      <c r="R3656" t="s">
        <v>8375</v>
      </c>
      <c r="S3656" s="10">
        <f t="shared" si="410"/>
        <v>42440.416504629626</v>
      </c>
      <c r="T3656" s="10">
        <f t="shared" si="411"/>
        <v>42463.708333333328</v>
      </c>
      <c r="U3656" s="10">
        <v>42440</v>
      </c>
      <c r="V3656" s="10">
        <v>42463</v>
      </c>
      <c r="W3656" s="28">
        <f t="shared" si="408"/>
        <v>2143.8000000000002</v>
      </c>
      <c r="X3656" s="28">
        <f t="shared" si="409"/>
        <v>3743.4960000000001</v>
      </c>
    </row>
    <row r="3657" spans="1:2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8318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8328</v>
      </c>
      <c r="O3657" s="5">
        <f t="shared" si="407"/>
        <v>116.26</v>
      </c>
      <c r="P3657" s="5">
        <f t="shared" si="406"/>
        <v>73.582278481012665</v>
      </c>
      <c r="Q3657" s="6" t="s">
        <v>8374</v>
      </c>
      <c r="R3657" t="s">
        <v>8375</v>
      </c>
      <c r="S3657" s="10">
        <f t="shared" si="410"/>
        <v>42173.803217592591</v>
      </c>
      <c r="T3657" s="10">
        <f t="shared" si="411"/>
        <v>42203.290972222225</v>
      </c>
      <c r="U3657" s="10">
        <v>42173</v>
      </c>
      <c r="V3657" s="10">
        <v>42203</v>
      </c>
      <c r="W3657" s="28">
        <f t="shared" si="408"/>
        <v>5000</v>
      </c>
      <c r="X3657" s="28">
        <f t="shared" si="409"/>
        <v>5813</v>
      </c>
    </row>
    <row r="3658" spans="1:2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8318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8328</v>
      </c>
      <c r="O3658" s="5">
        <f t="shared" si="407"/>
        <v>105.82000000000001</v>
      </c>
      <c r="P3658" s="5">
        <f t="shared" si="406"/>
        <v>115.02173913043478</v>
      </c>
      <c r="Q3658" s="6" t="s">
        <v>8374</v>
      </c>
      <c r="R3658" t="s">
        <v>8375</v>
      </c>
      <c r="S3658" s="10">
        <f t="shared" si="410"/>
        <v>42737.910138888888</v>
      </c>
      <c r="T3658" s="10">
        <f t="shared" si="411"/>
        <v>42767.957638888889</v>
      </c>
      <c r="U3658" s="10">
        <v>42737</v>
      </c>
      <c r="V3658" s="10">
        <v>42767</v>
      </c>
      <c r="W3658" s="28">
        <f t="shared" si="408"/>
        <v>4885</v>
      </c>
      <c r="X3658" s="28">
        <f t="shared" si="409"/>
        <v>5345.4973</v>
      </c>
    </row>
    <row r="3659" spans="1:2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8318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8328</v>
      </c>
      <c r="O3659" s="5">
        <f t="shared" si="407"/>
        <v>110.75</v>
      </c>
      <c r="P3659" s="5">
        <f t="shared" si="406"/>
        <v>110.75</v>
      </c>
      <c r="Q3659" s="6" t="s">
        <v>8374</v>
      </c>
      <c r="R3659" t="s">
        <v>8375</v>
      </c>
      <c r="S3659" s="10">
        <f t="shared" si="410"/>
        <v>42499.629849537036</v>
      </c>
      <c r="T3659" s="10">
        <f t="shared" si="411"/>
        <v>42522.904166666667</v>
      </c>
      <c r="U3659" s="10">
        <v>42499</v>
      </c>
      <c r="V3659" s="10">
        <v>42522</v>
      </c>
      <c r="W3659" s="28">
        <f t="shared" si="408"/>
        <v>306.39999999999998</v>
      </c>
      <c r="X3659" s="28">
        <f t="shared" si="409"/>
        <v>332.69299999999998</v>
      </c>
    </row>
    <row r="3660" spans="1:2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8318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8328</v>
      </c>
      <c r="O3660" s="5">
        <f t="shared" si="407"/>
        <v>100.66666666666666</v>
      </c>
      <c r="P3660" s="5">
        <f t="shared" si="406"/>
        <v>75.5</v>
      </c>
      <c r="Q3660" s="6" t="s">
        <v>8374</v>
      </c>
      <c r="R3660" t="s">
        <v>8375</v>
      </c>
      <c r="S3660" s="10">
        <f t="shared" si="410"/>
        <v>41775.858564814815</v>
      </c>
      <c r="T3660" s="10">
        <f t="shared" si="411"/>
        <v>41822.165972222225</v>
      </c>
      <c r="U3660" s="10">
        <v>41775</v>
      </c>
      <c r="V3660" s="10">
        <v>41822</v>
      </c>
      <c r="W3660" s="28">
        <f t="shared" si="408"/>
        <v>1500</v>
      </c>
      <c r="X3660" s="28">
        <f t="shared" si="409"/>
        <v>1510</v>
      </c>
    </row>
    <row r="3661" spans="1:2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8318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8328</v>
      </c>
      <c r="O3661" s="5">
        <f t="shared" si="407"/>
        <v>102.03333333333333</v>
      </c>
      <c r="P3661" s="5">
        <f t="shared" si="406"/>
        <v>235.46153846153845</v>
      </c>
      <c r="Q3661" s="6" t="s">
        <v>8374</v>
      </c>
      <c r="R3661" t="s">
        <v>8375</v>
      </c>
      <c r="S3661" s="10">
        <f t="shared" si="410"/>
        <v>42055.277199074073</v>
      </c>
      <c r="T3661" s="10">
        <f t="shared" si="411"/>
        <v>42082.610416666663</v>
      </c>
      <c r="U3661" s="10">
        <v>42055</v>
      </c>
      <c r="V3661" s="10">
        <v>42082</v>
      </c>
      <c r="W3661" s="28">
        <f t="shared" si="408"/>
        <v>3000</v>
      </c>
      <c r="X3661" s="28">
        <f t="shared" si="409"/>
        <v>3061</v>
      </c>
    </row>
    <row r="3662" spans="1:2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8318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8328</v>
      </c>
      <c r="O3662" s="5">
        <f t="shared" si="407"/>
        <v>100</v>
      </c>
      <c r="P3662" s="5">
        <f t="shared" si="406"/>
        <v>11.363636363636363</v>
      </c>
      <c r="Q3662" s="6" t="s">
        <v>8374</v>
      </c>
      <c r="R3662" t="s">
        <v>8375</v>
      </c>
      <c r="S3662" s="10">
        <f t="shared" si="410"/>
        <v>41971.881076388891</v>
      </c>
      <c r="T3662" s="10">
        <f t="shared" si="411"/>
        <v>41996.881076388891</v>
      </c>
      <c r="U3662" s="10">
        <v>41971</v>
      </c>
      <c r="V3662" s="10">
        <v>41996</v>
      </c>
      <c r="W3662" s="28">
        <f t="shared" si="408"/>
        <v>392.40000000000003</v>
      </c>
      <c r="X3662" s="28">
        <f t="shared" si="409"/>
        <v>388.1</v>
      </c>
    </row>
    <row r="3663" spans="1:2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8318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8328</v>
      </c>
      <c r="O3663" s="5">
        <f t="shared" si="407"/>
        <v>111.00000000000001</v>
      </c>
      <c r="P3663" s="5">
        <f t="shared" si="406"/>
        <v>92.5</v>
      </c>
      <c r="Q3663" s="6" t="s">
        <v>8374</v>
      </c>
      <c r="R3663" t="s">
        <v>8375</v>
      </c>
      <c r="S3663" s="10">
        <f t="shared" si="410"/>
        <v>42447.896666666667</v>
      </c>
      <c r="T3663" s="10">
        <f t="shared" si="411"/>
        <v>42470.166666666672</v>
      </c>
      <c r="U3663" s="10">
        <v>42447</v>
      </c>
      <c r="V3663" s="10">
        <v>42470</v>
      </c>
      <c r="W3663" s="28">
        <f t="shared" si="408"/>
        <v>3000</v>
      </c>
      <c r="X3663" s="28">
        <f t="shared" si="409"/>
        <v>3330</v>
      </c>
    </row>
    <row r="3664" spans="1:2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8318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8328</v>
      </c>
      <c r="O3664" s="5">
        <f t="shared" si="407"/>
        <v>101.42500000000001</v>
      </c>
      <c r="P3664" s="5">
        <f t="shared" si="406"/>
        <v>202.85</v>
      </c>
      <c r="Q3664" s="6" t="s">
        <v>8374</v>
      </c>
      <c r="R3664" t="s">
        <v>8375</v>
      </c>
      <c r="S3664" s="10">
        <f t="shared" si="410"/>
        <v>42064.220069444447</v>
      </c>
      <c r="T3664" s="10">
        <f t="shared" si="411"/>
        <v>42094.178402777776</v>
      </c>
      <c r="U3664" s="10">
        <v>42064</v>
      </c>
      <c r="V3664" s="10">
        <v>42094</v>
      </c>
      <c r="W3664" s="28">
        <f t="shared" si="408"/>
        <v>6424.8</v>
      </c>
      <c r="X3664" s="28">
        <f t="shared" si="409"/>
        <v>6354.8847999999998</v>
      </c>
    </row>
    <row r="3665" spans="1:2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8318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8328</v>
      </c>
      <c r="O3665" s="5">
        <f t="shared" si="407"/>
        <v>104</v>
      </c>
      <c r="P3665" s="5">
        <f t="shared" si="406"/>
        <v>26</v>
      </c>
      <c r="Q3665" s="6" t="s">
        <v>8374</v>
      </c>
      <c r="R3665" t="s">
        <v>8375</v>
      </c>
      <c r="S3665" s="10">
        <f t="shared" si="410"/>
        <v>42665.451736111107</v>
      </c>
      <c r="T3665" s="10">
        <f t="shared" si="411"/>
        <v>42725.493402777778</v>
      </c>
      <c r="U3665" s="10">
        <v>42665</v>
      </c>
      <c r="V3665" s="10">
        <v>42725</v>
      </c>
      <c r="W3665" s="28">
        <f t="shared" si="408"/>
        <v>274.23</v>
      </c>
      <c r="X3665" s="28">
        <f t="shared" si="409"/>
        <v>289.48140000000001</v>
      </c>
    </row>
    <row r="3666" spans="1:2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8318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8328</v>
      </c>
      <c r="O3666" s="5">
        <f t="shared" si="407"/>
        <v>109.375</v>
      </c>
      <c r="P3666" s="5">
        <f t="shared" si="406"/>
        <v>46.05263157894737</v>
      </c>
      <c r="Q3666" s="6" t="s">
        <v>8374</v>
      </c>
      <c r="R3666" t="s">
        <v>8375</v>
      </c>
      <c r="S3666" s="10">
        <f t="shared" si="410"/>
        <v>42523.248715277776</v>
      </c>
      <c r="T3666" s="10">
        <f t="shared" si="411"/>
        <v>42537.248715277776</v>
      </c>
      <c r="U3666" s="10">
        <v>42523</v>
      </c>
      <c r="V3666" s="10">
        <v>42537</v>
      </c>
      <c r="W3666" s="28">
        <f t="shared" si="408"/>
        <v>800</v>
      </c>
      <c r="X3666" s="28">
        <f t="shared" si="409"/>
        <v>875</v>
      </c>
    </row>
    <row r="3667" spans="1:2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8318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8328</v>
      </c>
      <c r="O3667" s="5">
        <f t="shared" si="407"/>
        <v>115.16129032258064</v>
      </c>
      <c r="P3667" s="5">
        <f t="shared" si="406"/>
        <v>51</v>
      </c>
      <c r="Q3667" s="6" t="s">
        <v>8374</v>
      </c>
      <c r="R3667" t="s">
        <v>8375</v>
      </c>
      <c r="S3667" s="10">
        <f t="shared" si="410"/>
        <v>42294.808124999996</v>
      </c>
      <c r="T3667" s="10">
        <f t="shared" si="411"/>
        <v>42305.829166666663</v>
      </c>
      <c r="U3667" s="10">
        <v>42294</v>
      </c>
      <c r="V3667" s="10">
        <v>42305</v>
      </c>
      <c r="W3667" s="28">
        <f t="shared" si="408"/>
        <v>704.31999999999994</v>
      </c>
      <c r="X3667" s="28">
        <f t="shared" si="409"/>
        <v>791.46900000000005</v>
      </c>
    </row>
    <row r="3668" spans="1:2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8318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8328</v>
      </c>
      <c r="O3668" s="5">
        <f t="shared" si="407"/>
        <v>100</v>
      </c>
      <c r="P3668" s="5">
        <f t="shared" si="406"/>
        <v>31.578947368421051</v>
      </c>
      <c r="Q3668" s="6" t="s">
        <v>8374</v>
      </c>
      <c r="R3668" t="s">
        <v>8375</v>
      </c>
      <c r="S3668" s="10">
        <f t="shared" si="410"/>
        <v>41822.90488425926</v>
      </c>
      <c r="T3668" s="10">
        <f t="shared" si="411"/>
        <v>41844.291666666664</v>
      </c>
      <c r="U3668" s="10">
        <v>41822</v>
      </c>
      <c r="V3668" s="10">
        <v>41844</v>
      </c>
      <c r="W3668" s="28">
        <f t="shared" si="408"/>
        <v>1200</v>
      </c>
      <c r="X3668" s="28">
        <f t="shared" si="409"/>
        <v>1200</v>
      </c>
    </row>
    <row r="3669" spans="1:2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8318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8328</v>
      </c>
      <c r="O3669" s="5">
        <f t="shared" si="407"/>
        <v>103.17033333333335</v>
      </c>
      <c r="P3669" s="5">
        <f t="shared" si="406"/>
        <v>53.363965517241382</v>
      </c>
      <c r="Q3669" s="6" t="s">
        <v>8374</v>
      </c>
      <c r="R3669" t="s">
        <v>8375</v>
      </c>
      <c r="S3669" s="10">
        <f t="shared" si="410"/>
        <v>42173.970127314809</v>
      </c>
      <c r="T3669" s="10">
        <f t="shared" si="411"/>
        <v>42203.970127314809</v>
      </c>
      <c r="U3669" s="10">
        <v>42173</v>
      </c>
      <c r="V3669" s="10">
        <v>42203</v>
      </c>
      <c r="W3669" s="28">
        <f t="shared" si="408"/>
        <v>4773.5999999999995</v>
      </c>
      <c r="X3669" s="28">
        <f t="shared" si="409"/>
        <v>4826.5145339999999</v>
      </c>
    </row>
    <row r="3670" spans="1:2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8318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8328</v>
      </c>
      <c r="O3670" s="5">
        <f t="shared" si="407"/>
        <v>103.49999999999999</v>
      </c>
      <c r="P3670" s="5">
        <f t="shared" si="406"/>
        <v>36.964285714285715</v>
      </c>
      <c r="Q3670" s="6" t="s">
        <v>8374</v>
      </c>
      <c r="R3670" t="s">
        <v>8375</v>
      </c>
      <c r="S3670" s="10">
        <f t="shared" si="410"/>
        <v>42185.556157407409</v>
      </c>
      <c r="T3670" s="10">
        <f t="shared" si="411"/>
        <v>42208.772916666669</v>
      </c>
      <c r="U3670" s="10">
        <v>42185</v>
      </c>
      <c r="V3670" s="10">
        <v>42208</v>
      </c>
      <c r="W3670" s="28">
        <f t="shared" si="408"/>
        <v>1000</v>
      </c>
      <c r="X3670" s="28">
        <f t="shared" si="409"/>
        <v>1035</v>
      </c>
    </row>
    <row r="3671" spans="1:2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8318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8328</v>
      </c>
      <c r="O3671" s="5">
        <f t="shared" si="407"/>
        <v>138.19999999999999</v>
      </c>
      <c r="P3671" s="5">
        <f t="shared" si="406"/>
        <v>81.294117647058826</v>
      </c>
      <c r="Q3671" s="6" t="s">
        <v>8374</v>
      </c>
      <c r="R3671" t="s">
        <v>8375</v>
      </c>
      <c r="S3671" s="10">
        <f t="shared" si="410"/>
        <v>42136.675196759257</v>
      </c>
      <c r="T3671" s="10">
        <f t="shared" si="411"/>
        <v>42166.675196759257</v>
      </c>
      <c r="U3671" s="10">
        <v>42136</v>
      </c>
      <c r="V3671" s="10">
        <v>42166</v>
      </c>
      <c r="W3671" s="28">
        <f t="shared" si="408"/>
        <v>1568.8</v>
      </c>
      <c r="X3671" s="28">
        <f t="shared" si="409"/>
        <v>2136.2955999999999</v>
      </c>
    </row>
    <row r="3672" spans="1:2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8318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8328</v>
      </c>
      <c r="O3672" s="5">
        <f t="shared" si="407"/>
        <v>109.54545454545455</v>
      </c>
      <c r="P3672" s="5">
        <f t="shared" si="406"/>
        <v>20.083333333333332</v>
      </c>
      <c r="Q3672" s="6" t="s">
        <v>8374</v>
      </c>
      <c r="R3672" t="s">
        <v>8375</v>
      </c>
      <c r="S3672" s="10">
        <f t="shared" si="410"/>
        <v>42142.514016203699</v>
      </c>
      <c r="T3672" s="10">
        <f t="shared" si="411"/>
        <v>42155.958333333328</v>
      </c>
      <c r="U3672" s="10">
        <v>42142</v>
      </c>
      <c r="V3672" s="10">
        <v>42155</v>
      </c>
      <c r="W3672" s="28">
        <f t="shared" si="408"/>
        <v>344.65199999999999</v>
      </c>
      <c r="X3672" s="28">
        <f t="shared" si="409"/>
        <v>367.69370000000004</v>
      </c>
    </row>
    <row r="3673" spans="1:2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8318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8328</v>
      </c>
      <c r="O3673" s="5">
        <f t="shared" si="407"/>
        <v>100.85714285714286</v>
      </c>
      <c r="P3673" s="5">
        <f t="shared" si="406"/>
        <v>88.25</v>
      </c>
      <c r="Q3673" s="6" t="s">
        <v>8374</v>
      </c>
      <c r="R3673" t="s">
        <v>8375</v>
      </c>
      <c r="S3673" s="10">
        <f t="shared" si="410"/>
        <v>41820.62809027778</v>
      </c>
      <c r="T3673" s="10">
        <f t="shared" si="411"/>
        <v>41841.165972222225</v>
      </c>
      <c r="U3673" s="10">
        <v>41820</v>
      </c>
      <c r="V3673" s="10">
        <v>41841</v>
      </c>
      <c r="W3673" s="28">
        <f t="shared" si="408"/>
        <v>3500</v>
      </c>
      <c r="X3673" s="28">
        <f t="shared" si="409"/>
        <v>3530</v>
      </c>
    </row>
    <row r="3674" spans="1:2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8318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8328</v>
      </c>
      <c r="O3674" s="5">
        <f t="shared" si="407"/>
        <v>101.53333333333335</v>
      </c>
      <c r="P3674" s="5">
        <f t="shared" si="406"/>
        <v>53.438596491228068</v>
      </c>
      <c r="Q3674" s="6" t="s">
        <v>8374</v>
      </c>
      <c r="R3674" t="s">
        <v>8375</v>
      </c>
      <c r="S3674" s="10">
        <f t="shared" si="410"/>
        <v>41878.946574074071</v>
      </c>
      <c r="T3674" s="10">
        <f t="shared" si="411"/>
        <v>41908.946574074071</v>
      </c>
      <c r="U3674" s="10">
        <v>41878</v>
      </c>
      <c r="V3674" s="10">
        <v>41908</v>
      </c>
      <c r="W3674" s="28">
        <f t="shared" si="408"/>
        <v>4978.8</v>
      </c>
      <c r="X3674" s="28">
        <f t="shared" si="409"/>
        <v>4967.4168</v>
      </c>
    </row>
    <row r="3675" spans="1:2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8318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8328</v>
      </c>
      <c r="O3675" s="5">
        <f t="shared" si="407"/>
        <v>113.625</v>
      </c>
      <c r="P3675" s="5">
        <f t="shared" si="406"/>
        <v>39.868421052631582</v>
      </c>
      <c r="Q3675" s="6" t="s">
        <v>8374</v>
      </c>
      <c r="R3675" t="s">
        <v>8375</v>
      </c>
      <c r="S3675" s="10">
        <f t="shared" si="410"/>
        <v>41914.295104166667</v>
      </c>
      <c r="T3675" s="10">
        <f t="shared" si="411"/>
        <v>41948.536111111112</v>
      </c>
      <c r="U3675" s="10">
        <v>41914</v>
      </c>
      <c r="V3675" s="10">
        <v>41948</v>
      </c>
      <c r="W3675" s="28">
        <f t="shared" si="408"/>
        <v>6457.6</v>
      </c>
      <c r="X3675" s="28">
        <f t="shared" si="409"/>
        <v>7232.0039999999999</v>
      </c>
    </row>
    <row r="3676" spans="1:2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8318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8328</v>
      </c>
      <c r="O3676" s="5">
        <f t="shared" si="407"/>
        <v>100</v>
      </c>
      <c r="P3676" s="5">
        <f t="shared" si="406"/>
        <v>145.16129032258064</v>
      </c>
      <c r="Q3676" s="6" t="s">
        <v>8374</v>
      </c>
      <c r="R3676" t="s">
        <v>8375</v>
      </c>
      <c r="S3676" s="10">
        <f t="shared" si="410"/>
        <v>42556.873020833329</v>
      </c>
      <c r="T3676" s="10">
        <f t="shared" si="411"/>
        <v>42616.873020833329</v>
      </c>
      <c r="U3676" s="10">
        <v>42556</v>
      </c>
      <c r="V3676" s="10">
        <v>42616</v>
      </c>
      <c r="W3676" s="28">
        <f t="shared" si="408"/>
        <v>5015.7</v>
      </c>
      <c r="X3676" s="28">
        <f t="shared" si="409"/>
        <v>5036.8499999999995</v>
      </c>
    </row>
    <row r="3677" spans="1:2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8318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8328</v>
      </c>
      <c r="O3677" s="5">
        <f t="shared" si="407"/>
        <v>140</v>
      </c>
      <c r="P3677" s="5">
        <f t="shared" si="406"/>
        <v>23.333333333333332</v>
      </c>
      <c r="Q3677" s="6" t="s">
        <v>8374</v>
      </c>
      <c r="R3677" t="s">
        <v>8375</v>
      </c>
      <c r="S3677" s="10">
        <f t="shared" si="410"/>
        <v>42493.597013888888</v>
      </c>
      <c r="T3677" s="10">
        <f t="shared" si="411"/>
        <v>42505.958333333328</v>
      </c>
      <c r="U3677" s="10">
        <v>42493</v>
      </c>
      <c r="V3677" s="10">
        <v>42505</v>
      </c>
      <c r="W3677" s="28">
        <f t="shared" si="408"/>
        <v>73.125</v>
      </c>
      <c r="X3677" s="28">
        <f t="shared" si="409"/>
        <v>100.863</v>
      </c>
    </row>
    <row r="3678" spans="1:2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8318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8328</v>
      </c>
      <c r="O3678" s="5">
        <f t="shared" si="407"/>
        <v>128.75</v>
      </c>
      <c r="P3678" s="5">
        <f t="shared" ref="P3678:P3709" si="412">E3678/L3678</f>
        <v>64.375</v>
      </c>
      <c r="Q3678" s="6" t="s">
        <v>8374</v>
      </c>
      <c r="R3678" t="s">
        <v>8375</v>
      </c>
      <c r="S3678" s="10">
        <f t="shared" si="410"/>
        <v>41876.815787037034</v>
      </c>
      <c r="T3678" s="10">
        <f t="shared" si="411"/>
        <v>41894.815787037034</v>
      </c>
      <c r="U3678" s="10">
        <v>41876</v>
      </c>
      <c r="V3678" s="10">
        <v>41894</v>
      </c>
      <c r="W3678" s="28">
        <f t="shared" si="408"/>
        <v>800</v>
      </c>
      <c r="X3678" s="28">
        <f t="shared" si="409"/>
        <v>1030</v>
      </c>
    </row>
    <row r="3679" spans="1:2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8318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8328</v>
      </c>
      <c r="O3679" s="5">
        <f t="shared" si="407"/>
        <v>102.90416666666667</v>
      </c>
      <c r="P3679" s="5">
        <f t="shared" si="412"/>
        <v>62.052763819095475</v>
      </c>
      <c r="Q3679" s="6" t="s">
        <v>8374</v>
      </c>
      <c r="R3679" t="s">
        <v>8375</v>
      </c>
      <c r="S3679" s="10">
        <f t="shared" si="410"/>
        <v>41802.574282407411</v>
      </c>
      <c r="T3679" s="10">
        <f t="shared" si="411"/>
        <v>41823.165972222225</v>
      </c>
      <c r="U3679" s="10">
        <v>41802</v>
      </c>
      <c r="V3679" s="10">
        <v>41823</v>
      </c>
      <c r="W3679" s="28">
        <f t="shared" si="408"/>
        <v>12000</v>
      </c>
      <c r="X3679" s="28">
        <f t="shared" si="409"/>
        <v>12348.5</v>
      </c>
    </row>
    <row r="3680" spans="1:2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8318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8328</v>
      </c>
      <c r="O3680" s="5">
        <f t="shared" si="407"/>
        <v>102.49999999999999</v>
      </c>
      <c r="P3680" s="5">
        <f t="shared" si="412"/>
        <v>66.129032258064512</v>
      </c>
      <c r="Q3680" s="6" t="s">
        <v>8374</v>
      </c>
      <c r="R3680" t="s">
        <v>8375</v>
      </c>
      <c r="S3680" s="10">
        <f t="shared" si="410"/>
        <v>42120.531226851846</v>
      </c>
      <c r="T3680" s="10">
        <f t="shared" si="411"/>
        <v>42155.531226851846</v>
      </c>
      <c r="U3680" s="10">
        <v>42120</v>
      </c>
      <c r="V3680" s="10">
        <v>42155</v>
      </c>
      <c r="W3680" s="28">
        <f t="shared" si="408"/>
        <v>3023.8</v>
      </c>
      <c r="X3680" s="28">
        <f t="shared" si="409"/>
        <v>3127.6849999999999</v>
      </c>
    </row>
    <row r="3681" spans="1:2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8318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8328</v>
      </c>
      <c r="O3681" s="5">
        <f t="shared" si="407"/>
        <v>110.1</v>
      </c>
      <c r="P3681" s="5">
        <f t="shared" si="412"/>
        <v>73.400000000000006</v>
      </c>
      <c r="Q3681" s="6" t="s">
        <v>8374</v>
      </c>
      <c r="R3681" t="s">
        <v>8375</v>
      </c>
      <c r="S3681" s="10">
        <f t="shared" si="410"/>
        <v>41786.761354166665</v>
      </c>
      <c r="T3681" s="10">
        <f t="shared" si="411"/>
        <v>41821.207638888889</v>
      </c>
      <c r="U3681" s="10">
        <v>41786</v>
      </c>
      <c r="V3681" s="10">
        <v>41821</v>
      </c>
      <c r="W3681" s="28">
        <f t="shared" si="408"/>
        <v>2000</v>
      </c>
      <c r="X3681" s="28">
        <f t="shared" si="409"/>
        <v>2202</v>
      </c>
    </row>
    <row r="3682" spans="1:2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8318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8328</v>
      </c>
      <c r="O3682" s="5">
        <f t="shared" si="407"/>
        <v>112.76666666666667</v>
      </c>
      <c r="P3682" s="5">
        <f t="shared" si="412"/>
        <v>99.5</v>
      </c>
      <c r="Q3682" s="6" t="s">
        <v>8374</v>
      </c>
      <c r="R3682" t="s">
        <v>8375</v>
      </c>
      <c r="S3682" s="10">
        <f t="shared" si="410"/>
        <v>42627.454097222224</v>
      </c>
      <c r="T3682" s="10">
        <f t="shared" si="411"/>
        <v>42648.454097222224</v>
      </c>
      <c r="U3682" s="10">
        <v>42627</v>
      </c>
      <c r="V3682" s="10">
        <v>42648</v>
      </c>
      <c r="W3682" s="28">
        <f t="shared" si="408"/>
        <v>3000</v>
      </c>
      <c r="X3682" s="28">
        <f t="shared" si="409"/>
        <v>3383</v>
      </c>
    </row>
    <row r="3683" spans="1:2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8318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8328</v>
      </c>
      <c r="O3683" s="5">
        <f t="shared" si="407"/>
        <v>111.9</v>
      </c>
      <c r="P3683" s="5">
        <f t="shared" si="412"/>
        <v>62.166666666666664</v>
      </c>
      <c r="Q3683" s="6" t="s">
        <v>8374</v>
      </c>
      <c r="R3683" t="s">
        <v>8375</v>
      </c>
      <c r="S3683" s="10">
        <f t="shared" si="410"/>
        <v>42374.651504629626</v>
      </c>
      <c r="T3683" s="10">
        <f t="shared" si="411"/>
        <v>42384.651504629626</v>
      </c>
      <c r="U3683" s="10">
        <v>42374</v>
      </c>
      <c r="V3683" s="10">
        <v>42384</v>
      </c>
      <c r="W3683" s="28">
        <f t="shared" si="408"/>
        <v>1000</v>
      </c>
      <c r="X3683" s="28">
        <f t="shared" si="409"/>
        <v>1119</v>
      </c>
    </row>
    <row r="3684" spans="1:2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8318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8328</v>
      </c>
      <c r="O3684" s="5">
        <f t="shared" si="407"/>
        <v>139.19999999999999</v>
      </c>
      <c r="P3684" s="5">
        <f t="shared" si="412"/>
        <v>62.328358208955223</v>
      </c>
      <c r="Q3684" s="6" t="s">
        <v>8374</v>
      </c>
      <c r="R3684" t="s">
        <v>8375</v>
      </c>
      <c r="S3684" s="10">
        <f t="shared" si="410"/>
        <v>41772.685393518521</v>
      </c>
      <c r="T3684" s="10">
        <f t="shared" si="411"/>
        <v>41806.290972222225</v>
      </c>
      <c r="U3684" s="10">
        <v>41772</v>
      </c>
      <c r="V3684" s="10">
        <v>41806</v>
      </c>
      <c r="W3684" s="28">
        <f t="shared" si="408"/>
        <v>3000</v>
      </c>
      <c r="X3684" s="28">
        <f t="shared" si="409"/>
        <v>4176</v>
      </c>
    </row>
    <row r="3685" spans="1:2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8318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8328</v>
      </c>
      <c r="O3685" s="5">
        <f t="shared" si="407"/>
        <v>110.85714285714286</v>
      </c>
      <c r="P3685" s="5">
        <f t="shared" si="412"/>
        <v>58.787878787878789</v>
      </c>
      <c r="Q3685" s="6" t="s">
        <v>8374</v>
      </c>
      <c r="R3685" t="s">
        <v>8375</v>
      </c>
      <c r="S3685" s="10">
        <f t="shared" si="410"/>
        <v>42633.116851851853</v>
      </c>
      <c r="T3685" s="10">
        <f t="shared" si="411"/>
        <v>42663.116851851853</v>
      </c>
      <c r="U3685" s="10">
        <v>42633</v>
      </c>
      <c r="V3685" s="10">
        <v>42663</v>
      </c>
      <c r="W3685" s="28">
        <f t="shared" si="408"/>
        <v>3500</v>
      </c>
      <c r="X3685" s="28">
        <f t="shared" si="409"/>
        <v>3880</v>
      </c>
    </row>
    <row r="3686" spans="1:2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8318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8328</v>
      </c>
      <c r="O3686" s="5">
        <f t="shared" si="407"/>
        <v>139.06666666666666</v>
      </c>
      <c r="P3686" s="5">
        <f t="shared" si="412"/>
        <v>45.347826086956523</v>
      </c>
      <c r="Q3686" s="6" t="s">
        <v>8374</v>
      </c>
      <c r="R3686" t="s">
        <v>8375</v>
      </c>
      <c r="S3686" s="10">
        <f t="shared" si="410"/>
        <v>42219.180393518516</v>
      </c>
      <c r="T3686" s="10">
        <f t="shared" si="411"/>
        <v>42249.180393518516</v>
      </c>
      <c r="U3686" s="10">
        <v>42219</v>
      </c>
      <c r="V3686" s="10">
        <v>42249</v>
      </c>
      <c r="W3686" s="28">
        <f t="shared" si="408"/>
        <v>750</v>
      </c>
      <c r="X3686" s="28">
        <f t="shared" si="409"/>
        <v>1043</v>
      </c>
    </row>
    <row r="3687" spans="1:2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8318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8328</v>
      </c>
      <c r="O3687" s="5">
        <f t="shared" si="407"/>
        <v>105.69999999999999</v>
      </c>
      <c r="P3687" s="5">
        <f t="shared" si="412"/>
        <v>41.944444444444443</v>
      </c>
      <c r="Q3687" s="6" t="s">
        <v>8374</v>
      </c>
      <c r="R3687" t="s">
        <v>8375</v>
      </c>
      <c r="S3687" s="10">
        <f t="shared" si="410"/>
        <v>41753.593275462961</v>
      </c>
      <c r="T3687" s="10">
        <f t="shared" si="411"/>
        <v>41778.875</v>
      </c>
      <c r="U3687" s="10">
        <v>41753</v>
      </c>
      <c r="V3687" s="10">
        <v>41778</v>
      </c>
      <c r="W3687" s="28">
        <f t="shared" si="408"/>
        <v>5000</v>
      </c>
      <c r="X3687" s="28">
        <f t="shared" si="409"/>
        <v>5285</v>
      </c>
    </row>
    <row r="3688" spans="1:2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8318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8328</v>
      </c>
      <c r="O3688" s="5">
        <f t="shared" si="407"/>
        <v>101.42857142857142</v>
      </c>
      <c r="P3688" s="5">
        <f t="shared" si="412"/>
        <v>59.166666666666664</v>
      </c>
      <c r="Q3688" s="6" t="s">
        <v>8374</v>
      </c>
      <c r="R3688" t="s">
        <v>8375</v>
      </c>
      <c r="S3688" s="10">
        <f t="shared" si="410"/>
        <v>42230.662731481483</v>
      </c>
      <c r="T3688" s="10">
        <f t="shared" si="411"/>
        <v>42245.165972222225</v>
      </c>
      <c r="U3688" s="10">
        <v>42230</v>
      </c>
      <c r="V3688" s="10">
        <v>42245</v>
      </c>
      <c r="W3688" s="28">
        <f t="shared" si="408"/>
        <v>350</v>
      </c>
      <c r="X3688" s="28">
        <f t="shared" si="409"/>
        <v>355</v>
      </c>
    </row>
    <row r="3689" spans="1:2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8318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8328</v>
      </c>
      <c r="O3689" s="5">
        <f t="shared" si="407"/>
        <v>100.245</v>
      </c>
      <c r="P3689" s="5">
        <f t="shared" si="412"/>
        <v>200.49</v>
      </c>
      <c r="Q3689" s="6" t="s">
        <v>8374</v>
      </c>
      <c r="R3689" t="s">
        <v>8375</v>
      </c>
      <c r="S3689" s="10">
        <f t="shared" si="410"/>
        <v>41787.218229166669</v>
      </c>
      <c r="T3689" s="10">
        <f t="shared" si="411"/>
        <v>41817.218229166669</v>
      </c>
      <c r="U3689" s="10">
        <v>41787</v>
      </c>
      <c r="V3689" s="10">
        <v>41817</v>
      </c>
      <c r="W3689" s="28">
        <f t="shared" si="408"/>
        <v>5000</v>
      </c>
      <c r="X3689" s="28">
        <f t="shared" si="409"/>
        <v>5012.25</v>
      </c>
    </row>
    <row r="3690" spans="1:2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8318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8328</v>
      </c>
      <c r="O3690" s="5">
        <f t="shared" si="407"/>
        <v>109.16666666666666</v>
      </c>
      <c r="P3690" s="5">
        <f t="shared" si="412"/>
        <v>83.974358974358978</v>
      </c>
      <c r="Q3690" s="6" t="s">
        <v>8374</v>
      </c>
      <c r="R3690" t="s">
        <v>8375</v>
      </c>
      <c r="S3690" s="10">
        <f t="shared" si="410"/>
        <v>41829.787083333329</v>
      </c>
      <c r="T3690" s="10">
        <f t="shared" si="411"/>
        <v>41859.787083333329</v>
      </c>
      <c r="U3690" s="10">
        <v>41829</v>
      </c>
      <c r="V3690" s="10">
        <v>41859</v>
      </c>
      <c r="W3690" s="28">
        <f t="shared" si="408"/>
        <v>5129.7</v>
      </c>
      <c r="X3690" s="28">
        <f t="shared" si="409"/>
        <v>5503.3099999999995</v>
      </c>
    </row>
    <row r="3691" spans="1:2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8318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8328</v>
      </c>
      <c r="O3691" s="5">
        <f t="shared" si="407"/>
        <v>118.33333333333333</v>
      </c>
      <c r="P3691" s="5">
        <f t="shared" si="412"/>
        <v>57.258064516129032</v>
      </c>
      <c r="Q3691" s="6" t="s">
        <v>8374</v>
      </c>
      <c r="R3691" t="s">
        <v>8375</v>
      </c>
      <c r="S3691" s="10">
        <f t="shared" si="410"/>
        <v>42147.826840277776</v>
      </c>
      <c r="T3691" s="10">
        <f t="shared" si="411"/>
        <v>42176.934027777781</v>
      </c>
      <c r="U3691" s="10">
        <v>42147</v>
      </c>
      <c r="V3691" s="10">
        <v>42176</v>
      </c>
      <c r="W3691" s="28">
        <f t="shared" si="408"/>
        <v>3000</v>
      </c>
      <c r="X3691" s="28">
        <f t="shared" si="409"/>
        <v>3550</v>
      </c>
    </row>
    <row r="3692" spans="1:2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8318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8328</v>
      </c>
      <c r="O3692" s="5">
        <f t="shared" si="407"/>
        <v>120</v>
      </c>
      <c r="P3692" s="5">
        <f t="shared" si="412"/>
        <v>58.064516129032256</v>
      </c>
      <c r="Q3692" s="6" t="s">
        <v>8374</v>
      </c>
      <c r="R3692" t="s">
        <v>8375</v>
      </c>
      <c r="S3692" s="10">
        <f t="shared" si="410"/>
        <v>41940.598182870366</v>
      </c>
      <c r="T3692" s="10">
        <f t="shared" si="411"/>
        <v>41970.639849537038</v>
      </c>
      <c r="U3692" s="10">
        <v>41940</v>
      </c>
      <c r="V3692" s="10">
        <v>41970</v>
      </c>
      <c r="W3692" s="28">
        <f t="shared" si="408"/>
        <v>1500</v>
      </c>
      <c r="X3692" s="28">
        <f t="shared" si="409"/>
        <v>1800</v>
      </c>
    </row>
    <row r="3693" spans="1:2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8318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8328</v>
      </c>
      <c r="O3693" s="5">
        <f t="shared" si="407"/>
        <v>127.96000000000001</v>
      </c>
      <c r="P3693" s="5">
        <f t="shared" si="412"/>
        <v>186.80291970802921</v>
      </c>
      <c r="Q3693" s="6" t="s">
        <v>8374</v>
      </c>
      <c r="R3693" t="s">
        <v>8375</v>
      </c>
      <c r="S3693" s="10">
        <f t="shared" si="410"/>
        <v>42020.700567129628</v>
      </c>
      <c r="T3693" s="10">
        <f t="shared" si="411"/>
        <v>42065.207638888889</v>
      </c>
      <c r="U3693" s="10">
        <v>42020</v>
      </c>
      <c r="V3693" s="10">
        <v>42065</v>
      </c>
      <c r="W3693" s="28">
        <f t="shared" si="408"/>
        <v>40000</v>
      </c>
      <c r="X3693" s="28">
        <f t="shared" si="409"/>
        <v>51184</v>
      </c>
    </row>
    <row r="3694" spans="1:2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8318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8328</v>
      </c>
      <c r="O3694" s="5">
        <f t="shared" si="407"/>
        <v>126</v>
      </c>
      <c r="P3694" s="5">
        <f t="shared" si="412"/>
        <v>74.117647058823536</v>
      </c>
      <c r="Q3694" s="6" t="s">
        <v>8374</v>
      </c>
      <c r="R3694" t="s">
        <v>8375</v>
      </c>
      <c r="S3694" s="10">
        <f t="shared" si="410"/>
        <v>41891.96503472222</v>
      </c>
      <c r="T3694" s="10">
        <f t="shared" si="411"/>
        <v>41901</v>
      </c>
      <c r="U3694" s="10">
        <v>41891</v>
      </c>
      <c r="V3694" s="10">
        <v>41901</v>
      </c>
      <c r="W3694" s="28">
        <f t="shared" si="408"/>
        <v>1000</v>
      </c>
      <c r="X3694" s="28">
        <f t="shared" si="409"/>
        <v>1260</v>
      </c>
    </row>
    <row r="3695" spans="1:2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8318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8328</v>
      </c>
      <c r="O3695" s="5">
        <f t="shared" si="407"/>
        <v>129.12912912912913</v>
      </c>
      <c r="P3695" s="5">
        <f t="shared" si="412"/>
        <v>30.714285714285715</v>
      </c>
      <c r="Q3695" s="6" t="s">
        <v>8374</v>
      </c>
      <c r="R3695" t="s">
        <v>8375</v>
      </c>
      <c r="S3695" s="10">
        <f t="shared" si="410"/>
        <v>42309.191307870366</v>
      </c>
      <c r="T3695" s="10">
        <f t="shared" si="411"/>
        <v>42338.9375</v>
      </c>
      <c r="U3695" s="10">
        <v>42309</v>
      </c>
      <c r="V3695" s="10">
        <v>42338</v>
      </c>
      <c r="W3695" s="28">
        <f t="shared" si="408"/>
        <v>510.822</v>
      </c>
      <c r="X3695" s="28">
        <f t="shared" si="409"/>
        <v>645.42999999999995</v>
      </c>
    </row>
    <row r="3696" spans="1:2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8318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8328</v>
      </c>
      <c r="O3696" s="5">
        <f t="shared" si="407"/>
        <v>107.42857142857143</v>
      </c>
      <c r="P3696" s="5">
        <f t="shared" si="412"/>
        <v>62.666666666666664</v>
      </c>
      <c r="Q3696" s="6" t="s">
        <v>8374</v>
      </c>
      <c r="R3696" t="s">
        <v>8375</v>
      </c>
      <c r="S3696" s="10">
        <f t="shared" si="410"/>
        <v>42490.133877314816</v>
      </c>
      <c r="T3696" s="10">
        <f t="shared" si="411"/>
        <v>42527.083333333328</v>
      </c>
      <c r="U3696" s="10">
        <v>42490</v>
      </c>
      <c r="V3696" s="10">
        <v>42527</v>
      </c>
      <c r="W3696" s="28">
        <f t="shared" si="408"/>
        <v>3500</v>
      </c>
      <c r="X3696" s="28">
        <f t="shared" si="409"/>
        <v>3760</v>
      </c>
    </row>
    <row r="3697" spans="1:2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8318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8328</v>
      </c>
      <c r="O3697" s="5">
        <f t="shared" si="407"/>
        <v>100.125</v>
      </c>
      <c r="P3697" s="5">
        <f t="shared" si="412"/>
        <v>121.36363636363636</v>
      </c>
      <c r="Q3697" s="6" t="s">
        <v>8374</v>
      </c>
      <c r="R3697" t="s">
        <v>8375</v>
      </c>
      <c r="S3697" s="10">
        <f t="shared" si="410"/>
        <v>41995.870486111111</v>
      </c>
      <c r="T3697" s="10">
        <f t="shared" si="411"/>
        <v>42015.870486111111</v>
      </c>
      <c r="U3697" s="10">
        <v>41995</v>
      </c>
      <c r="V3697" s="10">
        <v>42015</v>
      </c>
      <c r="W3697" s="28">
        <f t="shared" si="408"/>
        <v>4000</v>
      </c>
      <c r="X3697" s="28">
        <f t="shared" si="409"/>
        <v>4005</v>
      </c>
    </row>
    <row r="3698" spans="1:2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8318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8328</v>
      </c>
      <c r="O3698" s="5">
        <f t="shared" si="407"/>
        <v>155</v>
      </c>
      <c r="P3698" s="5">
        <f t="shared" si="412"/>
        <v>39.743589743589745</v>
      </c>
      <c r="Q3698" s="6" t="s">
        <v>8374</v>
      </c>
      <c r="R3698" t="s">
        <v>8375</v>
      </c>
      <c r="S3698" s="10">
        <f t="shared" si="410"/>
        <v>41988.617083333331</v>
      </c>
      <c r="T3698" s="10">
        <f t="shared" si="411"/>
        <v>42048.617083333331</v>
      </c>
      <c r="U3698" s="10">
        <v>41988</v>
      </c>
      <c r="V3698" s="10">
        <v>42048</v>
      </c>
      <c r="W3698" s="28">
        <f t="shared" si="408"/>
        <v>3131.6000000000004</v>
      </c>
      <c r="X3698" s="28">
        <f t="shared" si="409"/>
        <v>4767.18</v>
      </c>
    </row>
    <row r="3699" spans="1:2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8318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8328</v>
      </c>
      <c r="O3699" s="5">
        <f t="shared" si="407"/>
        <v>108</v>
      </c>
      <c r="P3699" s="5">
        <f t="shared" si="412"/>
        <v>72</v>
      </c>
      <c r="Q3699" s="6" t="s">
        <v>8374</v>
      </c>
      <c r="R3699" t="s">
        <v>8375</v>
      </c>
      <c r="S3699" s="10">
        <f t="shared" si="410"/>
        <v>42479.465833333335</v>
      </c>
      <c r="T3699" s="10">
        <f t="shared" si="411"/>
        <v>42500.465833333335</v>
      </c>
      <c r="U3699" s="10">
        <v>42479</v>
      </c>
      <c r="V3699" s="10">
        <v>42500</v>
      </c>
      <c r="W3699" s="28">
        <f t="shared" si="408"/>
        <v>2872.6</v>
      </c>
      <c r="X3699" s="28">
        <f t="shared" si="409"/>
        <v>3119.6879999999996</v>
      </c>
    </row>
    <row r="3700" spans="1:2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8318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8328</v>
      </c>
      <c r="O3700" s="5">
        <f t="shared" si="407"/>
        <v>110.52</v>
      </c>
      <c r="P3700" s="5">
        <f t="shared" si="412"/>
        <v>40.632352941176471</v>
      </c>
      <c r="Q3700" s="6" t="s">
        <v>8374</v>
      </c>
      <c r="R3700" t="s">
        <v>8375</v>
      </c>
      <c r="S3700" s="10">
        <f t="shared" si="410"/>
        <v>42401.806562500002</v>
      </c>
      <c r="T3700" s="10">
        <f t="shared" si="411"/>
        <v>42431.806562500002</v>
      </c>
      <c r="U3700" s="10">
        <v>42401</v>
      </c>
      <c r="V3700" s="10">
        <v>42431</v>
      </c>
      <c r="W3700" s="28">
        <f t="shared" si="408"/>
        <v>5000</v>
      </c>
      <c r="X3700" s="28">
        <f t="shared" si="409"/>
        <v>5526</v>
      </c>
    </row>
    <row r="3701" spans="1:2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8318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8328</v>
      </c>
      <c r="O3701" s="5">
        <f t="shared" si="407"/>
        <v>100.8</v>
      </c>
      <c r="P3701" s="5">
        <f t="shared" si="412"/>
        <v>63</v>
      </c>
      <c r="Q3701" s="6" t="s">
        <v>8374</v>
      </c>
      <c r="R3701" t="s">
        <v>8375</v>
      </c>
      <c r="S3701" s="10">
        <f t="shared" si="410"/>
        <v>41897.602037037039</v>
      </c>
      <c r="T3701" s="10">
        <f t="shared" si="411"/>
        <v>41927.602037037039</v>
      </c>
      <c r="U3701" s="10">
        <v>41897</v>
      </c>
      <c r="V3701" s="10">
        <v>41927</v>
      </c>
      <c r="W3701" s="28">
        <f t="shared" si="408"/>
        <v>2500</v>
      </c>
      <c r="X3701" s="28">
        <f t="shared" si="409"/>
        <v>2520</v>
      </c>
    </row>
    <row r="3702" spans="1:2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8318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8328</v>
      </c>
      <c r="O3702" s="5">
        <f t="shared" si="407"/>
        <v>121.2</v>
      </c>
      <c r="P3702" s="5">
        <f t="shared" si="412"/>
        <v>33.666666666666664</v>
      </c>
      <c r="Q3702" s="6" t="s">
        <v>8374</v>
      </c>
      <c r="R3702" t="s">
        <v>8375</v>
      </c>
      <c r="S3702" s="10">
        <f t="shared" si="410"/>
        <v>41882.585648148146</v>
      </c>
      <c r="T3702" s="10">
        <f t="shared" si="411"/>
        <v>41912.666666666664</v>
      </c>
      <c r="U3702" s="10">
        <v>41882</v>
      </c>
      <c r="V3702" s="10">
        <v>41912</v>
      </c>
      <c r="W3702" s="28">
        <f t="shared" si="408"/>
        <v>500</v>
      </c>
      <c r="X3702" s="28">
        <f t="shared" si="409"/>
        <v>606</v>
      </c>
    </row>
    <row r="3703" spans="1:2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8318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8328</v>
      </c>
      <c r="O3703" s="5">
        <f t="shared" si="407"/>
        <v>100.33333333333334</v>
      </c>
      <c r="P3703" s="5">
        <f t="shared" si="412"/>
        <v>38.589743589743591</v>
      </c>
      <c r="Q3703" s="6" t="s">
        <v>8374</v>
      </c>
      <c r="R3703" t="s">
        <v>8375</v>
      </c>
      <c r="S3703" s="10">
        <f t="shared" si="410"/>
        <v>42129.541585648149</v>
      </c>
      <c r="T3703" s="10">
        <f t="shared" si="411"/>
        <v>42159.541585648149</v>
      </c>
      <c r="U3703" s="10">
        <v>42129</v>
      </c>
      <c r="V3703" s="10">
        <v>42159</v>
      </c>
      <c r="W3703" s="28">
        <f t="shared" si="408"/>
        <v>2268.75</v>
      </c>
      <c r="X3703" s="28">
        <f t="shared" si="409"/>
        <v>2316.0445</v>
      </c>
    </row>
    <row r="3704" spans="1:2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8318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8328</v>
      </c>
      <c r="O3704" s="5">
        <f t="shared" si="407"/>
        <v>109.16666666666666</v>
      </c>
      <c r="P3704" s="5">
        <f t="shared" si="412"/>
        <v>155.95238095238096</v>
      </c>
      <c r="Q3704" s="6" t="s">
        <v>8374</v>
      </c>
      <c r="R3704" t="s">
        <v>8375</v>
      </c>
      <c r="S3704" s="10">
        <f t="shared" si="410"/>
        <v>42524.53800925926</v>
      </c>
      <c r="T3704" s="10">
        <f t="shared" si="411"/>
        <v>42561.957638888889</v>
      </c>
      <c r="U3704" s="10">
        <v>42524</v>
      </c>
      <c r="V3704" s="10">
        <v>42561</v>
      </c>
      <c r="W3704" s="28">
        <f t="shared" si="408"/>
        <v>4329.6000000000004</v>
      </c>
      <c r="X3704" s="28">
        <f t="shared" si="409"/>
        <v>4252.915</v>
      </c>
    </row>
    <row r="3705" spans="1:2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8318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8328</v>
      </c>
      <c r="O3705" s="5">
        <f t="shared" si="407"/>
        <v>123.42857142857142</v>
      </c>
      <c r="P3705" s="5">
        <f t="shared" si="412"/>
        <v>43.2</v>
      </c>
      <c r="Q3705" s="6" t="s">
        <v>8374</v>
      </c>
      <c r="R3705" t="s">
        <v>8375</v>
      </c>
      <c r="S3705" s="10">
        <f t="shared" si="410"/>
        <v>42556.504490740743</v>
      </c>
      <c r="T3705" s="10">
        <f t="shared" si="411"/>
        <v>42595.290972222225</v>
      </c>
      <c r="U3705" s="10">
        <v>42556</v>
      </c>
      <c r="V3705" s="10">
        <v>42595</v>
      </c>
      <c r="W3705" s="28">
        <f t="shared" si="408"/>
        <v>1050</v>
      </c>
      <c r="X3705" s="28">
        <f t="shared" si="409"/>
        <v>1296</v>
      </c>
    </row>
    <row r="3706" spans="1:2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8318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8328</v>
      </c>
      <c r="O3706" s="5">
        <f t="shared" si="407"/>
        <v>136.33666666666667</v>
      </c>
      <c r="P3706" s="5">
        <f t="shared" si="412"/>
        <v>15.148518518518518</v>
      </c>
      <c r="Q3706" s="6" t="s">
        <v>8374</v>
      </c>
      <c r="R3706" t="s">
        <v>8375</v>
      </c>
      <c r="S3706" s="10">
        <f t="shared" si="410"/>
        <v>42461.689745370371</v>
      </c>
      <c r="T3706" s="10">
        <f t="shared" si="411"/>
        <v>42521.689745370371</v>
      </c>
      <c r="U3706" s="10">
        <v>42461</v>
      </c>
      <c r="V3706" s="10">
        <v>42521</v>
      </c>
      <c r="W3706" s="28">
        <f t="shared" si="408"/>
        <v>429.3</v>
      </c>
      <c r="X3706" s="28">
        <f t="shared" si="409"/>
        <v>598.83154100000002</v>
      </c>
    </row>
    <row r="3707" spans="1:2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8318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8328</v>
      </c>
      <c r="O3707" s="5">
        <f t="shared" si="407"/>
        <v>103.46657233816768</v>
      </c>
      <c r="P3707" s="5">
        <f t="shared" si="412"/>
        <v>83.571428571428569</v>
      </c>
      <c r="Q3707" s="6" t="s">
        <v>8374</v>
      </c>
      <c r="R3707" t="s">
        <v>8375</v>
      </c>
      <c r="S3707" s="10">
        <f t="shared" si="410"/>
        <v>41792.542986111112</v>
      </c>
      <c r="T3707" s="10">
        <f t="shared" si="411"/>
        <v>41813.75</v>
      </c>
      <c r="U3707" s="10">
        <v>41792</v>
      </c>
      <c r="V3707" s="10">
        <v>41813</v>
      </c>
      <c r="W3707" s="28">
        <f t="shared" si="408"/>
        <v>2827</v>
      </c>
      <c r="X3707" s="28">
        <f t="shared" si="409"/>
        <v>2925</v>
      </c>
    </row>
    <row r="3708" spans="1:2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8318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8328</v>
      </c>
      <c r="O3708" s="5">
        <f t="shared" si="407"/>
        <v>121.33333333333334</v>
      </c>
      <c r="P3708" s="5">
        <f t="shared" si="412"/>
        <v>140</v>
      </c>
      <c r="Q3708" s="6" t="s">
        <v>8374</v>
      </c>
      <c r="R3708" t="s">
        <v>8375</v>
      </c>
      <c r="S3708" s="10">
        <f t="shared" si="410"/>
        <v>41879.913761574076</v>
      </c>
      <c r="T3708" s="10">
        <f t="shared" si="411"/>
        <v>41894.913761574076</v>
      </c>
      <c r="U3708" s="10">
        <v>41879</v>
      </c>
      <c r="V3708" s="10">
        <v>41894</v>
      </c>
      <c r="W3708" s="28">
        <f t="shared" si="408"/>
        <v>1500</v>
      </c>
      <c r="X3708" s="28">
        <f t="shared" si="409"/>
        <v>1820</v>
      </c>
    </row>
    <row r="3709" spans="1:2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8318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8328</v>
      </c>
      <c r="O3709" s="5">
        <f t="shared" si="407"/>
        <v>186</v>
      </c>
      <c r="P3709" s="5">
        <f t="shared" si="412"/>
        <v>80.869565217391298</v>
      </c>
      <c r="Q3709" s="6" t="s">
        <v>8374</v>
      </c>
      <c r="R3709" t="s">
        <v>8375</v>
      </c>
      <c r="S3709" s="10">
        <f t="shared" si="410"/>
        <v>42552.048356481479</v>
      </c>
      <c r="T3709" s="10">
        <f t="shared" si="411"/>
        <v>42573.226388888885</v>
      </c>
      <c r="U3709" s="10">
        <v>42552</v>
      </c>
      <c r="V3709" s="10">
        <v>42573</v>
      </c>
      <c r="W3709" s="28">
        <f t="shared" si="408"/>
        <v>1000</v>
      </c>
      <c r="X3709" s="28">
        <f t="shared" si="409"/>
        <v>1860</v>
      </c>
    </row>
    <row r="3710" spans="1:2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8318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8328</v>
      </c>
      <c r="O3710" s="5">
        <f t="shared" si="407"/>
        <v>300</v>
      </c>
      <c r="P3710" s="5">
        <f t="shared" ref="P3710:P3734" si="413">E3710/L3710</f>
        <v>53.846153846153847</v>
      </c>
      <c r="Q3710" s="6" t="s">
        <v>8374</v>
      </c>
      <c r="R3710" t="s">
        <v>8375</v>
      </c>
      <c r="S3710" s="10">
        <f t="shared" si="410"/>
        <v>41810.142199074078</v>
      </c>
      <c r="T3710" s="10">
        <f t="shared" si="411"/>
        <v>41824.142199074078</v>
      </c>
      <c r="U3710" s="10">
        <v>41810</v>
      </c>
      <c r="V3710" s="10">
        <v>41824</v>
      </c>
      <c r="W3710" s="28">
        <f t="shared" si="408"/>
        <v>700</v>
      </c>
      <c r="X3710" s="28">
        <f t="shared" si="409"/>
        <v>2100</v>
      </c>
    </row>
    <row r="3711" spans="1:2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8318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8328</v>
      </c>
      <c r="O3711" s="5">
        <f t="shared" si="407"/>
        <v>108.25</v>
      </c>
      <c r="P3711" s="5">
        <f t="shared" si="413"/>
        <v>30.928571428571427</v>
      </c>
      <c r="Q3711" s="6" t="s">
        <v>8374</v>
      </c>
      <c r="R3711" t="s">
        <v>8375</v>
      </c>
      <c r="S3711" s="10">
        <f t="shared" si="410"/>
        <v>41785.707708333335</v>
      </c>
      <c r="T3711" s="10">
        <f t="shared" si="411"/>
        <v>41815.707708333335</v>
      </c>
      <c r="U3711" s="10">
        <v>41785</v>
      </c>
      <c r="V3711" s="10">
        <v>41815</v>
      </c>
      <c r="W3711" s="28">
        <f t="shared" si="408"/>
        <v>1683.5</v>
      </c>
      <c r="X3711" s="28">
        <f t="shared" si="409"/>
        <v>1837.1107500000001</v>
      </c>
    </row>
    <row r="3712" spans="1:2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8318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8328</v>
      </c>
      <c r="O3712" s="5">
        <f t="shared" si="407"/>
        <v>141.15384615384616</v>
      </c>
      <c r="P3712" s="5">
        <f t="shared" si="413"/>
        <v>67.962962962962962</v>
      </c>
      <c r="Q3712" s="6" t="s">
        <v>8374</v>
      </c>
      <c r="R3712" t="s">
        <v>8375</v>
      </c>
      <c r="S3712" s="10">
        <f t="shared" si="410"/>
        <v>42072.576249999998</v>
      </c>
      <c r="T3712" s="10">
        <f t="shared" si="411"/>
        <v>42097.576249999998</v>
      </c>
      <c r="U3712" s="10">
        <v>42072</v>
      </c>
      <c r="V3712" s="10">
        <v>42097</v>
      </c>
      <c r="W3712" s="28">
        <f t="shared" si="408"/>
        <v>1300</v>
      </c>
      <c r="X3712" s="28">
        <f t="shared" si="409"/>
        <v>1835</v>
      </c>
    </row>
    <row r="3713" spans="1:2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8318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8328</v>
      </c>
      <c r="O3713" s="5">
        <f t="shared" si="407"/>
        <v>113.99999999999999</v>
      </c>
      <c r="P3713" s="5">
        <f t="shared" si="413"/>
        <v>27.142857142857142</v>
      </c>
      <c r="Q3713" s="6" t="s">
        <v>8374</v>
      </c>
      <c r="R3713" t="s">
        <v>8375</v>
      </c>
      <c r="S3713" s="10">
        <f t="shared" si="410"/>
        <v>41779.724224537036</v>
      </c>
      <c r="T3713" s="10">
        <f t="shared" si="411"/>
        <v>41805.666666666664</v>
      </c>
      <c r="U3713" s="10">
        <v>41779</v>
      </c>
      <c r="V3713" s="10">
        <v>41805</v>
      </c>
      <c r="W3713" s="28">
        <f t="shared" si="408"/>
        <v>500</v>
      </c>
      <c r="X3713" s="28">
        <f t="shared" si="409"/>
        <v>570</v>
      </c>
    </row>
    <row r="3714" spans="1:2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8318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8328</v>
      </c>
      <c r="O3714" s="5">
        <f t="shared" ref="O3714:O3777" si="414">(E3714/D3714)*100</f>
        <v>153.73333333333335</v>
      </c>
      <c r="P3714" s="5">
        <f t="shared" si="413"/>
        <v>110.86538461538461</v>
      </c>
      <c r="Q3714" s="6" t="s">
        <v>8374</v>
      </c>
      <c r="R3714" t="s">
        <v>8375</v>
      </c>
      <c r="S3714" s="10">
        <f t="shared" si="410"/>
        <v>42134.172071759254</v>
      </c>
      <c r="T3714" s="10">
        <f t="shared" si="411"/>
        <v>42155.290972222225</v>
      </c>
      <c r="U3714" s="10">
        <v>42134</v>
      </c>
      <c r="V3714" s="10">
        <v>42155</v>
      </c>
      <c r="W3714" s="28">
        <f t="shared" ref="W3714:W3777" si="415">(HLOOKUP(U3714,Exchange_Data,MATCH(H3714,Currency,0),FALSE))*D3714</f>
        <v>7500</v>
      </c>
      <c r="X3714" s="28">
        <f t="shared" ref="X3714:X3777" si="416">(HLOOKUP(V3714,Exchange_Data,MATCH(H3714,Currency,0),FALSE))*E3714</f>
        <v>11530</v>
      </c>
    </row>
    <row r="3715" spans="1:2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8318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8328</v>
      </c>
      <c r="O3715" s="5">
        <f t="shared" si="414"/>
        <v>101.49999999999999</v>
      </c>
      <c r="P3715" s="5">
        <f t="shared" si="413"/>
        <v>106.84210526315789</v>
      </c>
      <c r="Q3715" s="6" t="s">
        <v>8374</v>
      </c>
      <c r="R3715" t="s">
        <v>8375</v>
      </c>
      <c r="S3715" s="10">
        <f t="shared" ref="S3715:S3778" si="417">(J3715/86400)+25569</f>
        <v>42505.738032407404</v>
      </c>
      <c r="T3715" s="10">
        <f t="shared" ref="T3715:T3778" si="418">(I3715/86400)+25569</f>
        <v>42525.738032407404</v>
      </c>
      <c r="U3715" s="10">
        <v>42505</v>
      </c>
      <c r="V3715" s="10">
        <v>42525</v>
      </c>
      <c r="W3715" s="28">
        <f t="shared" si="415"/>
        <v>2000</v>
      </c>
      <c r="X3715" s="28">
        <f t="shared" si="416"/>
        <v>2030</v>
      </c>
    </row>
    <row r="3716" spans="1:2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8318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8328</v>
      </c>
      <c r="O3716" s="5">
        <f t="shared" si="414"/>
        <v>102.35000000000001</v>
      </c>
      <c r="P3716" s="5">
        <f t="shared" si="413"/>
        <v>105.51546391752578</v>
      </c>
      <c r="Q3716" s="6" t="s">
        <v>8374</v>
      </c>
      <c r="R3716" t="s">
        <v>8375</v>
      </c>
      <c r="S3716" s="10">
        <f t="shared" si="417"/>
        <v>42118.556331018517</v>
      </c>
      <c r="T3716" s="10">
        <f t="shared" si="418"/>
        <v>42150.165972222225</v>
      </c>
      <c r="U3716" s="10">
        <v>42118</v>
      </c>
      <c r="V3716" s="10">
        <v>42150</v>
      </c>
      <c r="W3716" s="28">
        <f t="shared" si="415"/>
        <v>10000</v>
      </c>
      <c r="X3716" s="28">
        <f t="shared" si="416"/>
        <v>10235</v>
      </c>
    </row>
    <row r="3717" spans="1:2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8318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8328</v>
      </c>
      <c r="O3717" s="5">
        <f t="shared" si="414"/>
        <v>102.57142857142858</v>
      </c>
      <c r="P3717" s="5">
        <f t="shared" si="413"/>
        <v>132.96296296296296</v>
      </c>
      <c r="Q3717" s="6" t="s">
        <v>8374</v>
      </c>
      <c r="R3717" t="s">
        <v>8375</v>
      </c>
      <c r="S3717" s="10">
        <f t="shared" si="417"/>
        <v>42036.995590277773</v>
      </c>
      <c r="T3717" s="10">
        <f t="shared" si="418"/>
        <v>42094.536111111112</v>
      </c>
      <c r="U3717" s="10">
        <v>42036</v>
      </c>
      <c r="V3717" s="10">
        <v>42094</v>
      </c>
      <c r="W3717" s="28">
        <f t="shared" si="415"/>
        <v>5267.85</v>
      </c>
      <c r="X3717" s="28">
        <f t="shared" si="416"/>
        <v>5310.6869999999999</v>
      </c>
    </row>
    <row r="3718" spans="1:2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8318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8328</v>
      </c>
      <c r="O3718" s="5">
        <f t="shared" si="414"/>
        <v>155.75</v>
      </c>
      <c r="P3718" s="5">
        <f t="shared" si="413"/>
        <v>51.916666666666664</v>
      </c>
      <c r="Q3718" s="6" t="s">
        <v>8374</v>
      </c>
      <c r="R3718" t="s">
        <v>8375</v>
      </c>
      <c r="S3718" s="10">
        <f t="shared" si="417"/>
        <v>42360.887835648144</v>
      </c>
      <c r="T3718" s="10">
        <f t="shared" si="418"/>
        <v>42390.887835648144</v>
      </c>
      <c r="U3718" s="10">
        <v>42360</v>
      </c>
      <c r="V3718" s="10">
        <v>42390</v>
      </c>
      <c r="W3718" s="28">
        <f t="shared" si="415"/>
        <v>800</v>
      </c>
      <c r="X3718" s="28">
        <f t="shared" si="416"/>
        <v>1246</v>
      </c>
    </row>
    <row r="3719" spans="1:2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8318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8328</v>
      </c>
      <c r="O3719" s="5">
        <f t="shared" si="414"/>
        <v>100.75</v>
      </c>
      <c r="P3719" s="5">
        <f t="shared" si="413"/>
        <v>310</v>
      </c>
      <c r="Q3719" s="6" t="s">
        <v>8374</v>
      </c>
      <c r="R3719" t="s">
        <v>8375</v>
      </c>
      <c r="S3719" s="10">
        <f t="shared" si="417"/>
        <v>42102.866307870368</v>
      </c>
      <c r="T3719" s="10">
        <f t="shared" si="418"/>
        <v>42133.866307870368</v>
      </c>
      <c r="U3719" s="10">
        <v>42102</v>
      </c>
      <c r="V3719" s="10">
        <v>42133</v>
      </c>
      <c r="W3719" s="28">
        <f t="shared" si="415"/>
        <v>5981.2000000000007</v>
      </c>
      <c r="X3719" s="28">
        <f t="shared" si="416"/>
        <v>6211.4389999999994</v>
      </c>
    </row>
    <row r="3720" spans="1:2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8318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8328</v>
      </c>
      <c r="O3720" s="5">
        <f t="shared" si="414"/>
        <v>239.4</v>
      </c>
      <c r="P3720" s="5">
        <f t="shared" si="413"/>
        <v>26.021739130434781</v>
      </c>
      <c r="Q3720" s="6" t="s">
        <v>8374</v>
      </c>
      <c r="R3720" t="s">
        <v>8375</v>
      </c>
      <c r="S3720" s="10">
        <f t="shared" si="417"/>
        <v>42032.716145833328</v>
      </c>
      <c r="T3720" s="10">
        <f t="shared" si="418"/>
        <v>42062.716145833328</v>
      </c>
      <c r="U3720" s="10">
        <v>42032</v>
      </c>
      <c r="V3720" s="10">
        <v>42062</v>
      </c>
      <c r="W3720" s="28">
        <f t="shared" si="415"/>
        <v>759.7</v>
      </c>
      <c r="X3720" s="28">
        <f t="shared" si="416"/>
        <v>1848.6468</v>
      </c>
    </row>
    <row r="3721" spans="1:2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8318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8328</v>
      </c>
      <c r="O3721" s="5">
        <f t="shared" si="414"/>
        <v>210</v>
      </c>
      <c r="P3721" s="5">
        <f t="shared" si="413"/>
        <v>105</v>
      </c>
      <c r="Q3721" s="6" t="s">
        <v>8374</v>
      </c>
      <c r="R3721" t="s">
        <v>8375</v>
      </c>
      <c r="S3721" s="10">
        <f t="shared" si="417"/>
        <v>42147.729930555557</v>
      </c>
      <c r="T3721" s="10">
        <f t="shared" si="418"/>
        <v>42177.729930555557</v>
      </c>
      <c r="U3721" s="10">
        <v>42147</v>
      </c>
      <c r="V3721" s="10">
        <v>42177</v>
      </c>
      <c r="W3721" s="28">
        <f t="shared" si="415"/>
        <v>312.8</v>
      </c>
      <c r="X3721" s="28">
        <f t="shared" si="416"/>
        <v>664.65</v>
      </c>
    </row>
    <row r="3722" spans="1:2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8318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8328</v>
      </c>
      <c r="O3722" s="5">
        <f t="shared" si="414"/>
        <v>104.51515151515152</v>
      </c>
      <c r="P3722" s="5">
        <f t="shared" si="413"/>
        <v>86.224999999999994</v>
      </c>
      <c r="Q3722" s="6" t="s">
        <v>8374</v>
      </c>
      <c r="R3722" t="s">
        <v>8375</v>
      </c>
      <c r="S3722" s="10">
        <f t="shared" si="417"/>
        <v>42165.993125000001</v>
      </c>
      <c r="T3722" s="10">
        <f t="shared" si="418"/>
        <v>42187.993125000001</v>
      </c>
      <c r="U3722" s="10">
        <v>42165</v>
      </c>
      <c r="V3722" s="10">
        <v>42187</v>
      </c>
      <c r="W3722" s="28">
        <f t="shared" si="415"/>
        <v>3300</v>
      </c>
      <c r="X3722" s="28">
        <f t="shared" si="416"/>
        <v>3449</v>
      </c>
    </row>
    <row r="3723" spans="1:2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8318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8328</v>
      </c>
      <c r="O3723" s="5">
        <f t="shared" si="414"/>
        <v>100.8</v>
      </c>
      <c r="P3723" s="5">
        <f t="shared" si="413"/>
        <v>114.54545454545455</v>
      </c>
      <c r="Q3723" s="6" t="s">
        <v>8374</v>
      </c>
      <c r="R3723" t="s">
        <v>8375</v>
      </c>
      <c r="S3723" s="10">
        <f t="shared" si="417"/>
        <v>41927.936157407406</v>
      </c>
      <c r="T3723" s="10">
        <f t="shared" si="418"/>
        <v>41948.977824074071</v>
      </c>
      <c r="U3723" s="10">
        <v>41927</v>
      </c>
      <c r="V3723" s="10">
        <v>41948</v>
      </c>
      <c r="W3723" s="28">
        <f t="shared" si="415"/>
        <v>5000</v>
      </c>
      <c r="X3723" s="28">
        <f t="shared" si="416"/>
        <v>5040</v>
      </c>
    </row>
    <row r="3724" spans="1:2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8318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8328</v>
      </c>
      <c r="O3724" s="5">
        <f t="shared" si="414"/>
        <v>111.20000000000002</v>
      </c>
      <c r="P3724" s="5">
        <f t="shared" si="413"/>
        <v>47.657142857142858</v>
      </c>
      <c r="Q3724" s="6" t="s">
        <v>8374</v>
      </c>
      <c r="R3724" t="s">
        <v>8375</v>
      </c>
      <c r="S3724" s="10">
        <f t="shared" si="417"/>
        <v>42381.671840277777</v>
      </c>
      <c r="T3724" s="10">
        <f t="shared" si="418"/>
        <v>42411.957638888889</v>
      </c>
      <c r="U3724" s="10">
        <v>42381</v>
      </c>
      <c r="V3724" s="10">
        <v>42411</v>
      </c>
      <c r="W3724" s="28">
        <f t="shared" si="415"/>
        <v>1057.5</v>
      </c>
      <c r="X3724" s="28">
        <f t="shared" si="416"/>
        <v>1194.7884000000001</v>
      </c>
    </row>
    <row r="3725" spans="1:2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8318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8328</v>
      </c>
      <c r="O3725" s="5">
        <f t="shared" si="414"/>
        <v>102.04444444444445</v>
      </c>
      <c r="P3725" s="5">
        <f t="shared" si="413"/>
        <v>72.888888888888886</v>
      </c>
      <c r="Q3725" s="6" t="s">
        <v>8374</v>
      </c>
      <c r="R3725" t="s">
        <v>8375</v>
      </c>
      <c r="S3725" s="10">
        <f t="shared" si="417"/>
        <v>41943.753032407403</v>
      </c>
      <c r="T3725" s="10">
        <f t="shared" si="418"/>
        <v>41973.794699074075</v>
      </c>
      <c r="U3725" s="10">
        <v>41943</v>
      </c>
      <c r="V3725" s="10">
        <v>41973</v>
      </c>
      <c r="W3725" s="28">
        <f t="shared" si="415"/>
        <v>7186.05</v>
      </c>
      <c r="X3725" s="28">
        <f t="shared" si="416"/>
        <v>7207.6032000000005</v>
      </c>
    </row>
    <row r="3726" spans="1:2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8318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8328</v>
      </c>
      <c r="O3726" s="5">
        <f t="shared" si="414"/>
        <v>102.54767441860466</v>
      </c>
      <c r="P3726" s="5">
        <f t="shared" si="413"/>
        <v>49.545505617977533</v>
      </c>
      <c r="Q3726" s="6" t="s">
        <v>8374</v>
      </c>
      <c r="R3726" t="s">
        <v>8375</v>
      </c>
      <c r="S3726" s="10">
        <f t="shared" si="417"/>
        <v>42465.491435185184</v>
      </c>
      <c r="T3726" s="10">
        <f t="shared" si="418"/>
        <v>42494.958333333328</v>
      </c>
      <c r="U3726" s="10">
        <v>42465</v>
      </c>
      <c r="V3726" s="10">
        <v>42494</v>
      </c>
      <c r="W3726" s="28">
        <f t="shared" si="415"/>
        <v>6097.4</v>
      </c>
      <c r="X3726" s="28">
        <f t="shared" si="416"/>
        <v>6398.6980050000002</v>
      </c>
    </row>
    <row r="3727" spans="1:2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8318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8328</v>
      </c>
      <c r="O3727" s="5">
        <f t="shared" si="414"/>
        <v>127</v>
      </c>
      <c r="P3727" s="5">
        <f t="shared" si="413"/>
        <v>25.4</v>
      </c>
      <c r="Q3727" s="6" t="s">
        <v>8374</v>
      </c>
      <c r="R3727" t="s">
        <v>8375</v>
      </c>
      <c r="S3727" s="10">
        <f t="shared" si="417"/>
        <v>42401.945219907408</v>
      </c>
      <c r="T3727" s="10">
        <f t="shared" si="418"/>
        <v>42418.895833333328</v>
      </c>
      <c r="U3727" s="10">
        <v>42401</v>
      </c>
      <c r="V3727" s="10">
        <v>42418</v>
      </c>
      <c r="W3727" s="28">
        <f t="shared" si="415"/>
        <v>429.06</v>
      </c>
      <c r="X3727" s="28">
        <f t="shared" si="416"/>
        <v>547.42079999999999</v>
      </c>
    </row>
    <row r="3728" spans="1:2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8318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8328</v>
      </c>
      <c r="O3728" s="5">
        <f t="shared" si="414"/>
        <v>338.70588235294122</v>
      </c>
      <c r="P3728" s="5">
        <f t="shared" si="413"/>
        <v>62.586956521739133</v>
      </c>
      <c r="Q3728" s="6" t="s">
        <v>8374</v>
      </c>
      <c r="R3728" t="s">
        <v>8375</v>
      </c>
      <c r="S3728" s="10">
        <f t="shared" si="417"/>
        <v>42462.140868055554</v>
      </c>
      <c r="T3728" s="10">
        <f t="shared" si="418"/>
        <v>42489.875</v>
      </c>
      <c r="U3728" s="10">
        <v>42462</v>
      </c>
      <c r="V3728" s="10">
        <v>42489</v>
      </c>
      <c r="W3728" s="28">
        <f t="shared" si="415"/>
        <v>850</v>
      </c>
      <c r="X3728" s="28">
        <f t="shared" si="416"/>
        <v>2879</v>
      </c>
    </row>
    <row r="3729" spans="1:2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8318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8328</v>
      </c>
      <c r="O3729" s="5">
        <f t="shared" si="414"/>
        <v>100.75</v>
      </c>
      <c r="P3729" s="5">
        <f t="shared" si="413"/>
        <v>61.060606060606062</v>
      </c>
      <c r="Q3729" s="6" t="s">
        <v>8374</v>
      </c>
      <c r="R3729" t="s">
        <v>8375</v>
      </c>
      <c r="S3729" s="10">
        <f t="shared" si="417"/>
        <v>42632.348310185189</v>
      </c>
      <c r="T3729" s="10">
        <f t="shared" si="418"/>
        <v>42663.204861111109</v>
      </c>
      <c r="U3729" s="10">
        <v>42632</v>
      </c>
      <c r="V3729" s="10">
        <v>42663</v>
      </c>
      <c r="W3729" s="28">
        <f t="shared" si="415"/>
        <v>2000</v>
      </c>
      <c r="X3729" s="28">
        <f t="shared" si="416"/>
        <v>2015</v>
      </c>
    </row>
    <row r="3730" spans="1:2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8320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8328</v>
      </c>
      <c r="O3730" s="5">
        <f t="shared" si="414"/>
        <v>9.31</v>
      </c>
      <c r="P3730" s="5">
        <f t="shared" si="413"/>
        <v>60.064516129032256</v>
      </c>
      <c r="Q3730" s="6" t="s">
        <v>8374</v>
      </c>
      <c r="R3730" t="s">
        <v>8375</v>
      </c>
      <c r="S3730" s="10">
        <f t="shared" si="417"/>
        <v>42205.171018518522</v>
      </c>
      <c r="T3730" s="10">
        <f t="shared" si="418"/>
        <v>42235.171018518522</v>
      </c>
      <c r="U3730" s="10">
        <v>42205</v>
      </c>
      <c r="V3730" s="10">
        <v>42235</v>
      </c>
      <c r="W3730" s="28">
        <f t="shared" si="415"/>
        <v>20000</v>
      </c>
      <c r="X3730" s="28">
        <f t="shared" si="416"/>
        <v>1862</v>
      </c>
    </row>
    <row r="3731" spans="1:2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8320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8328</v>
      </c>
      <c r="O3731" s="5">
        <f t="shared" si="414"/>
        <v>7.24</v>
      </c>
      <c r="P3731" s="5">
        <f t="shared" si="413"/>
        <v>72.400000000000006</v>
      </c>
      <c r="Q3731" s="6" t="s">
        <v>8374</v>
      </c>
      <c r="R3731" t="s">
        <v>8375</v>
      </c>
      <c r="S3731" s="10">
        <f t="shared" si="417"/>
        <v>42041.205000000002</v>
      </c>
      <c r="T3731" s="10">
        <f t="shared" si="418"/>
        <v>42086.16333333333</v>
      </c>
      <c r="U3731" s="10">
        <v>42041</v>
      </c>
      <c r="V3731" s="10">
        <v>42086</v>
      </c>
      <c r="W3731" s="28">
        <f t="shared" si="415"/>
        <v>5000</v>
      </c>
      <c r="X3731" s="28">
        <f t="shared" si="416"/>
        <v>362</v>
      </c>
    </row>
    <row r="3732" spans="1:2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8320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8328</v>
      </c>
      <c r="O3732" s="5">
        <f t="shared" si="414"/>
        <v>10</v>
      </c>
      <c r="P3732" s="5">
        <f t="shared" si="413"/>
        <v>100</v>
      </c>
      <c r="Q3732" s="6" t="s">
        <v>8374</v>
      </c>
      <c r="R3732" t="s">
        <v>8375</v>
      </c>
      <c r="S3732" s="10">
        <f t="shared" si="417"/>
        <v>42203.677766203706</v>
      </c>
      <c r="T3732" s="10">
        <f t="shared" si="418"/>
        <v>42233.677766203706</v>
      </c>
      <c r="U3732" s="10">
        <v>42203</v>
      </c>
      <c r="V3732" s="10">
        <v>42233</v>
      </c>
      <c r="W3732" s="28">
        <f t="shared" si="415"/>
        <v>1000</v>
      </c>
      <c r="X3732" s="28">
        <f t="shared" si="416"/>
        <v>100</v>
      </c>
    </row>
    <row r="3733" spans="1:2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8320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8328</v>
      </c>
      <c r="O3733" s="5">
        <f t="shared" si="414"/>
        <v>11.272727272727273</v>
      </c>
      <c r="P3733" s="5">
        <f t="shared" si="413"/>
        <v>51.666666666666664</v>
      </c>
      <c r="Q3733" s="6" t="s">
        <v>8374</v>
      </c>
      <c r="R3733" t="s">
        <v>8375</v>
      </c>
      <c r="S3733" s="10">
        <f t="shared" si="417"/>
        <v>41983.752847222218</v>
      </c>
      <c r="T3733" s="10">
        <f t="shared" si="418"/>
        <v>42014.140972222223</v>
      </c>
      <c r="U3733" s="10">
        <v>41983</v>
      </c>
      <c r="V3733" s="10">
        <v>42014</v>
      </c>
      <c r="W3733" s="28">
        <f t="shared" si="415"/>
        <v>5500</v>
      </c>
      <c r="X3733" s="28">
        <f t="shared" si="416"/>
        <v>620</v>
      </c>
    </row>
    <row r="3734" spans="1:2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8320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8328</v>
      </c>
      <c r="O3734" s="5">
        <f t="shared" si="414"/>
        <v>15.411764705882353</v>
      </c>
      <c r="P3734" s="5">
        <f t="shared" si="413"/>
        <v>32.75</v>
      </c>
      <c r="Q3734" s="6" t="s">
        <v>8374</v>
      </c>
      <c r="R3734" t="s">
        <v>8375</v>
      </c>
      <c r="S3734" s="10">
        <f t="shared" si="417"/>
        <v>41968.677465277782</v>
      </c>
      <c r="T3734" s="10">
        <f t="shared" si="418"/>
        <v>42028.5</v>
      </c>
      <c r="U3734" s="10">
        <v>41968</v>
      </c>
      <c r="V3734" s="10">
        <v>42028</v>
      </c>
      <c r="W3734" s="28">
        <f t="shared" si="415"/>
        <v>1056.04</v>
      </c>
      <c r="X3734" s="28">
        <f t="shared" si="416"/>
        <v>146.69379999999998</v>
      </c>
    </row>
    <row r="3735" spans="1:2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8320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8328</v>
      </c>
      <c r="O3735" s="5">
        <f t="shared" si="414"/>
        <v>0</v>
      </c>
      <c r="P3735" s="5">
        <v>0</v>
      </c>
      <c r="Q3735" s="6" t="s">
        <v>8374</v>
      </c>
      <c r="R3735" t="s">
        <v>8375</v>
      </c>
      <c r="S3735" s="10">
        <f t="shared" si="417"/>
        <v>42103.024398148147</v>
      </c>
      <c r="T3735" s="10">
        <f t="shared" si="418"/>
        <v>42112.9375</v>
      </c>
      <c r="U3735" s="10">
        <v>42103</v>
      </c>
      <c r="V3735" s="10">
        <v>42112</v>
      </c>
      <c r="W3735" s="28">
        <f t="shared" si="415"/>
        <v>1500</v>
      </c>
      <c r="X3735" s="28">
        <f t="shared" si="416"/>
        <v>0</v>
      </c>
    </row>
    <row r="3736" spans="1:2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8320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8328</v>
      </c>
      <c r="O3736" s="5">
        <f t="shared" si="414"/>
        <v>28.466666666666669</v>
      </c>
      <c r="P3736" s="5">
        <f t="shared" ref="P3736:P3742" si="419">E3736/L3736</f>
        <v>61</v>
      </c>
      <c r="Q3736" s="6" t="s">
        <v>8374</v>
      </c>
      <c r="R3736" t="s">
        <v>8375</v>
      </c>
      <c r="S3736" s="10">
        <f t="shared" si="417"/>
        <v>42089.901574074072</v>
      </c>
      <c r="T3736" s="10">
        <f t="shared" si="418"/>
        <v>42149.901574074072</v>
      </c>
      <c r="U3736" s="10">
        <v>42089</v>
      </c>
      <c r="V3736" s="10">
        <v>42149</v>
      </c>
      <c r="W3736" s="28">
        <f t="shared" si="415"/>
        <v>1500</v>
      </c>
      <c r="X3736" s="28">
        <f t="shared" si="416"/>
        <v>427</v>
      </c>
    </row>
    <row r="3737" spans="1:2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8320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8328</v>
      </c>
      <c r="O3737" s="5">
        <f t="shared" si="414"/>
        <v>13.333333333333334</v>
      </c>
      <c r="P3737" s="5">
        <f t="shared" si="419"/>
        <v>10</v>
      </c>
      <c r="Q3737" s="6" t="s">
        <v>8374</v>
      </c>
      <c r="R3737" t="s">
        <v>8375</v>
      </c>
      <c r="S3737" s="10">
        <f t="shared" si="417"/>
        <v>42122.693159722221</v>
      </c>
      <c r="T3737" s="10">
        <f t="shared" si="418"/>
        <v>42152.693159722221</v>
      </c>
      <c r="U3737" s="10">
        <v>42122</v>
      </c>
      <c r="V3737" s="10">
        <v>42152</v>
      </c>
      <c r="W3737" s="28">
        <f t="shared" si="415"/>
        <v>229.245</v>
      </c>
      <c r="X3737" s="28">
        <f t="shared" si="416"/>
        <v>30.590000000000003</v>
      </c>
    </row>
    <row r="3738" spans="1:2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8320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8328</v>
      </c>
      <c r="O3738" s="5">
        <f t="shared" si="414"/>
        <v>0.66666666666666674</v>
      </c>
      <c r="P3738" s="5">
        <f t="shared" si="419"/>
        <v>10</v>
      </c>
      <c r="Q3738" s="6" t="s">
        <v>8374</v>
      </c>
      <c r="R3738" t="s">
        <v>8375</v>
      </c>
      <c r="S3738" s="10">
        <f t="shared" si="417"/>
        <v>42048.711724537032</v>
      </c>
      <c r="T3738" s="10">
        <f t="shared" si="418"/>
        <v>42086.75</v>
      </c>
      <c r="U3738" s="10">
        <v>42048</v>
      </c>
      <c r="V3738" s="10">
        <v>42086</v>
      </c>
      <c r="W3738" s="28">
        <f t="shared" si="415"/>
        <v>2306.7000000000003</v>
      </c>
      <c r="X3738" s="28">
        <f t="shared" si="416"/>
        <v>14.911000000000001</v>
      </c>
    </row>
    <row r="3739" spans="1:2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8320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8328</v>
      </c>
      <c r="O3739" s="5">
        <f t="shared" si="414"/>
        <v>21.428571428571427</v>
      </c>
      <c r="P3739" s="5">
        <f t="shared" si="419"/>
        <v>37.5</v>
      </c>
      <c r="Q3739" s="6" t="s">
        <v>8374</v>
      </c>
      <c r="R3739" t="s">
        <v>8375</v>
      </c>
      <c r="S3739" s="10">
        <f t="shared" si="417"/>
        <v>42297.691006944442</v>
      </c>
      <c r="T3739" s="10">
        <f t="shared" si="418"/>
        <v>42320.290972222225</v>
      </c>
      <c r="U3739" s="10">
        <v>42297</v>
      </c>
      <c r="V3739" s="10">
        <v>42320</v>
      </c>
      <c r="W3739" s="28">
        <f t="shared" si="415"/>
        <v>700</v>
      </c>
      <c r="X3739" s="28">
        <f t="shared" si="416"/>
        <v>150</v>
      </c>
    </row>
    <row r="3740" spans="1:2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8320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8328</v>
      </c>
      <c r="O3740" s="5">
        <f t="shared" si="414"/>
        <v>18</v>
      </c>
      <c r="P3740" s="5">
        <f t="shared" si="419"/>
        <v>45</v>
      </c>
      <c r="Q3740" s="6" t="s">
        <v>8374</v>
      </c>
      <c r="R3740" t="s">
        <v>8375</v>
      </c>
      <c r="S3740" s="10">
        <f t="shared" si="417"/>
        <v>41813.938715277778</v>
      </c>
      <c r="T3740" s="10">
        <f t="shared" si="418"/>
        <v>41835.916666666664</v>
      </c>
      <c r="U3740" s="10">
        <v>41813</v>
      </c>
      <c r="V3740" s="10">
        <v>41835</v>
      </c>
      <c r="W3740" s="28">
        <f t="shared" si="415"/>
        <v>2551.2000000000003</v>
      </c>
      <c r="X3740" s="28">
        <f t="shared" si="416"/>
        <v>463.428</v>
      </c>
    </row>
    <row r="3741" spans="1:2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8320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8328</v>
      </c>
      <c r="O3741" s="5">
        <f t="shared" si="414"/>
        <v>20.125</v>
      </c>
      <c r="P3741" s="5">
        <f t="shared" si="419"/>
        <v>100.625</v>
      </c>
      <c r="Q3741" s="6" t="s">
        <v>8374</v>
      </c>
      <c r="R3741" t="s">
        <v>8375</v>
      </c>
      <c r="S3741" s="10">
        <f t="shared" si="417"/>
        <v>42548.449861111112</v>
      </c>
      <c r="T3741" s="10">
        <f t="shared" si="418"/>
        <v>42568.449861111112</v>
      </c>
      <c r="U3741" s="10">
        <v>42548</v>
      </c>
      <c r="V3741" s="10">
        <v>42568</v>
      </c>
      <c r="W3741" s="28">
        <f t="shared" si="415"/>
        <v>5274.8</v>
      </c>
      <c r="X3741" s="28">
        <f t="shared" si="416"/>
        <v>1075.7215000000001</v>
      </c>
    </row>
    <row r="3742" spans="1:2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8320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8328</v>
      </c>
      <c r="O3742" s="5">
        <f t="shared" si="414"/>
        <v>17.899999999999999</v>
      </c>
      <c r="P3742" s="5">
        <f t="shared" si="419"/>
        <v>25.571428571428573</v>
      </c>
      <c r="Q3742" s="6" t="s">
        <v>8374</v>
      </c>
      <c r="R3742" t="s">
        <v>8375</v>
      </c>
      <c r="S3742" s="10">
        <f t="shared" si="417"/>
        <v>41833.089756944442</v>
      </c>
      <c r="T3742" s="10">
        <f t="shared" si="418"/>
        <v>41863.079143518517</v>
      </c>
      <c r="U3742" s="10">
        <v>41833</v>
      </c>
      <c r="V3742" s="10">
        <v>41863</v>
      </c>
      <c r="W3742" s="28">
        <f t="shared" si="415"/>
        <v>2000</v>
      </c>
      <c r="X3742" s="28">
        <f t="shared" si="416"/>
        <v>358</v>
      </c>
    </row>
    <row r="3743" spans="1:2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8320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8328</v>
      </c>
      <c r="O3743" s="5">
        <f t="shared" si="414"/>
        <v>0</v>
      </c>
      <c r="P3743" s="5">
        <v>0</v>
      </c>
      <c r="Q3743" s="6" t="s">
        <v>8374</v>
      </c>
      <c r="R3743" t="s">
        <v>8375</v>
      </c>
      <c r="S3743" s="10">
        <f t="shared" si="417"/>
        <v>42325.920717592591</v>
      </c>
      <c r="T3743" s="10">
        <f t="shared" si="418"/>
        <v>42355.920717592591</v>
      </c>
      <c r="U3743" s="10">
        <v>42325</v>
      </c>
      <c r="V3743" s="10">
        <v>42355</v>
      </c>
      <c r="W3743" s="28">
        <f t="shared" si="415"/>
        <v>20000</v>
      </c>
      <c r="X3743" s="28">
        <f t="shared" si="416"/>
        <v>0</v>
      </c>
    </row>
    <row r="3744" spans="1:2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8320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8328</v>
      </c>
      <c r="O3744" s="5">
        <f t="shared" si="414"/>
        <v>2</v>
      </c>
      <c r="P3744" s="5">
        <f>E3744/L3744</f>
        <v>25</v>
      </c>
      <c r="Q3744" s="6" t="s">
        <v>8374</v>
      </c>
      <c r="R3744" t="s">
        <v>8375</v>
      </c>
      <c r="S3744" s="10">
        <f t="shared" si="417"/>
        <v>41858.214629629627</v>
      </c>
      <c r="T3744" s="10">
        <f t="shared" si="418"/>
        <v>41888.214629629627</v>
      </c>
      <c r="U3744" s="10">
        <v>41858</v>
      </c>
      <c r="V3744" s="10">
        <v>41888</v>
      </c>
      <c r="W3744" s="28">
        <f t="shared" si="415"/>
        <v>5000</v>
      </c>
      <c r="X3744" s="28">
        <f t="shared" si="416"/>
        <v>100</v>
      </c>
    </row>
    <row r="3745" spans="1:2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8320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8328</v>
      </c>
      <c r="O3745" s="5">
        <f t="shared" si="414"/>
        <v>0</v>
      </c>
      <c r="P3745" s="5">
        <v>0</v>
      </c>
      <c r="Q3745" s="6" t="s">
        <v>8374</v>
      </c>
      <c r="R3745" t="s">
        <v>8375</v>
      </c>
      <c r="S3745" s="10">
        <f t="shared" si="417"/>
        <v>41793.710231481484</v>
      </c>
      <c r="T3745" s="10">
        <f t="shared" si="418"/>
        <v>41823.710231481484</v>
      </c>
      <c r="U3745" s="10">
        <v>41793</v>
      </c>
      <c r="V3745" s="10">
        <v>41823</v>
      </c>
      <c r="W3745" s="28">
        <f t="shared" si="415"/>
        <v>2200</v>
      </c>
      <c r="X3745" s="28">
        <f t="shared" si="416"/>
        <v>0</v>
      </c>
    </row>
    <row r="3746" spans="1:2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8320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8328</v>
      </c>
      <c r="O3746" s="5">
        <f t="shared" si="414"/>
        <v>0</v>
      </c>
      <c r="P3746" s="5">
        <v>0</v>
      </c>
      <c r="Q3746" s="6" t="s">
        <v>8374</v>
      </c>
      <c r="R3746" t="s">
        <v>8375</v>
      </c>
      <c r="S3746" s="10">
        <f t="shared" si="417"/>
        <v>41793.814259259263</v>
      </c>
      <c r="T3746" s="10">
        <f t="shared" si="418"/>
        <v>41825.165972222225</v>
      </c>
      <c r="U3746" s="10">
        <v>41793</v>
      </c>
      <c r="V3746" s="10">
        <v>41825</v>
      </c>
      <c r="W3746" s="28">
        <f t="shared" si="415"/>
        <v>1200</v>
      </c>
      <c r="X3746" s="28">
        <f t="shared" si="416"/>
        <v>0</v>
      </c>
    </row>
    <row r="3747" spans="1:2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8320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8328</v>
      </c>
      <c r="O3747" s="5">
        <f t="shared" si="414"/>
        <v>10</v>
      </c>
      <c r="P3747" s="5">
        <f t="shared" ref="P3747:P3791" si="420">E3747/L3747</f>
        <v>10</v>
      </c>
      <c r="Q3747" s="6" t="s">
        <v>8374</v>
      </c>
      <c r="R3747" t="s">
        <v>8375</v>
      </c>
      <c r="S3747" s="10">
        <f t="shared" si="417"/>
        <v>41831.697939814811</v>
      </c>
      <c r="T3747" s="10">
        <f t="shared" si="418"/>
        <v>41861.697939814811</v>
      </c>
      <c r="U3747" s="10">
        <v>41831</v>
      </c>
      <c r="V3747" s="10">
        <v>41861</v>
      </c>
      <c r="W3747" s="28">
        <f t="shared" si="415"/>
        <v>100</v>
      </c>
      <c r="X3747" s="28">
        <f t="shared" si="416"/>
        <v>10</v>
      </c>
    </row>
    <row r="3748" spans="1:2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8320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8328</v>
      </c>
      <c r="O3748" s="5">
        <f t="shared" si="414"/>
        <v>2.3764705882352941</v>
      </c>
      <c r="P3748" s="5">
        <f t="shared" si="420"/>
        <v>202</v>
      </c>
      <c r="Q3748" s="6" t="s">
        <v>8374</v>
      </c>
      <c r="R3748" t="s">
        <v>8375</v>
      </c>
      <c r="S3748" s="10">
        <f t="shared" si="417"/>
        <v>42621.389340277776</v>
      </c>
      <c r="T3748" s="10">
        <f t="shared" si="418"/>
        <v>42651.389340277776</v>
      </c>
      <c r="U3748" s="10">
        <v>42621</v>
      </c>
      <c r="V3748" s="10">
        <v>42651</v>
      </c>
      <c r="W3748" s="28">
        <f t="shared" si="415"/>
        <v>8500</v>
      </c>
      <c r="X3748" s="28">
        <f t="shared" si="416"/>
        <v>202</v>
      </c>
    </row>
    <row r="3749" spans="1:2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8320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8328</v>
      </c>
      <c r="O3749" s="5">
        <f t="shared" si="414"/>
        <v>1</v>
      </c>
      <c r="P3749" s="5">
        <f t="shared" si="420"/>
        <v>25</v>
      </c>
      <c r="Q3749" s="6" t="s">
        <v>8374</v>
      </c>
      <c r="R3749" t="s">
        <v>8375</v>
      </c>
      <c r="S3749" s="10">
        <f t="shared" si="417"/>
        <v>42164.299722222218</v>
      </c>
      <c r="T3749" s="10">
        <f t="shared" si="418"/>
        <v>42190.957638888889</v>
      </c>
      <c r="U3749" s="10">
        <v>42164</v>
      </c>
      <c r="V3749" s="10">
        <v>42190</v>
      </c>
      <c r="W3749" s="28">
        <f t="shared" si="415"/>
        <v>3824</v>
      </c>
      <c r="X3749" s="28">
        <f t="shared" si="416"/>
        <v>39.06</v>
      </c>
    </row>
    <row r="3750" spans="1:2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8318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8362</v>
      </c>
      <c r="O3750" s="5">
        <f t="shared" si="414"/>
        <v>103.52</v>
      </c>
      <c r="P3750" s="5">
        <f t="shared" si="420"/>
        <v>99.538461538461533</v>
      </c>
      <c r="Q3750" s="6" t="s">
        <v>8374</v>
      </c>
      <c r="R3750" t="s">
        <v>8416</v>
      </c>
      <c r="S3750" s="10">
        <f t="shared" si="417"/>
        <v>42395.706435185188</v>
      </c>
      <c r="T3750" s="10">
        <f t="shared" si="418"/>
        <v>42416.249305555553</v>
      </c>
      <c r="U3750" s="10">
        <v>42395</v>
      </c>
      <c r="V3750" s="10">
        <v>42416</v>
      </c>
      <c r="W3750" s="28">
        <f t="shared" si="415"/>
        <v>5000</v>
      </c>
      <c r="X3750" s="28">
        <f t="shared" si="416"/>
        <v>5176</v>
      </c>
    </row>
    <row r="3751" spans="1:2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8318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8362</v>
      </c>
      <c r="O3751" s="5">
        <f t="shared" si="414"/>
        <v>105</v>
      </c>
      <c r="P3751" s="5">
        <f t="shared" si="420"/>
        <v>75</v>
      </c>
      <c r="Q3751" s="6" t="s">
        <v>8374</v>
      </c>
      <c r="R3751" t="s">
        <v>8416</v>
      </c>
      <c r="S3751" s="10">
        <f t="shared" si="417"/>
        <v>42458.127175925925</v>
      </c>
      <c r="T3751" s="10">
        <f t="shared" si="418"/>
        <v>42489.165972222225</v>
      </c>
      <c r="U3751" s="10">
        <v>42458</v>
      </c>
      <c r="V3751" s="10">
        <v>42489</v>
      </c>
      <c r="W3751" s="28">
        <f t="shared" si="415"/>
        <v>500</v>
      </c>
      <c r="X3751" s="28">
        <f t="shared" si="416"/>
        <v>525</v>
      </c>
    </row>
    <row r="3752" spans="1:2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8318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8362</v>
      </c>
      <c r="O3752" s="5">
        <f t="shared" si="414"/>
        <v>100.44999999999999</v>
      </c>
      <c r="P3752" s="5">
        <f t="shared" si="420"/>
        <v>215.25</v>
      </c>
      <c r="Q3752" s="6" t="s">
        <v>8374</v>
      </c>
      <c r="R3752" t="s">
        <v>8416</v>
      </c>
      <c r="S3752" s="10">
        <f t="shared" si="417"/>
        <v>42016.981574074074</v>
      </c>
      <c r="T3752" s="10">
        <f t="shared" si="418"/>
        <v>42045.332638888889</v>
      </c>
      <c r="U3752" s="10">
        <v>42016</v>
      </c>
      <c r="V3752" s="10">
        <v>42045</v>
      </c>
      <c r="W3752" s="28">
        <f t="shared" si="415"/>
        <v>6000</v>
      </c>
      <c r="X3752" s="28">
        <f t="shared" si="416"/>
        <v>6027</v>
      </c>
    </row>
    <row r="3753" spans="1:2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8318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8362</v>
      </c>
      <c r="O3753" s="5">
        <f t="shared" si="414"/>
        <v>132.6</v>
      </c>
      <c r="P3753" s="5">
        <f t="shared" si="420"/>
        <v>120.54545454545455</v>
      </c>
      <c r="Q3753" s="6" t="s">
        <v>8374</v>
      </c>
      <c r="R3753" t="s">
        <v>8416</v>
      </c>
      <c r="S3753" s="10">
        <f t="shared" si="417"/>
        <v>42403.035567129627</v>
      </c>
      <c r="T3753" s="10">
        <f t="shared" si="418"/>
        <v>42462.993900462963</v>
      </c>
      <c r="U3753" s="10">
        <v>42403</v>
      </c>
      <c r="V3753" s="10">
        <v>42462</v>
      </c>
      <c r="W3753" s="28">
        <f t="shared" si="415"/>
        <v>1000</v>
      </c>
      <c r="X3753" s="28">
        <f t="shared" si="416"/>
        <v>1326</v>
      </c>
    </row>
    <row r="3754" spans="1:2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8318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8362</v>
      </c>
      <c r="O3754" s="5">
        <f t="shared" si="414"/>
        <v>112.99999999999999</v>
      </c>
      <c r="P3754" s="5">
        <f t="shared" si="420"/>
        <v>37.666666666666664</v>
      </c>
      <c r="Q3754" s="6" t="s">
        <v>8374</v>
      </c>
      <c r="R3754" t="s">
        <v>8416</v>
      </c>
      <c r="S3754" s="10">
        <f t="shared" si="417"/>
        <v>42619.802488425921</v>
      </c>
      <c r="T3754" s="10">
        <f t="shared" si="418"/>
        <v>42659.875</v>
      </c>
      <c r="U3754" s="10">
        <v>42619</v>
      </c>
      <c r="V3754" s="10">
        <v>42659</v>
      </c>
      <c r="W3754" s="28">
        <f t="shared" si="415"/>
        <v>667.90000000000009</v>
      </c>
      <c r="X3754" s="28">
        <f t="shared" si="416"/>
        <v>691.39049999999997</v>
      </c>
    </row>
    <row r="3755" spans="1:2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8318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8362</v>
      </c>
      <c r="O3755" s="5">
        <f t="shared" si="414"/>
        <v>103.34</v>
      </c>
      <c r="P3755" s="5">
        <f t="shared" si="420"/>
        <v>172.23333333333332</v>
      </c>
      <c r="Q3755" s="6" t="s">
        <v>8374</v>
      </c>
      <c r="R3755" t="s">
        <v>8416</v>
      </c>
      <c r="S3755" s="10">
        <f t="shared" si="417"/>
        <v>42128.824074074073</v>
      </c>
      <c r="T3755" s="10">
        <f t="shared" si="418"/>
        <v>42158</v>
      </c>
      <c r="U3755" s="10">
        <v>42128</v>
      </c>
      <c r="V3755" s="10">
        <v>42158</v>
      </c>
      <c r="W3755" s="28">
        <f t="shared" si="415"/>
        <v>5000</v>
      </c>
      <c r="X3755" s="28">
        <f t="shared" si="416"/>
        <v>5167</v>
      </c>
    </row>
    <row r="3756" spans="1:2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8318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8362</v>
      </c>
      <c r="O3756" s="5">
        <f t="shared" si="414"/>
        <v>120</v>
      </c>
      <c r="P3756" s="5">
        <f t="shared" si="420"/>
        <v>111.11111111111111</v>
      </c>
      <c r="Q3756" s="6" t="s">
        <v>8374</v>
      </c>
      <c r="R3756" t="s">
        <v>8416</v>
      </c>
      <c r="S3756" s="10">
        <f t="shared" si="417"/>
        <v>41808.881215277775</v>
      </c>
      <c r="T3756" s="10">
        <f t="shared" si="418"/>
        <v>41846.207638888889</v>
      </c>
      <c r="U3756" s="10">
        <v>41808</v>
      </c>
      <c r="V3756" s="10">
        <v>41846</v>
      </c>
      <c r="W3756" s="28">
        <f t="shared" si="415"/>
        <v>2500</v>
      </c>
      <c r="X3756" s="28">
        <f t="shared" si="416"/>
        <v>3000</v>
      </c>
    </row>
    <row r="3757" spans="1:2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8318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8362</v>
      </c>
      <c r="O3757" s="5">
        <f t="shared" si="414"/>
        <v>129.63636363636363</v>
      </c>
      <c r="P3757" s="5">
        <f t="shared" si="420"/>
        <v>25.464285714285715</v>
      </c>
      <c r="Q3757" s="6" t="s">
        <v>8374</v>
      </c>
      <c r="R3757" t="s">
        <v>8416</v>
      </c>
      <c r="S3757" s="10">
        <f t="shared" si="417"/>
        <v>42445.866979166662</v>
      </c>
      <c r="T3757" s="10">
        <f t="shared" si="418"/>
        <v>42475.866979166662</v>
      </c>
      <c r="U3757" s="10">
        <v>42445</v>
      </c>
      <c r="V3757" s="10">
        <v>42475</v>
      </c>
      <c r="W3757" s="28">
        <f t="shared" si="415"/>
        <v>772.91499999999996</v>
      </c>
      <c r="X3757" s="28">
        <f t="shared" si="416"/>
        <v>1011.034</v>
      </c>
    </row>
    <row r="3758" spans="1:2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8318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8362</v>
      </c>
      <c r="O3758" s="5">
        <f t="shared" si="414"/>
        <v>101.11111111111111</v>
      </c>
      <c r="P3758" s="5">
        <f t="shared" si="420"/>
        <v>267.64705882352939</v>
      </c>
      <c r="Q3758" s="6" t="s">
        <v>8374</v>
      </c>
      <c r="R3758" t="s">
        <v>8416</v>
      </c>
      <c r="S3758" s="10">
        <f t="shared" si="417"/>
        <v>41771.814791666664</v>
      </c>
      <c r="T3758" s="10">
        <f t="shared" si="418"/>
        <v>41801.814791666664</v>
      </c>
      <c r="U3758" s="10">
        <v>41771</v>
      </c>
      <c r="V3758" s="10">
        <v>41801</v>
      </c>
      <c r="W3758" s="28">
        <f t="shared" si="415"/>
        <v>4500</v>
      </c>
      <c r="X3758" s="28">
        <f t="shared" si="416"/>
        <v>4550</v>
      </c>
    </row>
    <row r="3759" spans="1:2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8318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8362</v>
      </c>
      <c r="O3759" s="5">
        <f t="shared" si="414"/>
        <v>108.51428571428572</v>
      </c>
      <c r="P3759" s="5">
        <f t="shared" si="420"/>
        <v>75.959999999999994</v>
      </c>
      <c r="Q3759" s="6" t="s">
        <v>8374</v>
      </c>
      <c r="R3759" t="s">
        <v>8416</v>
      </c>
      <c r="S3759" s="10">
        <f t="shared" si="417"/>
        <v>41954.850868055553</v>
      </c>
      <c r="T3759" s="10">
        <f t="shared" si="418"/>
        <v>41974.850868055553</v>
      </c>
      <c r="U3759" s="10">
        <v>41954</v>
      </c>
      <c r="V3759" s="10">
        <v>41974</v>
      </c>
      <c r="W3759" s="28">
        <f t="shared" si="415"/>
        <v>3500</v>
      </c>
      <c r="X3759" s="28">
        <f t="shared" si="416"/>
        <v>3798</v>
      </c>
    </row>
    <row r="3760" spans="1:2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8318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8362</v>
      </c>
      <c r="O3760" s="5">
        <f t="shared" si="414"/>
        <v>102.33333333333334</v>
      </c>
      <c r="P3760" s="5">
        <f t="shared" si="420"/>
        <v>59.03846153846154</v>
      </c>
      <c r="Q3760" s="6" t="s">
        <v>8374</v>
      </c>
      <c r="R3760" t="s">
        <v>8416</v>
      </c>
      <c r="S3760" s="10">
        <f t="shared" si="417"/>
        <v>41747.471504629633</v>
      </c>
      <c r="T3760" s="10">
        <f t="shared" si="418"/>
        <v>41778.208333333336</v>
      </c>
      <c r="U3760" s="10">
        <v>41747</v>
      </c>
      <c r="V3760" s="10">
        <v>41778</v>
      </c>
      <c r="W3760" s="28">
        <f t="shared" si="415"/>
        <v>1500</v>
      </c>
      <c r="X3760" s="28">
        <f t="shared" si="416"/>
        <v>1535</v>
      </c>
    </row>
    <row r="3761" spans="1:2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8318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8362</v>
      </c>
      <c r="O3761" s="5">
        <f t="shared" si="414"/>
        <v>110.24425000000002</v>
      </c>
      <c r="P3761" s="5">
        <f t="shared" si="420"/>
        <v>50.111022727272733</v>
      </c>
      <c r="Q3761" s="6" t="s">
        <v>8374</v>
      </c>
      <c r="R3761" t="s">
        <v>8416</v>
      </c>
      <c r="S3761" s="10">
        <f t="shared" si="417"/>
        <v>42182.108252314814</v>
      </c>
      <c r="T3761" s="10">
        <f t="shared" si="418"/>
        <v>42242.108252314814</v>
      </c>
      <c r="U3761" s="10">
        <v>42182</v>
      </c>
      <c r="V3761" s="10">
        <v>42242</v>
      </c>
      <c r="W3761" s="28">
        <f t="shared" si="415"/>
        <v>4000</v>
      </c>
      <c r="X3761" s="28">
        <f t="shared" si="416"/>
        <v>4409.7700000000004</v>
      </c>
    </row>
    <row r="3762" spans="1:2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8318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8362</v>
      </c>
      <c r="O3762" s="5">
        <f t="shared" si="414"/>
        <v>101.0154</v>
      </c>
      <c r="P3762" s="5">
        <f t="shared" si="420"/>
        <v>55.502967032967035</v>
      </c>
      <c r="Q3762" s="6" t="s">
        <v>8374</v>
      </c>
      <c r="R3762" t="s">
        <v>8416</v>
      </c>
      <c r="S3762" s="10">
        <f t="shared" si="417"/>
        <v>41739.525300925925</v>
      </c>
      <c r="T3762" s="10">
        <f t="shared" si="418"/>
        <v>41764.525300925925</v>
      </c>
      <c r="U3762" s="10">
        <v>41739</v>
      </c>
      <c r="V3762" s="10">
        <v>41764</v>
      </c>
      <c r="W3762" s="28">
        <f t="shared" si="415"/>
        <v>5000</v>
      </c>
      <c r="X3762" s="28">
        <f t="shared" si="416"/>
        <v>5050.7700000000004</v>
      </c>
    </row>
    <row r="3763" spans="1:2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8318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8362</v>
      </c>
      <c r="O3763" s="5">
        <f t="shared" si="414"/>
        <v>100</v>
      </c>
      <c r="P3763" s="5">
        <f t="shared" si="420"/>
        <v>166.66666666666666</v>
      </c>
      <c r="Q3763" s="6" t="s">
        <v>8374</v>
      </c>
      <c r="R3763" t="s">
        <v>8416</v>
      </c>
      <c r="S3763" s="10">
        <f t="shared" si="417"/>
        <v>42173.466863425929</v>
      </c>
      <c r="T3763" s="10">
        <f t="shared" si="418"/>
        <v>42226.958333333328</v>
      </c>
      <c r="U3763" s="10">
        <v>42173</v>
      </c>
      <c r="V3763" s="10">
        <v>42226</v>
      </c>
      <c r="W3763" s="28">
        <f t="shared" si="415"/>
        <v>795.6</v>
      </c>
      <c r="X3763" s="28">
        <f t="shared" si="416"/>
        <v>775</v>
      </c>
    </row>
    <row r="3764" spans="1:2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8318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8362</v>
      </c>
      <c r="O3764" s="5">
        <f t="shared" si="414"/>
        <v>106.24</v>
      </c>
      <c r="P3764" s="5">
        <f t="shared" si="420"/>
        <v>47.428571428571431</v>
      </c>
      <c r="Q3764" s="6" t="s">
        <v>8374</v>
      </c>
      <c r="R3764" t="s">
        <v>8416</v>
      </c>
      <c r="S3764" s="10">
        <f t="shared" si="417"/>
        <v>42193.813530092593</v>
      </c>
      <c r="T3764" s="10">
        <f t="shared" si="418"/>
        <v>42218.813530092593</v>
      </c>
      <c r="U3764" s="10">
        <v>42193</v>
      </c>
      <c r="V3764" s="10">
        <v>42218</v>
      </c>
      <c r="W3764" s="28">
        <f t="shared" si="415"/>
        <v>1921.125</v>
      </c>
      <c r="X3764" s="28">
        <f t="shared" si="416"/>
        <v>2068.4928</v>
      </c>
    </row>
    <row r="3765" spans="1:2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8318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8362</v>
      </c>
      <c r="O3765" s="5">
        <f t="shared" si="414"/>
        <v>100</v>
      </c>
      <c r="P3765" s="5">
        <f t="shared" si="420"/>
        <v>64.935064935064929</v>
      </c>
      <c r="Q3765" s="6" t="s">
        <v>8374</v>
      </c>
      <c r="R3765" t="s">
        <v>8416</v>
      </c>
      <c r="S3765" s="10">
        <f t="shared" si="417"/>
        <v>42065.750300925924</v>
      </c>
      <c r="T3765" s="10">
        <f t="shared" si="418"/>
        <v>42095.708634259259</v>
      </c>
      <c r="U3765" s="10">
        <v>42065</v>
      </c>
      <c r="V3765" s="10">
        <v>42095</v>
      </c>
      <c r="W3765" s="28">
        <f t="shared" si="415"/>
        <v>5000</v>
      </c>
      <c r="X3765" s="28">
        <f t="shared" si="416"/>
        <v>5000</v>
      </c>
    </row>
    <row r="3766" spans="1:2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8318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8362</v>
      </c>
      <c r="O3766" s="5">
        <f t="shared" si="414"/>
        <v>100</v>
      </c>
      <c r="P3766" s="5">
        <f t="shared" si="420"/>
        <v>55.555555555555557</v>
      </c>
      <c r="Q3766" s="6" t="s">
        <v>8374</v>
      </c>
      <c r="R3766" t="s">
        <v>8416</v>
      </c>
      <c r="S3766" s="10">
        <f t="shared" si="417"/>
        <v>42499.842962962968</v>
      </c>
      <c r="T3766" s="10">
        <f t="shared" si="418"/>
        <v>42519.025000000001</v>
      </c>
      <c r="U3766" s="10">
        <v>42499</v>
      </c>
      <c r="V3766" s="10">
        <v>42519</v>
      </c>
      <c r="W3766" s="28">
        <f t="shared" si="415"/>
        <v>1500</v>
      </c>
      <c r="X3766" s="28">
        <f t="shared" si="416"/>
        <v>1500</v>
      </c>
    </row>
    <row r="3767" spans="1:2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8318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8362</v>
      </c>
      <c r="O3767" s="5">
        <f t="shared" si="414"/>
        <v>113.45714285714286</v>
      </c>
      <c r="P3767" s="5">
        <f t="shared" si="420"/>
        <v>74.224299065420567</v>
      </c>
      <c r="Q3767" s="6" t="s">
        <v>8374</v>
      </c>
      <c r="R3767" t="s">
        <v>8416</v>
      </c>
      <c r="S3767" s="10">
        <f t="shared" si="417"/>
        <v>41820.776412037041</v>
      </c>
      <c r="T3767" s="10">
        <f t="shared" si="418"/>
        <v>41850.776412037041</v>
      </c>
      <c r="U3767" s="10">
        <v>41820</v>
      </c>
      <c r="V3767" s="10">
        <v>41850</v>
      </c>
      <c r="W3767" s="28">
        <f t="shared" si="415"/>
        <v>7000</v>
      </c>
      <c r="X3767" s="28">
        <f t="shared" si="416"/>
        <v>7942</v>
      </c>
    </row>
    <row r="3768" spans="1:2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8318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8362</v>
      </c>
      <c r="O3768" s="5">
        <f t="shared" si="414"/>
        <v>102.65010000000001</v>
      </c>
      <c r="P3768" s="5">
        <f t="shared" si="420"/>
        <v>106.9271875</v>
      </c>
      <c r="Q3768" s="6" t="s">
        <v>8374</v>
      </c>
      <c r="R3768" t="s">
        <v>8416</v>
      </c>
      <c r="S3768" s="10">
        <f t="shared" si="417"/>
        <v>41788.167187500003</v>
      </c>
      <c r="T3768" s="10">
        <f t="shared" si="418"/>
        <v>41823.167187500003</v>
      </c>
      <c r="U3768" s="10">
        <v>41788</v>
      </c>
      <c r="V3768" s="10">
        <v>41823</v>
      </c>
      <c r="W3768" s="28">
        <f t="shared" si="415"/>
        <v>10000</v>
      </c>
      <c r="X3768" s="28">
        <f t="shared" si="416"/>
        <v>10265.01</v>
      </c>
    </row>
    <row r="3769" spans="1:2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8318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8362</v>
      </c>
      <c r="O3769" s="5">
        <f t="shared" si="414"/>
        <v>116.75</v>
      </c>
      <c r="P3769" s="5">
        <f t="shared" si="420"/>
        <v>41.696428571428569</v>
      </c>
      <c r="Q3769" s="6" t="s">
        <v>8374</v>
      </c>
      <c r="R3769" t="s">
        <v>8416</v>
      </c>
      <c r="S3769" s="10">
        <f t="shared" si="417"/>
        <v>42050.019641203704</v>
      </c>
      <c r="T3769" s="10">
        <f t="shared" si="418"/>
        <v>42064.207638888889</v>
      </c>
      <c r="U3769" s="10">
        <v>42050</v>
      </c>
      <c r="V3769" s="10">
        <v>42064</v>
      </c>
      <c r="W3769" s="28">
        <f t="shared" si="415"/>
        <v>2000</v>
      </c>
      <c r="X3769" s="28">
        <f t="shared" si="416"/>
        <v>2335</v>
      </c>
    </row>
    <row r="3770" spans="1:2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8318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8362</v>
      </c>
      <c r="O3770" s="5">
        <f t="shared" si="414"/>
        <v>107.65274999999998</v>
      </c>
      <c r="P3770" s="5">
        <f t="shared" si="420"/>
        <v>74.243275862068955</v>
      </c>
      <c r="Q3770" s="6" t="s">
        <v>8374</v>
      </c>
      <c r="R3770" t="s">
        <v>8416</v>
      </c>
      <c r="S3770" s="10">
        <f t="shared" si="417"/>
        <v>41772.727893518517</v>
      </c>
      <c r="T3770" s="10">
        <f t="shared" si="418"/>
        <v>41802.727893518517</v>
      </c>
      <c r="U3770" s="10">
        <v>41772</v>
      </c>
      <c r="V3770" s="10">
        <v>41802</v>
      </c>
      <c r="W3770" s="28">
        <f t="shared" si="415"/>
        <v>4000</v>
      </c>
      <c r="X3770" s="28">
        <f t="shared" si="416"/>
        <v>4306.1099999999997</v>
      </c>
    </row>
    <row r="3771" spans="1:2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8318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8362</v>
      </c>
      <c r="O3771" s="5">
        <f t="shared" si="414"/>
        <v>100</v>
      </c>
      <c r="P3771" s="5">
        <f t="shared" si="420"/>
        <v>73.333333333333329</v>
      </c>
      <c r="Q3771" s="6" t="s">
        <v>8374</v>
      </c>
      <c r="R3771" t="s">
        <v>8416</v>
      </c>
      <c r="S3771" s="10">
        <f t="shared" si="417"/>
        <v>42445.598136574074</v>
      </c>
      <c r="T3771" s="10">
        <f t="shared" si="418"/>
        <v>42475.598136574074</v>
      </c>
      <c r="U3771" s="10">
        <v>42445</v>
      </c>
      <c r="V3771" s="10">
        <v>42475</v>
      </c>
      <c r="W3771" s="28">
        <f t="shared" si="415"/>
        <v>1100</v>
      </c>
      <c r="X3771" s="28">
        <f t="shared" si="416"/>
        <v>1100</v>
      </c>
    </row>
    <row r="3772" spans="1:2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8318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8362</v>
      </c>
      <c r="O3772" s="5">
        <f t="shared" si="414"/>
        <v>100</v>
      </c>
      <c r="P3772" s="5">
        <f t="shared" si="420"/>
        <v>100</v>
      </c>
      <c r="Q3772" s="6" t="s">
        <v>8374</v>
      </c>
      <c r="R3772" t="s">
        <v>8416</v>
      </c>
      <c r="S3772" s="10">
        <f t="shared" si="417"/>
        <v>42138.930671296301</v>
      </c>
      <c r="T3772" s="10">
        <f t="shared" si="418"/>
        <v>42168.930671296301</v>
      </c>
      <c r="U3772" s="10">
        <v>42138</v>
      </c>
      <c r="V3772" s="10">
        <v>42168</v>
      </c>
      <c r="W3772" s="28">
        <f t="shared" si="415"/>
        <v>3158.4</v>
      </c>
      <c r="X3772" s="28">
        <f t="shared" si="416"/>
        <v>3097.4</v>
      </c>
    </row>
    <row r="3773" spans="1:2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8318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8362</v>
      </c>
      <c r="O3773" s="5">
        <f t="shared" si="414"/>
        <v>146</v>
      </c>
      <c r="P3773" s="5">
        <f t="shared" si="420"/>
        <v>38.421052631578945</v>
      </c>
      <c r="Q3773" s="6" t="s">
        <v>8374</v>
      </c>
      <c r="R3773" t="s">
        <v>8416</v>
      </c>
      <c r="S3773" s="10">
        <f t="shared" si="417"/>
        <v>42493.857083333336</v>
      </c>
      <c r="T3773" s="10">
        <f t="shared" si="418"/>
        <v>42508</v>
      </c>
      <c r="U3773" s="10">
        <v>42493</v>
      </c>
      <c r="V3773" s="10">
        <v>42508</v>
      </c>
      <c r="W3773" s="28">
        <f t="shared" si="415"/>
        <v>1000</v>
      </c>
      <c r="X3773" s="28">
        <f t="shared" si="416"/>
        <v>1460</v>
      </c>
    </row>
    <row r="3774" spans="1:2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8318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8362</v>
      </c>
      <c r="O3774" s="5">
        <f t="shared" si="414"/>
        <v>110.2</v>
      </c>
      <c r="P3774" s="5">
        <f t="shared" si="420"/>
        <v>166.96969696969697</v>
      </c>
      <c r="Q3774" s="6" t="s">
        <v>8374</v>
      </c>
      <c r="R3774" t="s">
        <v>8416</v>
      </c>
      <c r="S3774" s="10">
        <f t="shared" si="417"/>
        <v>42682.616967592592</v>
      </c>
      <c r="T3774" s="10">
        <f t="shared" si="418"/>
        <v>42703.25</v>
      </c>
      <c r="U3774" s="10">
        <v>42682</v>
      </c>
      <c r="V3774" s="10">
        <v>42703</v>
      </c>
      <c r="W3774" s="28">
        <f t="shared" si="415"/>
        <v>5000</v>
      </c>
      <c r="X3774" s="28">
        <f t="shared" si="416"/>
        <v>5510</v>
      </c>
    </row>
    <row r="3775" spans="1:2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8318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8362</v>
      </c>
      <c r="O3775" s="5">
        <f t="shared" si="414"/>
        <v>108.2</v>
      </c>
      <c r="P3775" s="5">
        <f t="shared" si="420"/>
        <v>94.912280701754383</v>
      </c>
      <c r="Q3775" s="6" t="s">
        <v>8374</v>
      </c>
      <c r="R3775" t="s">
        <v>8416</v>
      </c>
      <c r="S3775" s="10">
        <f t="shared" si="417"/>
        <v>42656.005173611113</v>
      </c>
      <c r="T3775" s="10">
        <f t="shared" si="418"/>
        <v>42689.088888888888</v>
      </c>
      <c r="U3775" s="10">
        <v>42656</v>
      </c>
      <c r="V3775" s="10">
        <v>42689</v>
      </c>
      <c r="W3775" s="28">
        <f t="shared" si="415"/>
        <v>5000</v>
      </c>
      <c r="X3775" s="28">
        <f t="shared" si="416"/>
        <v>5410</v>
      </c>
    </row>
    <row r="3776" spans="1:2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8318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8362</v>
      </c>
      <c r="O3776" s="5">
        <f t="shared" si="414"/>
        <v>100</v>
      </c>
      <c r="P3776" s="5">
        <f t="shared" si="420"/>
        <v>100</v>
      </c>
      <c r="Q3776" s="6" t="s">
        <v>8374</v>
      </c>
      <c r="R3776" t="s">
        <v>8416</v>
      </c>
      <c r="S3776" s="10">
        <f t="shared" si="417"/>
        <v>42087.792303240742</v>
      </c>
      <c r="T3776" s="10">
        <f t="shared" si="418"/>
        <v>42103.792303240742</v>
      </c>
      <c r="U3776" s="10">
        <v>42087</v>
      </c>
      <c r="V3776" s="10">
        <v>42103</v>
      </c>
      <c r="W3776" s="28">
        <f t="shared" si="415"/>
        <v>2005.75</v>
      </c>
      <c r="X3776" s="28">
        <f t="shared" si="416"/>
        <v>1996.25</v>
      </c>
    </row>
    <row r="3777" spans="1:2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8318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8362</v>
      </c>
      <c r="O3777" s="5">
        <f t="shared" si="414"/>
        <v>100.25</v>
      </c>
      <c r="P3777" s="5">
        <f t="shared" si="420"/>
        <v>143.21428571428572</v>
      </c>
      <c r="Q3777" s="6" t="s">
        <v>8374</v>
      </c>
      <c r="R3777" t="s">
        <v>8416</v>
      </c>
      <c r="S3777" s="10">
        <f t="shared" si="417"/>
        <v>42075.942627314813</v>
      </c>
      <c r="T3777" s="10">
        <f t="shared" si="418"/>
        <v>42103.166666666672</v>
      </c>
      <c r="U3777" s="10">
        <v>42075</v>
      </c>
      <c r="V3777" s="10">
        <v>42103</v>
      </c>
      <c r="W3777" s="28">
        <f t="shared" si="415"/>
        <v>2000</v>
      </c>
      <c r="X3777" s="28">
        <f t="shared" si="416"/>
        <v>2005</v>
      </c>
    </row>
    <row r="3778" spans="1:2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8318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8362</v>
      </c>
      <c r="O3778" s="5">
        <f t="shared" ref="O3778:O3841" si="421">(E3778/D3778)*100</f>
        <v>106.71250000000001</v>
      </c>
      <c r="P3778" s="5">
        <f t="shared" si="420"/>
        <v>90.819148936170208</v>
      </c>
      <c r="Q3778" s="6" t="s">
        <v>8374</v>
      </c>
      <c r="R3778" t="s">
        <v>8416</v>
      </c>
      <c r="S3778" s="10">
        <f t="shared" si="417"/>
        <v>41814.367800925924</v>
      </c>
      <c r="T3778" s="10">
        <f t="shared" si="418"/>
        <v>41852.041666666664</v>
      </c>
      <c r="U3778" s="10">
        <v>41814</v>
      </c>
      <c r="V3778" s="10">
        <v>41852</v>
      </c>
      <c r="W3778" s="28">
        <f t="shared" ref="W3778:W3841" si="422">(HLOOKUP(U3778,Exchange_Data,MATCH(H3778,Currency,0),FALSE))*D3778</f>
        <v>8000</v>
      </c>
      <c r="X3778" s="28">
        <f t="shared" ref="X3778:X3841" si="423">(HLOOKUP(V3778,Exchange_Data,MATCH(H3778,Currency,0),FALSE))*E3778</f>
        <v>8537</v>
      </c>
    </row>
    <row r="3779" spans="1:2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8318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8362</v>
      </c>
      <c r="O3779" s="5">
        <f t="shared" si="421"/>
        <v>143.19999999999999</v>
      </c>
      <c r="P3779" s="5">
        <f t="shared" si="420"/>
        <v>48.542372881355931</v>
      </c>
      <c r="Q3779" s="6" t="s">
        <v>8374</v>
      </c>
      <c r="R3779" t="s">
        <v>8416</v>
      </c>
      <c r="S3779" s="10">
        <f t="shared" ref="S3779:S3842" si="424">(J3779/86400)+25569</f>
        <v>41887.111354166671</v>
      </c>
      <c r="T3779" s="10">
        <f t="shared" ref="T3779:T3842" si="425">(I3779/86400)+25569</f>
        <v>41909.166666666664</v>
      </c>
      <c r="U3779" s="10">
        <v>41887</v>
      </c>
      <c r="V3779" s="10">
        <v>41909</v>
      </c>
      <c r="W3779" s="28">
        <f t="shared" si="422"/>
        <v>2000</v>
      </c>
      <c r="X3779" s="28">
        <f t="shared" si="423"/>
        <v>2864</v>
      </c>
    </row>
    <row r="3780" spans="1:2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8318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8362</v>
      </c>
      <c r="O3780" s="5">
        <f t="shared" si="421"/>
        <v>105.04166666666667</v>
      </c>
      <c r="P3780" s="5">
        <f t="shared" si="420"/>
        <v>70.027777777777771</v>
      </c>
      <c r="Q3780" s="6" t="s">
        <v>8374</v>
      </c>
      <c r="R3780" t="s">
        <v>8416</v>
      </c>
      <c r="S3780" s="10">
        <f t="shared" si="424"/>
        <v>41989.819212962961</v>
      </c>
      <c r="T3780" s="10">
        <f t="shared" si="425"/>
        <v>42049.819212962961</v>
      </c>
      <c r="U3780" s="10">
        <v>41989</v>
      </c>
      <c r="V3780" s="10">
        <v>42049</v>
      </c>
      <c r="W3780" s="28">
        <f t="shared" si="422"/>
        <v>2400</v>
      </c>
      <c r="X3780" s="28">
        <f t="shared" si="423"/>
        <v>2521</v>
      </c>
    </row>
    <row r="3781" spans="1:2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8318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8362</v>
      </c>
      <c r="O3781" s="5">
        <f t="shared" si="421"/>
        <v>103.98</v>
      </c>
      <c r="P3781" s="5">
        <f t="shared" si="420"/>
        <v>135.62608695652173</v>
      </c>
      <c r="Q3781" s="6" t="s">
        <v>8374</v>
      </c>
      <c r="R3781" t="s">
        <v>8416</v>
      </c>
      <c r="S3781" s="10">
        <f t="shared" si="424"/>
        <v>42425.735416666663</v>
      </c>
      <c r="T3781" s="10">
        <f t="shared" si="425"/>
        <v>42455.693749999999</v>
      </c>
      <c r="U3781" s="10">
        <v>42425</v>
      </c>
      <c r="V3781" s="10">
        <v>42455</v>
      </c>
      <c r="W3781" s="28">
        <f t="shared" si="422"/>
        <v>15000</v>
      </c>
      <c r="X3781" s="28">
        <f t="shared" si="423"/>
        <v>15597</v>
      </c>
    </row>
    <row r="3782" spans="1:2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8318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8362</v>
      </c>
      <c r="O3782" s="5">
        <f t="shared" si="421"/>
        <v>120</v>
      </c>
      <c r="P3782" s="5">
        <f t="shared" si="420"/>
        <v>100</v>
      </c>
      <c r="Q3782" s="6" t="s">
        <v>8374</v>
      </c>
      <c r="R3782" t="s">
        <v>8416</v>
      </c>
      <c r="S3782" s="10">
        <f t="shared" si="424"/>
        <v>42166.219733796301</v>
      </c>
      <c r="T3782" s="10">
        <f t="shared" si="425"/>
        <v>42198.837500000001</v>
      </c>
      <c r="U3782" s="10">
        <v>42166</v>
      </c>
      <c r="V3782" s="10">
        <v>42198</v>
      </c>
      <c r="W3782" s="28">
        <f t="shared" si="422"/>
        <v>2500</v>
      </c>
      <c r="X3782" s="28">
        <f t="shared" si="423"/>
        <v>3000</v>
      </c>
    </row>
    <row r="3783" spans="1:2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8318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8362</v>
      </c>
      <c r="O3783" s="5">
        <f t="shared" si="421"/>
        <v>109.66666666666667</v>
      </c>
      <c r="P3783" s="5">
        <f t="shared" si="420"/>
        <v>94.90384615384616</v>
      </c>
      <c r="Q3783" s="6" t="s">
        <v>8374</v>
      </c>
      <c r="R3783" t="s">
        <v>8416</v>
      </c>
      <c r="S3783" s="10">
        <f t="shared" si="424"/>
        <v>41865.882928240739</v>
      </c>
      <c r="T3783" s="10">
        <f t="shared" si="425"/>
        <v>41890.882928240739</v>
      </c>
      <c r="U3783" s="10">
        <v>41865</v>
      </c>
      <c r="V3783" s="10">
        <v>41890</v>
      </c>
      <c r="W3783" s="28">
        <f t="shared" si="422"/>
        <v>4500</v>
      </c>
      <c r="X3783" s="28">
        <f t="shared" si="423"/>
        <v>4935</v>
      </c>
    </row>
    <row r="3784" spans="1:2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8318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8362</v>
      </c>
      <c r="O3784" s="5">
        <f t="shared" si="421"/>
        <v>101.75</v>
      </c>
      <c r="P3784" s="5">
        <f t="shared" si="420"/>
        <v>75.370370370370367</v>
      </c>
      <c r="Q3784" s="6" t="s">
        <v>8374</v>
      </c>
      <c r="R3784" t="s">
        <v>8416</v>
      </c>
      <c r="S3784" s="10">
        <f t="shared" si="424"/>
        <v>42546.862233796295</v>
      </c>
      <c r="T3784" s="10">
        <f t="shared" si="425"/>
        <v>42575.958333333328</v>
      </c>
      <c r="U3784" s="10">
        <v>42546</v>
      </c>
      <c r="V3784" s="10">
        <v>42575</v>
      </c>
      <c r="W3784" s="28">
        <f t="shared" si="422"/>
        <v>2740.8</v>
      </c>
      <c r="X3784" s="28">
        <f t="shared" si="423"/>
        <v>2664.8325000000004</v>
      </c>
    </row>
    <row r="3785" spans="1:2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8318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8362</v>
      </c>
      <c r="O3785" s="5">
        <f t="shared" si="421"/>
        <v>128.91666666666666</v>
      </c>
      <c r="P3785" s="5">
        <f t="shared" si="420"/>
        <v>64.458333333333329</v>
      </c>
      <c r="Q3785" s="6" t="s">
        <v>8374</v>
      </c>
      <c r="R3785" t="s">
        <v>8416</v>
      </c>
      <c r="S3785" s="10">
        <f t="shared" si="424"/>
        <v>42420.140277777777</v>
      </c>
      <c r="T3785" s="10">
        <f t="shared" si="425"/>
        <v>42444.666666666672</v>
      </c>
      <c r="U3785" s="10">
        <v>42420</v>
      </c>
      <c r="V3785" s="10">
        <v>42444</v>
      </c>
      <c r="W3785" s="28">
        <f t="shared" si="422"/>
        <v>1200</v>
      </c>
      <c r="X3785" s="28">
        <f t="shared" si="423"/>
        <v>1547</v>
      </c>
    </row>
    <row r="3786" spans="1:2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8318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8362</v>
      </c>
      <c r="O3786" s="5">
        <f t="shared" si="421"/>
        <v>114.99999999999999</v>
      </c>
      <c r="P3786" s="5">
        <f t="shared" si="420"/>
        <v>115</v>
      </c>
      <c r="Q3786" s="6" t="s">
        <v>8374</v>
      </c>
      <c r="R3786" t="s">
        <v>8416</v>
      </c>
      <c r="S3786" s="10">
        <f t="shared" si="424"/>
        <v>42531.980694444443</v>
      </c>
      <c r="T3786" s="10">
        <f t="shared" si="425"/>
        <v>42561.980694444443</v>
      </c>
      <c r="U3786" s="10">
        <v>42531</v>
      </c>
      <c r="V3786" s="10">
        <v>42561</v>
      </c>
      <c r="W3786" s="28">
        <f t="shared" si="422"/>
        <v>784.5</v>
      </c>
      <c r="X3786" s="28">
        <f t="shared" si="423"/>
        <v>883.66</v>
      </c>
    </row>
    <row r="3787" spans="1:2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8318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8362</v>
      </c>
      <c r="O3787" s="5">
        <f t="shared" si="421"/>
        <v>150.75</v>
      </c>
      <c r="P3787" s="5">
        <f t="shared" si="420"/>
        <v>100.5</v>
      </c>
      <c r="Q3787" s="6" t="s">
        <v>8374</v>
      </c>
      <c r="R3787" t="s">
        <v>8416</v>
      </c>
      <c r="S3787" s="10">
        <f t="shared" si="424"/>
        <v>42548.63853009259</v>
      </c>
      <c r="T3787" s="10">
        <f t="shared" si="425"/>
        <v>42584.418749999997</v>
      </c>
      <c r="U3787" s="10">
        <v>42548</v>
      </c>
      <c r="V3787" s="10">
        <v>42584</v>
      </c>
      <c r="W3787" s="28">
        <f t="shared" si="422"/>
        <v>2637.4</v>
      </c>
      <c r="X3787" s="28">
        <f t="shared" si="423"/>
        <v>4002.7139999999995</v>
      </c>
    </row>
    <row r="3788" spans="1:2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8318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8362</v>
      </c>
      <c r="O3788" s="5">
        <f t="shared" si="421"/>
        <v>110.96666666666665</v>
      </c>
      <c r="P3788" s="5">
        <f t="shared" si="420"/>
        <v>93.774647887323937</v>
      </c>
      <c r="Q3788" s="6" t="s">
        <v>8374</v>
      </c>
      <c r="R3788" t="s">
        <v>8416</v>
      </c>
      <c r="S3788" s="10">
        <f t="shared" si="424"/>
        <v>42487.037905092591</v>
      </c>
      <c r="T3788" s="10">
        <f t="shared" si="425"/>
        <v>42517.037905092591</v>
      </c>
      <c r="U3788" s="10">
        <v>42487</v>
      </c>
      <c r="V3788" s="10">
        <v>42517</v>
      </c>
      <c r="W3788" s="28">
        <f t="shared" si="422"/>
        <v>6000</v>
      </c>
      <c r="X3788" s="28">
        <f t="shared" si="423"/>
        <v>6658</v>
      </c>
    </row>
    <row r="3789" spans="1:2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8318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8362</v>
      </c>
      <c r="O3789" s="5">
        <f t="shared" si="421"/>
        <v>100.28571428571429</v>
      </c>
      <c r="P3789" s="5">
        <f t="shared" si="420"/>
        <v>35.1</v>
      </c>
      <c r="Q3789" s="6" t="s">
        <v>8374</v>
      </c>
      <c r="R3789" t="s">
        <v>8416</v>
      </c>
      <c r="S3789" s="10">
        <f t="shared" si="424"/>
        <v>42167.534791666665</v>
      </c>
      <c r="T3789" s="10">
        <f t="shared" si="425"/>
        <v>42196.165972222225</v>
      </c>
      <c r="U3789" s="10">
        <v>42167</v>
      </c>
      <c r="V3789" s="10">
        <v>42196</v>
      </c>
      <c r="W3789" s="28">
        <f t="shared" si="422"/>
        <v>350</v>
      </c>
      <c r="X3789" s="28">
        <f t="shared" si="423"/>
        <v>351</v>
      </c>
    </row>
    <row r="3790" spans="1:2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8320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8362</v>
      </c>
      <c r="O3790" s="5">
        <f t="shared" si="421"/>
        <v>0.66666666666666674</v>
      </c>
      <c r="P3790" s="5">
        <f t="shared" si="420"/>
        <v>500</v>
      </c>
      <c r="Q3790" s="6" t="s">
        <v>8374</v>
      </c>
      <c r="R3790" t="s">
        <v>8416</v>
      </c>
      <c r="S3790" s="10">
        <f t="shared" si="424"/>
        <v>42333.695821759262</v>
      </c>
      <c r="T3790" s="10">
        <f t="shared" si="425"/>
        <v>42361.679166666669</v>
      </c>
      <c r="U3790" s="10">
        <v>42333</v>
      </c>
      <c r="V3790" s="10">
        <v>42361</v>
      </c>
      <c r="W3790" s="28">
        <f t="shared" si="422"/>
        <v>75000</v>
      </c>
      <c r="X3790" s="28">
        <f t="shared" si="423"/>
        <v>500</v>
      </c>
    </row>
    <row r="3791" spans="1:2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8320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8362</v>
      </c>
      <c r="O3791" s="5">
        <f t="shared" si="421"/>
        <v>3.267605633802817</v>
      </c>
      <c r="P3791" s="5">
        <f t="shared" si="420"/>
        <v>29</v>
      </c>
      <c r="Q3791" s="6" t="s">
        <v>8374</v>
      </c>
      <c r="R3791" t="s">
        <v>8416</v>
      </c>
      <c r="S3791" s="10">
        <f t="shared" si="424"/>
        <v>42138.798819444448</v>
      </c>
      <c r="T3791" s="10">
        <f t="shared" si="425"/>
        <v>42170.798819444448</v>
      </c>
      <c r="U3791" s="10">
        <v>42138</v>
      </c>
      <c r="V3791" s="10">
        <v>42170</v>
      </c>
      <c r="W3791" s="28">
        <f t="shared" si="422"/>
        <v>5606.16</v>
      </c>
      <c r="X3791" s="28">
        <f t="shared" si="423"/>
        <v>179.88120000000001</v>
      </c>
    </row>
    <row r="3792" spans="1:2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8320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8362</v>
      </c>
      <c r="O3792" s="5">
        <f t="shared" si="421"/>
        <v>0</v>
      </c>
      <c r="P3792" s="5">
        <v>0</v>
      </c>
      <c r="Q3792" s="6" t="s">
        <v>8374</v>
      </c>
      <c r="R3792" t="s">
        <v>8416</v>
      </c>
      <c r="S3792" s="10">
        <f t="shared" si="424"/>
        <v>42666.666932870372</v>
      </c>
      <c r="T3792" s="10">
        <f t="shared" si="425"/>
        <v>42696.708599537036</v>
      </c>
      <c r="U3792" s="10">
        <v>42666</v>
      </c>
      <c r="V3792" s="10">
        <v>42696</v>
      </c>
      <c r="W3792" s="28">
        <f t="shared" si="422"/>
        <v>15000</v>
      </c>
      <c r="X3792" s="28">
        <f t="shared" si="423"/>
        <v>0</v>
      </c>
    </row>
    <row r="3793" spans="1:2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8320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8362</v>
      </c>
      <c r="O3793" s="5">
        <f t="shared" si="421"/>
        <v>0</v>
      </c>
      <c r="P3793" s="5">
        <v>0</v>
      </c>
      <c r="Q3793" s="6" t="s">
        <v>8374</v>
      </c>
      <c r="R3793" t="s">
        <v>8416</v>
      </c>
      <c r="S3793" s="10">
        <f t="shared" si="424"/>
        <v>41766.692037037035</v>
      </c>
      <c r="T3793" s="10">
        <f t="shared" si="425"/>
        <v>41826.692037037035</v>
      </c>
      <c r="U3793" s="10">
        <v>41766</v>
      </c>
      <c r="V3793" s="10">
        <v>41826</v>
      </c>
      <c r="W3793" s="28">
        <f t="shared" si="422"/>
        <v>1500</v>
      </c>
      <c r="X3793" s="28">
        <f t="shared" si="423"/>
        <v>0</v>
      </c>
    </row>
    <row r="3794" spans="1:2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8320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8362</v>
      </c>
      <c r="O3794" s="5">
        <f t="shared" si="421"/>
        <v>0.27999999999999997</v>
      </c>
      <c r="P3794" s="5">
        <f t="shared" ref="P3794:P3803" si="426">E3794/L3794</f>
        <v>17.5</v>
      </c>
      <c r="Q3794" s="6" t="s">
        <v>8374</v>
      </c>
      <c r="R3794" t="s">
        <v>8416</v>
      </c>
      <c r="S3794" s="10">
        <f t="shared" si="424"/>
        <v>42170.447013888886</v>
      </c>
      <c r="T3794" s="10">
        <f t="shared" si="425"/>
        <v>42200.447013888886</v>
      </c>
      <c r="U3794" s="10">
        <v>42170</v>
      </c>
      <c r="V3794" s="10">
        <v>42200</v>
      </c>
      <c r="W3794" s="28">
        <f t="shared" si="422"/>
        <v>12500</v>
      </c>
      <c r="X3794" s="28">
        <f t="shared" si="423"/>
        <v>35</v>
      </c>
    </row>
    <row r="3795" spans="1:2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8320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8362</v>
      </c>
      <c r="O3795" s="5">
        <f t="shared" si="421"/>
        <v>59.657142857142851</v>
      </c>
      <c r="P3795" s="5">
        <f t="shared" si="426"/>
        <v>174</v>
      </c>
      <c r="Q3795" s="6" t="s">
        <v>8374</v>
      </c>
      <c r="R3795" t="s">
        <v>8416</v>
      </c>
      <c r="S3795" s="10">
        <f t="shared" si="424"/>
        <v>41968.938993055555</v>
      </c>
      <c r="T3795" s="10">
        <f t="shared" si="425"/>
        <v>41989.938993055555</v>
      </c>
      <c r="U3795" s="10">
        <v>41968</v>
      </c>
      <c r="V3795" s="10">
        <v>41989</v>
      </c>
      <c r="W3795" s="28">
        <f t="shared" si="422"/>
        <v>7000</v>
      </c>
      <c r="X3795" s="28">
        <f t="shared" si="423"/>
        <v>4176</v>
      </c>
    </row>
    <row r="3796" spans="1:2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8320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8362</v>
      </c>
      <c r="O3796" s="5">
        <f t="shared" si="421"/>
        <v>1</v>
      </c>
      <c r="P3796" s="5">
        <f t="shared" si="426"/>
        <v>50</v>
      </c>
      <c r="Q3796" s="6" t="s">
        <v>8374</v>
      </c>
      <c r="R3796" t="s">
        <v>8416</v>
      </c>
      <c r="S3796" s="10">
        <f t="shared" si="424"/>
        <v>42132.58048611111</v>
      </c>
      <c r="T3796" s="10">
        <f t="shared" si="425"/>
        <v>42162.58048611111</v>
      </c>
      <c r="U3796" s="10">
        <v>42132</v>
      </c>
      <c r="V3796" s="10">
        <v>42162</v>
      </c>
      <c r="W3796" s="28">
        <f t="shared" si="422"/>
        <v>7706.4999999999991</v>
      </c>
      <c r="X3796" s="28">
        <f t="shared" si="423"/>
        <v>76.655000000000001</v>
      </c>
    </row>
    <row r="3797" spans="1:2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8320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8362</v>
      </c>
      <c r="O3797" s="5">
        <f t="shared" si="421"/>
        <v>1.6666666666666667</v>
      </c>
      <c r="P3797" s="5">
        <f t="shared" si="426"/>
        <v>5</v>
      </c>
      <c r="Q3797" s="6" t="s">
        <v>8374</v>
      </c>
      <c r="R3797" t="s">
        <v>8416</v>
      </c>
      <c r="S3797" s="10">
        <f t="shared" si="424"/>
        <v>42201.436226851853</v>
      </c>
      <c r="T3797" s="10">
        <f t="shared" si="425"/>
        <v>42244.9375</v>
      </c>
      <c r="U3797" s="10">
        <v>42201</v>
      </c>
      <c r="V3797" s="10">
        <v>42244</v>
      </c>
      <c r="W3797" s="28">
        <f t="shared" si="422"/>
        <v>934.02</v>
      </c>
      <c r="X3797" s="28">
        <f t="shared" si="423"/>
        <v>15.390999999999998</v>
      </c>
    </row>
    <row r="3798" spans="1:2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8320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8362</v>
      </c>
      <c r="O3798" s="5">
        <f t="shared" si="421"/>
        <v>4.4444444444444444E-3</v>
      </c>
      <c r="P3798" s="5">
        <f t="shared" si="426"/>
        <v>1</v>
      </c>
      <c r="Q3798" s="6" t="s">
        <v>8374</v>
      </c>
      <c r="R3798" t="s">
        <v>8416</v>
      </c>
      <c r="S3798" s="10">
        <f t="shared" si="424"/>
        <v>42689.029583333337</v>
      </c>
      <c r="T3798" s="10">
        <f t="shared" si="425"/>
        <v>42749.029583333337</v>
      </c>
      <c r="U3798" s="10">
        <v>42689</v>
      </c>
      <c r="V3798" s="10">
        <v>42749</v>
      </c>
      <c r="W3798" s="28">
        <f t="shared" si="422"/>
        <v>22500</v>
      </c>
      <c r="X3798" s="28">
        <f t="shared" si="423"/>
        <v>1</v>
      </c>
    </row>
    <row r="3799" spans="1:2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8320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8362</v>
      </c>
      <c r="O3799" s="5">
        <f t="shared" si="421"/>
        <v>89.666666666666657</v>
      </c>
      <c r="P3799" s="5">
        <f t="shared" si="426"/>
        <v>145.40540540540542</v>
      </c>
      <c r="Q3799" s="6" t="s">
        <v>8374</v>
      </c>
      <c r="R3799" t="s">
        <v>8416</v>
      </c>
      <c r="S3799" s="10">
        <f t="shared" si="424"/>
        <v>42084.881539351853</v>
      </c>
      <c r="T3799" s="10">
        <f t="shared" si="425"/>
        <v>42114.881539351853</v>
      </c>
      <c r="U3799" s="10">
        <v>42084</v>
      </c>
      <c r="V3799" s="10">
        <v>42114</v>
      </c>
      <c r="W3799" s="28">
        <f t="shared" si="422"/>
        <v>6000</v>
      </c>
      <c r="X3799" s="28">
        <f t="shared" si="423"/>
        <v>5380</v>
      </c>
    </row>
    <row r="3800" spans="1:2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8320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8362</v>
      </c>
      <c r="O3800" s="5">
        <f t="shared" si="421"/>
        <v>1.4642857142857144</v>
      </c>
      <c r="P3800" s="5">
        <f t="shared" si="426"/>
        <v>205</v>
      </c>
      <c r="Q3800" s="6" t="s">
        <v>8374</v>
      </c>
      <c r="R3800" t="s">
        <v>8416</v>
      </c>
      <c r="S3800" s="10">
        <f t="shared" si="424"/>
        <v>41831.722777777773</v>
      </c>
      <c r="T3800" s="10">
        <f t="shared" si="425"/>
        <v>41861.722777777773</v>
      </c>
      <c r="U3800" s="10">
        <v>41831</v>
      </c>
      <c r="V3800" s="10">
        <v>41861</v>
      </c>
      <c r="W3800" s="28">
        <f t="shared" si="422"/>
        <v>70000</v>
      </c>
      <c r="X3800" s="28">
        <f t="shared" si="423"/>
        <v>1025</v>
      </c>
    </row>
    <row r="3801" spans="1:2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8320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8362</v>
      </c>
      <c r="O3801" s="5">
        <f t="shared" si="421"/>
        <v>4.0199999999999996</v>
      </c>
      <c r="P3801" s="5">
        <f t="shared" si="426"/>
        <v>100.5</v>
      </c>
      <c r="Q3801" s="6" t="s">
        <v>8374</v>
      </c>
      <c r="R3801" t="s">
        <v>8416</v>
      </c>
      <c r="S3801" s="10">
        <f t="shared" si="424"/>
        <v>42410.93105324074</v>
      </c>
      <c r="T3801" s="10">
        <f t="shared" si="425"/>
        <v>42440.93105324074</v>
      </c>
      <c r="U3801" s="10">
        <v>42410</v>
      </c>
      <c r="V3801" s="10">
        <v>42440</v>
      </c>
      <c r="W3801" s="28">
        <f t="shared" si="422"/>
        <v>10000</v>
      </c>
      <c r="X3801" s="28">
        <f t="shared" si="423"/>
        <v>402</v>
      </c>
    </row>
    <row r="3802" spans="1:2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8320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8362</v>
      </c>
      <c r="O3802" s="5">
        <f t="shared" si="421"/>
        <v>4.004545454545454</v>
      </c>
      <c r="P3802" s="5">
        <f t="shared" si="426"/>
        <v>55.0625</v>
      </c>
      <c r="Q3802" s="6" t="s">
        <v>8374</v>
      </c>
      <c r="R3802" t="s">
        <v>8416</v>
      </c>
      <c r="S3802" s="10">
        <f t="shared" si="424"/>
        <v>41982.737071759257</v>
      </c>
      <c r="T3802" s="10">
        <f t="shared" si="425"/>
        <v>42015.207638888889</v>
      </c>
      <c r="U3802" s="10">
        <v>41982</v>
      </c>
      <c r="V3802" s="10">
        <v>42015</v>
      </c>
      <c r="W3802" s="28">
        <f t="shared" si="422"/>
        <v>22000</v>
      </c>
      <c r="X3802" s="28">
        <f t="shared" si="423"/>
        <v>881</v>
      </c>
    </row>
    <row r="3803" spans="1:2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8320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8362</v>
      </c>
      <c r="O3803" s="5">
        <f t="shared" si="421"/>
        <v>8.52</v>
      </c>
      <c r="P3803" s="5">
        <f t="shared" si="426"/>
        <v>47.333333333333336</v>
      </c>
      <c r="Q3803" s="6" t="s">
        <v>8374</v>
      </c>
      <c r="R3803" t="s">
        <v>8416</v>
      </c>
      <c r="S3803" s="10">
        <f t="shared" si="424"/>
        <v>41975.676111111112</v>
      </c>
      <c r="T3803" s="10">
        <f t="shared" si="425"/>
        <v>42006.676111111112</v>
      </c>
      <c r="U3803" s="10">
        <v>41975</v>
      </c>
      <c r="V3803" s="10">
        <v>42006</v>
      </c>
      <c r="W3803" s="28">
        <f t="shared" si="422"/>
        <v>5000</v>
      </c>
      <c r="X3803" s="28">
        <f t="shared" si="423"/>
        <v>426</v>
      </c>
    </row>
    <row r="3804" spans="1:2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8320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8362</v>
      </c>
      <c r="O3804" s="5">
        <f t="shared" si="421"/>
        <v>0</v>
      </c>
      <c r="P3804" s="5">
        <v>0</v>
      </c>
      <c r="Q3804" s="6" t="s">
        <v>8374</v>
      </c>
      <c r="R3804" t="s">
        <v>8416</v>
      </c>
      <c r="S3804" s="10">
        <f t="shared" si="424"/>
        <v>42269.126226851848</v>
      </c>
      <c r="T3804" s="10">
        <f t="shared" si="425"/>
        <v>42299.126226851848</v>
      </c>
      <c r="U3804" s="10">
        <v>42269</v>
      </c>
      <c r="V3804" s="10">
        <v>42299</v>
      </c>
      <c r="W3804" s="28">
        <f t="shared" si="422"/>
        <v>3000</v>
      </c>
      <c r="X3804" s="28">
        <f t="shared" si="423"/>
        <v>0</v>
      </c>
    </row>
    <row r="3805" spans="1:2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8320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8362</v>
      </c>
      <c r="O3805" s="5">
        <f t="shared" si="421"/>
        <v>19.650000000000002</v>
      </c>
      <c r="P3805" s="5">
        <f>E3805/L3805</f>
        <v>58.95</v>
      </c>
      <c r="Q3805" s="6" t="s">
        <v>8374</v>
      </c>
      <c r="R3805" t="s">
        <v>8416</v>
      </c>
      <c r="S3805" s="10">
        <f t="shared" si="424"/>
        <v>42403.971851851849</v>
      </c>
      <c r="T3805" s="10">
        <f t="shared" si="425"/>
        <v>42433.971851851849</v>
      </c>
      <c r="U3805" s="10">
        <v>42403</v>
      </c>
      <c r="V3805" s="10">
        <v>42433</v>
      </c>
      <c r="W3805" s="28">
        <f t="shared" si="422"/>
        <v>12000</v>
      </c>
      <c r="X3805" s="28">
        <f t="shared" si="423"/>
        <v>2358</v>
      </c>
    </row>
    <row r="3806" spans="1:2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8320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8362</v>
      </c>
      <c r="O3806" s="5">
        <f t="shared" si="421"/>
        <v>0</v>
      </c>
      <c r="P3806" s="5">
        <v>0</v>
      </c>
      <c r="Q3806" s="6" t="s">
        <v>8374</v>
      </c>
      <c r="R3806" t="s">
        <v>8416</v>
      </c>
      <c r="S3806" s="10">
        <f t="shared" si="424"/>
        <v>42527.00953703704</v>
      </c>
      <c r="T3806" s="10">
        <f t="shared" si="425"/>
        <v>42582.291666666672</v>
      </c>
      <c r="U3806" s="10">
        <v>42527</v>
      </c>
      <c r="V3806" s="10">
        <v>42582</v>
      </c>
      <c r="W3806" s="28">
        <f t="shared" si="422"/>
        <v>8000</v>
      </c>
      <c r="X3806" s="28">
        <f t="shared" si="423"/>
        <v>0</v>
      </c>
    </row>
    <row r="3807" spans="1:2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8320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8362</v>
      </c>
      <c r="O3807" s="5">
        <f t="shared" si="421"/>
        <v>2E-3</v>
      </c>
      <c r="P3807" s="5">
        <f t="shared" ref="P3807:P3838" si="427">E3807/L3807</f>
        <v>1.5</v>
      </c>
      <c r="Q3807" s="6" t="s">
        <v>8374</v>
      </c>
      <c r="R3807" t="s">
        <v>8416</v>
      </c>
      <c r="S3807" s="10">
        <f t="shared" si="424"/>
        <v>41849.887037037035</v>
      </c>
      <c r="T3807" s="10">
        <f t="shared" si="425"/>
        <v>41909.887037037035</v>
      </c>
      <c r="U3807" s="10">
        <v>41849</v>
      </c>
      <c r="V3807" s="10">
        <v>41909</v>
      </c>
      <c r="W3807" s="28">
        <f t="shared" si="422"/>
        <v>150000</v>
      </c>
      <c r="X3807" s="28">
        <f t="shared" si="423"/>
        <v>3</v>
      </c>
    </row>
    <row r="3808" spans="1:2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8320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8362</v>
      </c>
      <c r="O3808" s="5">
        <f t="shared" si="421"/>
        <v>6.6666666666666666E-2</v>
      </c>
      <c r="P3808" s="5">
        <f t="shared" si="427"/>
        <v>5</v>
      </c>
      <c r="Q3808" s="6" t="s">
        <v>8374</v>
      </c>
      <c r="R3808" t="s">
        <v>8416</v>
      </c>
      <c r="S3808" s="10">
        <f t="shared" si="424"/>
        <v>41799.259039351848</v>
      </c>
      <c r="T3808" s="10">
        <f t="shared" si="425"/>
        <v>41819.259039351848</v>
      </c>
      <c r="U3808" s="10">
        <v>41799</v>
      </c>
      <c r="V3808" s="10">
        <v>41819</v>
      </c>
      <c r="W3808" s="28">
        <f t="shared" si="422"/>
        <v>7017</v>
      </c>
      <c r="X3808" s="28">
        <f t="shared" si="423"/>
        <v>4.7095000000000002</v>
      </c>
    </row>
    <row r="3809" spans="1:2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8320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8362</v>
      </c>
      <c r="O3809" s="5">
        <f t="shared" si="421"/>
        <v>30.333333333333336</v>
      </c>
      <c r="P3809" s="5">
        <f t="shared" si="427"/>
        <v>50.555555555555557</v>
      </c>
      <c r="Q3809" s="6" t="s">
        <v>8374</v>
      </c>
      <c r="R3809" t="s">
        <v>8416</v>
      </c>
      <c r="S3809" s="10">
        <f t="shared" si="424"/>
        <v>42090.909016203703</v>
      </c>
      <c r="T3809" s="10">
        <f t="shared" si="425"/>
        <v>42097.909016203703</v>
      </c>
      <c r="U3809" s="10">
        <v>42090</v>
      </c>
      <c r="V3809" s="10">
        <v>42097</v>
      </c>
      <c r="W3809" s="28">
        <f t="shared" si="422"/>
        <v>1500</v>
      </c>
      <c r="X3809" s="28">
        <f t="shared" si="423"/>
        <v>455</v>
      </c>
    </row>
    <row r="3810" spans="1:2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8318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8328</v>
      </c>
      <c r="O3810" s="5">
        <f t="shared" si="421"/>
        <v>100</v>
      </c>
      <c r="P3810" s="5">
        <f t="shared" si="427"/>
        <v>41.666666666666664</v>
      </c>
      <c r="Q3810" s="6" t="s">
        <v>8374</v>
      </c>
      <c r="R3810" t="s">
        <v>8375</v>
      </c>
      <c r="S3810" s="10">
        <f t="shared" si="424"/>
        <v>42059.453923611116</v>
      </c>
      <c r="T3810" s="10">
        <f t="shared" si="425"/>
        <v>42119.412256944444</v>
      </c>
      <c r="U3810" s="10">
        <v>42059</v>
      </c>
      <c r="V3810" s="10">
        <v>42119</v>
      </c>
      <c r="W3810" s="28">
        <f t="shared" si="422"/>
        <v>1542.5</v>
      </c>
      <c r="X3810" s="28">
        <f t="shared" si="423"/>
        <v>1511.9</v>
      </c>
    </row>
    <row r="3811" spans="1:2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8318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8328</v>
      </c>
      <c r="O3811" s="5">
        <f t="shared" si="421"/>
        <v>101.25</v>
      </c>
      <c r="P3811" s="5">
        <f t="shared" si="427"/>
        <v>53.289473684210527</v>
      </c>
      <c r="Q3811" s="6" t="s">
        <v>8374</v>
      </c>
      <c r="R3811" t="s">
        <v>8375</v>
      </c>
      <c r="S3811" s="10">
        <f t="shared" si="424"/>
        <v>41800.526701388888</v>
      </c>
      <c r="T3811" s="10">
        <f t="shared" si="425"/>
        <v>41850.958333333336</v>
      </c>
      <c r="U3811" s="10">
        <v>41800</v>
      </c>
      <c r="V3811" s="10">
        <v>41850</v>
      </c>
      <c r="W3811" s="28">
        <f t="shared" si="422"/>
        <v>3355.2</v>
      </c>
      <c r="X3811" s="28">
        <f t="shared" si="423"/>
        <v>3427.7175000000002</v>
      </c>
    </row>
    <row r="3812" spans="1:2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8318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8328</v>
      </c>
      <c r="O3812" s="5">
        <f t="shared" si="421"/>
        <v>121.73333333333333</v>
      </c>
      <c r="P3812" s="5">
        <f t="shared" si="427"/>
        <v>70.230769230769226</v>
      </c>
      <c r="Q3812" s="6" t="s">
        <v>8374</v>
      </c>
      <c r="R3812" t="s">
        <v>8375</v>
      </c>
      <c r="S3812" s="10">
        <f t="shared" si="424"/>
        <v>42054.849050925928</v>
      </c>
      <c r="T3812" s="10">
        <f t="shared" si="425"/>
        <v>42084.807384259257</v>
      </c>
      <c r="U3812" s="10">
        <v>42054</v>
      </c>
      <c r="V3812" s="10">
        <v>42084</v>
      </c>
      <c r="W3812" s="28">
        <f t="shared" si="422"/>
        <v>1500</v>
      </c>
      <c r="X3812" s="28">
        <f t="shared" si="423"/>
        <v>1826</v>
      </c>
    </row>
    <row r="3813" spans="1:2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8318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8328</v>
      </c>
      <c r="O3813" s="5">
        <f t="shared" si="421"/>
        <v>330</v>
      </c>
      <c r="P3813" s="5">
        <f t="shared" si="427"/>
        <v>43.421052631578945</v>
      </c>
      <c r="Q3813" s="6" t="s">
        <v>8374</v>
      </c>
      <c r="R3813" t="s">
        <v>8375</v>
      </c>
      <c r="S3813" s="10">
        <f t="shared" si="424"/>
        <v>42487.62700231481</v>
      </c>
      <c r="T3813" s="10">
        <f t="shared" si="425"/>
        <v>42521.458333333328</v>
      </c>
      <c r="U3813" s="10">
        <v>42487</v>
      </c>
      <c r="V3813" s="10">
        <v>42521</v>
      </c>
      <c r="W3813" s="28">
        <f t="shared" si="422"/>
        <v>364.72500000000002</v>
      </c>
      <c r="X3813" s="28">
        <f t="shared" si="423"/>
        <v>1207.8824999999999</v>
      </c>
    </row>
    <row r="3814" spans="1:2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8318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8328</v>
      </c>
      <c r="O3814" s="5">
        <f t="shared" si="421"/>
        <v>109.55</v>
      </c>
      <c r="P3814" s="5">
        <f t="shared" si="427"/>
        <v>199.18181818181819</v>
      </c>
      <c r="Q3814" s="6" t="s">
        <v>8374</v>
      </c>
      <c r="R3814" t="s">
        <v>8375</v>
      </c>
      <c r="S3814" s="10">
        <f t="shared" si="424"/>
        <v>42109.751250000001</v>
      </c>
      <c r="T3814" s="10">
        <f t="shared" si="425"/>
        <v>42156.165972222225</v>
      </c>
      <c r="U3814" s="10">
        <v>42109</v>
      </c>
      <c r="V3814" s="10">
        <v>42156</v>
      </c>
      <c r="W3814" s="28">
        <f t="shared" si="422"/>
        <v>1593.6</v>
      </c>
      <c r="X3814" s="28">
        <f t="shared" si="423"/>
        <v>1753.6764000000001</v>
      </c>
    </row>
    <row r="3815" spans="1:2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8318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8328</v>
      </c>
      <c r="O3815" s="5">
        <f t="shared" si="421"/>
        <v>100.95190476190474</v>
      </c>
      <c r="P3815" s="5">
        <f t="shared" si="427"/>
        <v>78.518148148148143</v>
      </c>
      <c r="Q3815" s="6" t="s">
        <v>8374</v>
      </c>
      <c r="R3815" t="s">
        <v>8375</v>
      </c>
      <c r="S3815" s="10">
        <f t="shared" si="424"/>
        <v>42497.275706018518</v>
      </c>
      <c r="T3815" s="10">
        <f t="shared" si="425"/>
        <v>42535.904861111107</v>
      </c>
      <c r="U3815" s="10">
        <v>42497</v>
      </c>
      <c r="V3815" s="10">
        <v>42535</v>
      </c>
      <c r="W3815" s="28">
        <f t="shared" si="422"/>
        <v>2100</v>
      </c>
      <c r="X3815" s="28">
        <f t="shared" si="423"/>
        <v>2119.9899999999998</v>
      </c>
    </row>
    <row r="3816" spans="1:2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8318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8328</v>
      </c>
      <c r="O3816" s="5">
        <f t="shared" si="421"/>
        <v>140.13333333333333</v>
      </c>
      <c r="P3816" s="5">
        <f t="shared" si="427"/>
        <v>61.823529411764703</v>
      </c>
      <c r="Q3816" s="6" t="s">
        <v>8374</v>
      </c>
      <c r="R3816" t="s">
        <v>8375</v>
      </c>
      <c r="S3816" s="10">
        <f t="shared" si="424"/>
        <v>42058.904074074075</v>
      </c>
      <c r="T3816" s="10">
        <f t="shared" si="425"/>
        <v>42095.165972222225</v>
      </c>
      <c r="U3816" s="10">
        <v>42058</v>
      </c>
      <c r="V3816" s="10">
        <v>42095</v>
      </c>
      <c r="W3816" s="28">
        <f t="shared" si="422"/>
        <v>1500</v>
      </c>
      <c r="X3816" s="28">
        <f t="shared" si="423"/>
        <v>2102</v>
      </c>
    </row>
    <row r="3817" spans="1:2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8318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8328</v>
      </c>
      <c r="O3817" s="5">
        <f t="shared" si="421"/>
        <v>100.001</v>
      </c>
      <c r="P3817" s="5">
        <f t="shared" si="427"/>
        <v>50.000500000000002</v>
      </c>
      <c r="Q3817" s="6" t="s">
        <v>8374</v>
      </c>
      <c r="R3817" t="s">
        <v>8375</v>
      </c>
      <c r="S3817" s="10">
        <f t="shared" si="424"/>
        <v>42207.259918981479</v>
      </c>
      <c r="T3817" s="10">
        <f t="shared" si="425"/>
        <v>42236.958333333328</v>
      </c>
      <c r="U3817" s="10">
        <v>42207</v>
      </c>
      <c r="V3817" s="10">
        <v>42236</v>
      </c>
      <c r="W3817" s="28">
        <f t="shared" si="422"/>
        <v>1561.3999999999999</v>
      </c>
      <c r="X3817" s="28">
        <f t="shared" si="423"/>
        <v>1566.7156669999999</v>
      </c>
    </row>
    <row r="3818" spans="1:2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8318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8328</v>
      </c>
      <c r="O3818" s="5">
        <f t="shared" si="421"/>
        <v>119.238</v>
      </c>
      <c r="P3818" s="5">
        <f t="shared" si="427"/>
        <v>48.339729729729726</v>
      </c>
      <c r="Q3818" s="6" t="s">
        <v>8374</v>
      </c>
      <c r="R3818" t="s">
        <v>8375</v>
      </c>
      <c r="S3818" s="10">
        <f t="shared" si="424"/>
        <v>41807.690081018518</v>
      </c>
      <c r="T3818" s="10">
        <f t="shared" si="425"/>
        <v>41837.690081018518</v>
      </c>
      <c r="U3818" s="10">
        <v>41807</v>
      </c>
      <c r="V3818" s="10">
        <v>41837</v>
      </c>
      <c r="W3818" s="28">
        <f t="shared" si="422"/>
        <v>1500</v>
      </c>
      <c r="X3818" s="28">
        <f t="shared" si="423"/>
        <v>1788.57</v>
      </c>
    </row>
    <row r="3819" spans="1:2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8318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8328</v>
      </c>
      <c r="O3819" s="5">
        <f t="shared" si="421"/>
        <v>107.25</v>
      </c>
      <c r="P3819" s="5">
        <f t="shared" si="427"/>
        <v>107.25</v>
      </c>
      <c r="Q3819" s="6" t="s">
        <v>8374</v>
      </c>
      <c r="R3819" t="s">
        <v>8375</v>
      </c>
      <c r="S3819" s="10">
        <f t="shared" si="424"/>
        <v>42284.69694444444</v>
      </c>
      <c r="T3819" s="10">
        <f t="shared" si="425"/>
        <v>42301.165972222225</v>
      </c>
      <c r="U3819" s="10">
        <v>42284</v>
      </c>
      <c r="V3819" s="10">
        <v>42301</v>
      </c>
      <c r="W3819" s="28">
        <f t="shared" si="422"/>
        <v>2000</v>
      </c>
      <c r="X3819" s="28">
        <f t="shared" si="423"/>
        <v>2145</v>
      </c>
    </row>
    <row r="3820" spans="1:2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8318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8328</v>
      </c>
      <c r="O3820" s="5">
        <f t="shared" si="421"/>
        <v>227.99999999999997</v>
      </c>
      <c r="P3820" s="5">
        <f t="shared" si="427"/>
        <v>57</v>
      </c>
      <c r="Q3820" s="6" t="s">
        <v>8374</v>
      </c>
      <c r="R3820" t="s">
        <v>8375</v>
      </c>
      <c r="S3820" s="10">
        <f t="shared" si="424"/>
        <v>42045.84238425926</v>
      </c>
      <c r="T3820" s="10">
        <f t="shared" si="425"/>
        <v>42075.800717592589</v>
      </c>
      <c r="U3820" s="10">
        <v>42045</v>
      </c>
      <c r="V3820" s="10">
        <v>42075</v>
      </c>
      <c r="W3820" s="28">
        <f t="shared" si="422"/>
        <v>250</v>
      </c>
      <c r="X3820" s="28">
        <f t="shared" si="423"/>
        <v>570</v>
      </c>
    </row>
    <row r="3821" spans="1:2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8318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8328</v>
      </c>
      <c r="O3821" s="5">
        <f t="shared" si="421"/>
        <v>106.4</v>
      </c>
      <c r="P3821" s="5">
        <f t="shared" si="427"/>
        <v>40.92307692307692</v>
      </c>
      <c r="Q3821" s="6" t="s">
        <v>8374</v>
      </c>
      <c r="R3821" t="s">
        <v>8375</v>
      </c>
      <c r="S3821" s="10">
        <f t="shared" si="424"/>
        <v>42184.209537037037</v>
      </c>
      <c r="T3821" s="10">
        <f t="shared" si="425"/>
        <v>42202.876388888893</v>
      </c>
      <c r="U3821" s="10">
        <v>42184</v>
      </c>
      <c r="V3821" s="10">
        <v>42202</v>
      </c>
      <c r="W3821" s="28">
        <f t="shared" si="422"/>
        <v>1000</v>
      </c>
      <c r="X3821" s="28">
        <f t="shared" si="423"/>
        <v>1064</v>
      </c>
    </row>
    <row r="3822" spans="1:2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8318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8328</v>
      </c>
      <c r="O3822" s="5">
        <f t="shared" si="421"/>
        <v>143.33333333333334</v>
      </c>
      <c r="P3822" s="5">
        <f t="shared" si="427"/>
        <v>21.5</v>
      </c>
      <c r="Q3822" s="6" t="s">
        <v>8374</v>
      </c>
      <c r="R3822" t="s">
        <v>8375</v>
      </c>
      <c r="S3822" s="10">
        <f t="shared" si="424"/>
        <v>42160.651817129634</v>
      </c>
      <c r="T3822" s="10">
        <f t="shared" si="425"/>
        <v>42190.651817129634</v>
      </c>
      <c r="U3822" s="10">
        <v>42160</v>
      </c>
      <c r="V3822" s="10">
        <v>42190</v>
      </c>
      <c r="W3822" s="28">
        <f t="shared" si="422"/>
        <v>459.92999999999995</v>
      </c>
      <c r="X3822" s="28">
        <f t="shared" si="423"/>
        <v>671.83199999999999</v>
      </c>
    </row>
    <row r="3823" spans="1:2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8318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8328</v>
      </c>
      <c r="O3823" s="5">
        <f t="shared" si="421"/>
        <v>104.54285714285714</v>
      </c>
      <c r="P3823" s="5">
        <f t="shared" si="427"/>
        <v>79.543478260869563</v>
      </c>
      <c r="Q3823" s="6" t="s">
        <v>8374</v>
      </c>
      <c r="R3823" t="s">
        <v>8375</v>
      </c>
      <c r="S3823" s="10">
        <f t="shared" si="424"/>
        <v>42341.180636574078</v>
      </c>
      <c r="T3823" s="10">
        <f t="shared" si="425"/>
        <v>42373.180636574078</v>
      </c>
      <c r="U3823" s="10">
        <v>42341</v>
      </c>
      <c r="V3823" s="10">
        <v>42373</v>
      </c>
      <c r="W3823" s="28">
        <f t="shared" si="422"/>
        <v>3500</v>
      </c>
      <c r="X3823" s="28">
        <f t="shared" si="423"/>
        <v>3659</v>
      </c>
    </row>
    <row r="3824" spans="1:2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8318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8328</v>
      </c>
      <c r="O3824" s="5">
        <f t="shared" si="421"/>
        <v>110.02000000000001</v>
      </c>
      <c r="P3824" s="5">
        <f t="shared" si="427"/>
        <v>72.381578947368425</v>
      </c>
      <c r="Q3824" s="6" t="s">
        <v>8374</v>
      </c>
      <c r="R3824" t="s">
        <v>8375</v>
      </c>
      <c r="S3824" s="10">
        <f t="shared" si="424"/>
        <v>42329.838159722218</v>
      </c>
      <c r="T3824" s="10">
        <f t="shared" si="425"/>
        <v>42388.957638888889</v>
      </c>
      <c r="U3824" s="10">
        <v>42329</v>
      </c>
      <c r="V3824" s="10">
        <v>42388</v>
      </c>
      <c r="W3824" s="28">
        <f t="shared" si="422"/>
        <v>5344</v>
      </c>
      <c r="X3824" s="28">
        <f t="shared" si="423"/>
        <v>5978.4867999999997</v>
      </c>
    </row>
    <row r="3825" spans="1:2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8318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8328</v>
      </c>
      <c r="O3825" s="5">
        <f t="shared" si="421"/>
        <v>106</v>
      </c>
      <c r="P3825" s="5">
        <f t="shared" si="427"/>
        <v>64.634146341463421</v>
      </c>
      <c r="Q3825" s="6" t="s">
        <v>8374</v>
      </c>
      <c r="R3825" t="s">
        <v>8375</v>
      </c>
      <c r="S3825" s="10">
        <f t="shared" si="424"/>
        <v>42170.910231481481</v>
      </c>
      <c r="T3825" s="10">
        <f t="shared" si="425"/>
        <v>42205.165972222225</v>
      </c>
      <c r="U3825" s="10">
        <v>42170</v>
      </c>
      <c r="V3825" s="10">
        <v>42205</v>
      </c>
      <c r="W3825" s="28">
        <f t="shared" si="422"/>
        <v>2500</v>
      </c>
      <c r="X3825" s="28">
        <f t="shared" si="423"/>
        <v>2650</v>
      </c>
    </row>
    <row r="3826" spans="1:2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8318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8328</v>
      </c>
      <c r="O3826" s="5">
        <f t="shared" si="421"/>
        <v>108</v>
      </c>
      <c r="P3826" s="5">
        <f t="shared" si="427"/>
        <v>38.571428571428569</v>
      </c>
      <c r="Q3826" s="6" t="s">
        <v>8374</v>
      </c>
      <c r="R3826" t="s">
        <v>8375</v>
      </c>
      <c r="S3826" s="10">
        <f t="shared" si="424"/>
        <v>42571.626192129625</v>
      </c>
      <c r="T3826" s="10">
        <f t="shared" si="425"/>
        <v>42583.570138888885</v>
      </c>
      <c r="U3826" s="10">
        <v>42571</v>
      </c>
      <c r="V3826" s="10">
        <v>42583</v>
      </c>
      <c r="W3826" s="28">
        <f t="shared" si="422"/>
        <v>329.32499999999999</v>
      </c>
      <c r="X3826" s="28">
        <f t="shared" si="423"/>
        <v>356.56200000000001</v>
      </c>
    </row>
    <row r="3827" spans="1:2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8318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8328</v>
      </c>
      <c r="O3827" s="5">
        <f t="shared" si="421"/>
        <v>105.42</v>
      </c>
      <c r="P3827" s="5">
        <f t="shared" si="427"/>
        <v>107.57142857142857</v>
      </c>
      <c r="Q3827" s="6" t="s">
        <v>8374</v>
      </c>
      <c r="R3827" t="s">
        <v>8375</v>
      </c>
      <c r="S3827" s="10">
        <f t="shared" si="424"/>
        <v>42151.069606481484</v>
      </c>
      <c r="T3827" s="10">
        <f t="shared" si="425"/>
        <v>42172.069606481484</v>
      </c>
      <c r="U3827" s="10">
        <v>42151</v>
      </c>
      <c r="V3827" s="10">
        <v>42172</v>
      </c>
      <c r="W3827" s="28">
        <f t="shared" si="422"/>
        <v>5000</v>
      </c>
      <c r="X3827" s="28">
        <f t="shared" si="423"/>
        <v>5271</v>
      </c>
    </row>
    <row r="3828" spans="1:2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8318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8328</v>
      </c>
      <c r="O3828" s="5">
        <f t="shared" si="421"/>
        <v>119.16666666666667</v>
      </c>
      <c r="P3828" s="5">
        <f t="shared" si="427"/>
        <v>27.5</v>
      </c>
      <c r="Q3828" s="6" t="s">
        <v>8374</v>
      </c>
      <c r="R3828" t="s">
        <v>8375</v>
      </c>
      <c r="S3828" s="10">
        <f t="shared" si="424"/>
        <v>42101.423541666663</v>
      </c>
      <c r="T3828" s="10">
        <f t="shared" si="425"/>
        <v>42131.423541666663</v>
      </c>
      <c r="U3828" s="10">
        <v>42101</v>
      </c>
      <c r="V3828" s="10">
        <v>42131</v>
      </c>
      <c r="W3828" s="28">
        <f t="shared" si="422"/>
        <v>893.21999999999991</v>
      </c>
      <c r="X3828" s="28">
        <f t="shared" si="423"/>
        <v>1088.6589999999999</v>
      </c>
    </row>
    <row r="3829" spans="1:2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8318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8328</v>
      </c>
      <c r="O3829" s="5">
        <f t="shared" si="421"/>
        <v>152.66666666666666</v>
      </c>
      <c r="P3829" s="5">
        <f t="shared" si="427"/>
        <v>70.461538461538467</v>
      </c>
      <c r="Q3829" s="6" t="s">
        <v>8374</v>
      </c>
      <c r="R3829" t="s">
        <v>8375</v>
      </c>
      <c r="S3829" s="10">
        <f t="shared" si="424"/>
        <v>42034.928252314814</v>
      </c>
      <c r="T3829" s="10">
        <f t="shared" si="425"/>
        <v>42090</v>
      </c>
      <c r="U3829" s="10">
        <v>42034</v>
      </c>
      <c r="V3829" s="10">
        <v>42090</v>
      </c>
      <c r="W3829" s="28">
        <f t="shared" si="422"/>
        <v>4515.3</v>
      </c>
      <c r="X3829" s="28">
        <f t="shared" si="423"/>
        <v>6812.75</v>
      </c>
    </row>
    <row r="3830" spans="1:2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8318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8328</v>
      </c>
      <c r="O3830" s="5">
        <f t="shared" si="421"/>
        <v>100</v>
      </c>
      <c r="P3830" s="5">
        <f t="shared" si="427"/>
        <v>178.57142857142858</v>
      </c>
      <c r="Q3830" s="6" t="s">
        <v>8374</v>
      </c>
      <c r="R3830" t="s">
        <v>8375</v>
      </c>
      <c r="S3830" s="10">
        <f t="shared" si="424"/>
        <v>41944.527627314819</v>
      </c>
      <c r="T3830" s="10">
        <f t="shared" si="425"/>
        <v>42004.569293981476</v>
      </c>
      <c r="U3830" s="10">
        <v>41944</v>
      </c>
      <c r="V3830" s="10">
        <v>42004</v>
      </c>
      <c r="W3830" s="28">
        <f t="shared" si="422"/>
        <v>5000</v>
      </c>
      <c r="X3830" s="28">
        <f t="shared" si="423"/>
        <v>5000</v>
      </c>
    </row>
    <row r="3831" spans="1:2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8318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8328</v>
      </c>
      <c r="O3831" s="5">
        <f t="shared" si="421"/>
        <v>100.2</v>
      </c>
      <c r="P3831" s="5">
        <f t="shared" si="427"/>
        <v>62.625</v>
      </c>
      <c r="Q3831" s="6" t="s">
        <v>8374</v>
      </c>
      <c r="R3831" t="s">
        <v>8375</v>
      </c>
      <c r="S3831" s="10">
        <f t="shared" si="424"/>
        <v>42593.865405092598</v>
      </c>
      <c r="T3831" s="10">
        <f t="shared" si="425"/>
        <v>42613.865405092598</v>
      </c>
      <c r="U3831" s="10">
        <v>42593</v>
      </c>
      <c r="V3831" s="10">
        <v>42613</v>
      </c>
      <c r="W3831" s="28">
        <f t="shared" si="422"/>
        <v>500</v>
      </c>
      <c r="X3831" s="28">
        <f t="shared" si="423"/>
        <v>501</v>
      </c>
    </row>
    <row r="3832" spans="1:2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8318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8328</v>
      </c>
      <c r="O3832" s="5">
        <f t="shared" si="421"/>
        <v>225</v>
      </c>
      <c r="P3832" s="5">
        <f t="shared" si="427"/>
        <v>75</v>
      </c>
      <c r="Q3832" s="6" t="s">
        <v>8374</v>
      </c>
      <c r="R3832" t="s">
        <v>8375</v>
      </c>
      <c r="S3832" s="10">
        <f t="shared" si="424"/>
        <v>42503.740868055553</v>
      </c>
      <c r="T3832" s="10">
        <f t="shared" si="425"/>
        <v>42517.740868055553</v>
      </c>
      <c r="U3832" s="10">
        <v>42503</v>
      </c>
      <c r="V3832" s="10">
        <v>42517</v>
      </c>
      <c r="W3832" s="28">
        <f t="shared" si="422"/>
        <v>100</v>
      </c>
      <c r="X3832" s="28">
        <f t="shared" si="423"/>
        <v>225</v>
      </c>
    </row>
    <row r="3833" spans="1:2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8318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8328</v>
      </c>
      <c r="O3833" s="5">
        <f t="shared" si="421"/>
        <v>106.02199999999999</v>
      </c>
      <c r="P3833" s="5">
        <f t="shared" si="427"/>
        <v>58.901111111111113</v>
      </c>
      <c r="Q3833" s="6" t="s">
        <v>8374</v>
      </c>
      <c r="R3833" t="s">
        <v>8375</v>
      </c>
      <c r="S3833" s="10">
        <f t="shared" si="424"/>
        <v>41927.848900462966</v>
      </c>
      <c r="T3833" s="10">
        <f t="shared" si="425"/>
        <v>41948.890567129631</v>
      </c>
      <c r="U3833" s="10">
        <v>41927</v>
      </c>
      <c r="V3833" s="10">
        <v>41948</v>
      </c>
      <c r="W3833" s="28">
        <f t="shared" si="422"/>
        <v>500</v>
      </c>
      <c r="X3833" s="28">
        <f t="shared" si="423"/>
        <v>530.11</v>
      </c>
    </row>
    <row r="3834" spans="1:2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8318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8328</v>
      </c>
      <c r="O3834" s="5">
        <f t="shared" si="421"/>
        <v>104.66666666666666</v>
      </c>
      <c r="P3834" s="5">
        <f t="shared" si="427"/>
        <v>139.55555555555554</v>
      </c>
      <c r="Q3834" s="6" t="s">
        <v>8374</v>
      </c>
      <c r="R3834" t="s">
        <v>8375</v>
      </c>
      <c r="S3834" s="10">
        <f t="shared" si="424"/>
        <v>42375.114988425921</v>
      </c>
      <c r="T3834" s="10">
        <f t="shared" si="425"/>
        <v>42420.114988425921</v>
      </c>
      <c r="U3834" s="10">
        <v>42375</v>
      </c>
      <c r="V3834" s="10">
        <v>42420</v>
      </c>
      <c r="W3834" s="28">
        <f t="shared" si="422"/>
        <v>1200</v>
      </c>
      <c r="X3834" s="28">
        <f t="shared" si="423"/>
        <v>1256</v>
      </c>
    </row>
    <row r="3835" spans="1:2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8318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8328</v>
      </c>
      <c r="O3835" s="5">
        <f t="shared" si="421"/>
        <v>116.66666666666667</v>
      </c>
      <c r="P3835" s="5">
        <f t="shared" si="427"/>
        <v>70</v>
      </c>
      <c r="Q3835" s="6" t="s">
        <v>8374</v>
      </c>
      <c r="R3835" t="s">
        <v>8375</v>
      </c>
      <c r="S3835" s="10">
        <f t="shared" si="424"/>
        <v>41963.872361111113</v>
      </c>
      <c r="T3835" s="10">
        <f t="shared" si="425"/>
        <v>41974.797916666663</v>
      </c>
      <c r="U3835" s="10">
        <v>41963</v>
      </c>
      <c r="V3835" s="10">
        <v>41974</v>
      </c>
      <c r="W3835" s="28">
        <f t="shared" si="422"/>
        <v>1059.5999999999999</v>
      </c>
      <c r="X3835" s="28">
        <f t="shared" si="423"/>
        <v>1228.22</v>
      </c>
    </row>
    <row r="3836" spans="1:2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8318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8328</v>
      </c>
      <c r="O3836" s="5">
        <f t="shared" si="421"/>
        <v>109.03333333333333</v>
      </c>
      <c r="P3836" s="5">
        <f t="shared" si="427"/>
        <v>57.385964912280699</v>
      </c>
      <c r="Q3836" s="6" t="s">
        <v>8374</v>
      </c>
      <c r="R3836" t="s">
        <v>8375</v>
      </c>
      <c r="S3836" s="10">
        <f t="shared" si="424"/>
        <v>42143.445219907408</v>
      </c>
      <c r="T3836" s="10">
        <f t="shared" si="425"/>
        <v>42173.445219907408</v>
      </c>
      <c r="U3836" s="10">
        <v>42143</v>
      </c>
      <c r="V3836" s="10">
        <v>42173</v>
      </c>
      <c r="W3836" s="28">
        <f t="shared" si="422"/>
        <v>4646.3999999999996</v>
      </c>
      <c r="X3836" s="28">
        <f t="shared" si="423"/>
        <v>5204.8152</v>
      </c>
    </row>
    <row r="3837" spans="1:2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8318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8328</v>
      </c>
      <c r="O3837" s="5">
        <f t="shared" si="421"/>
        <v>160</v>
      </c>
      <c r="P3837" s="5">
        <f t="shared" si="427"/>
        <v>40</v>
      </c>
      <c r="Q3837" s="6" t="s">
        <v>8374</v>
      </c>
      <c r="R3837" t="s">
        <v>8375</v>
      </c>
      <c r="S3837" s="10">
        <f t="shared" si="424"/>
        <v>42460.94222222222</v>
      </c>
      <c r="T3837" s="10">
        <f t="shared" si="425"/>
        <v>42481.94222222222</v>
      </c>
      <c r="U3837" s="10">
        <v>42460</v>
      </c>
      <c r="V3837" s="10">
        <v>42481</v>
      </c>
      <c r="W3837" s="28">
        <f t="shared" si="422"/>
        <v>287.65999999999997</v>
      </c>
      <c r="X3837" s="28">
        <f t="shared" si="423"/>
        <v>461.72800000000001</v>
      </c>
    </row>
    <row r="3838" spans="1:2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8318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8328</v>
      </c>
      <c r="O3838" s="5">
        <f t="shared" si="421"/>
        <v>112.5</v>
      </c>
      <c r="P3838" s="5">
        <f t="shared" si="427"/>
        <v>64.285714285714292</v>
      </c>
      <c r="Q3838" s="6" t="s">
        <v>8374</v>
      </c>
      <c r="R3838" t="s">
        <v>8375</v>
      </c>
      <c r="S3838" s="10">
        <f t="shared" si="424"/>
        <v>42553.926527777774</v>
      </c>
      <c r="T3838" s="10">
        <f t="shared" si="425"/>
        <v>42585.172916666663</v>
      </c>
      <c r="U3838" s="10">
        <v>42553</v>
      </c>
      <c r="V3838" s="10">
        <v>42585</v>
      </c>
      <c r="W3838" s="28">
        <f t="shared" si="422"/>
        <v>800</v>
      </c>
      <c r="X3838" s="28">
        <f t="shared" si="423"/>
        <v>900</v>
      </c>
    </row>
    <row r="3839" spans="1:2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8318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8328</v>
      </c>
      <c r="O3839" s="5">
        <f t="shared" si="421"/>
        <v>102.1</v>
      </c>
      <c r="P3839" s="5">
        <f t="shared" ref="P3839:P3864" si="428">E3839/L3839</f>
        <v>120.11764705882354</v>
      </c>
      <c r="Q3839" s="6" t="s">
        <v>8374</v>
      </c>
      <c r="R3839" t="s">
        <v>8375</v>
      </c>
      <c r="S3839" s="10">
        <f t="shared" si="424"/>
        <v>42152.765717592592</v>
      </c>
      <c r="T3839" s="10">
        <f t="shared" si="425"/>
        <v>42188.765717592592</v>
      </c>
      <c r="U3839" s="10">
        <v>42152</v>
      </c>
      <c r="V3839" s="10">
        <v>42188</v>
      </c>
      <c r="W3839" s="28">
        <f t="shared" si="422"/>
        <v>3059</v>
      </c>
      <c r="X3839" s="28">
        <f t="shared" si="423"/>
        <v>3190.4207999999999</v>
      </c>
    </row>
    <row r="3840" spans="1:2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8318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8328</v>
      </c>
      <c r="O3840" s="5">
        <f t="shared" si="421"/>
        <v>100.824</v>
      </c>
      <c r="P3840" s="5">
        <f t="shared" si="428"/>
        <v>1008.24</v>
      </c>
      <c r="Q3840" s="6" t="s">
        <v>8374</v>
      </c>
      <c r="R3840" t="s">
        <v>8375</v>
      </c>
      <c r="S3840" s="10">
        <f t="shared" si="424"/>
        <v>42116.710752314815</v>
      </c>
      <c r="T3840" s="10">
        <f t="shared" si="425"/>
        <v>42146.710752314815</v>
      </c>
      <c r="U3840" s="10">
        <v>42116</v>
      </c>
      <c r="V3840" s="10">
        <v>42146</v>
      </c>
      <c r="W3840" s="28">
        <f t="shared" si="422"/>
        <v>11550</v>
      </c>
      <c r="X3840" s="28">
        <f t="shared" si="423"/>
        <v>12169.4568</v>
      </c>
    </row>
    <row r="3841" spans="1:2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8318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8328</v>
      </c>
      <c r="O3841" s="5">
        <f t="shared" si="421"/>
        <v>101.25</v>
      </c>
      <c r="P3841" s="5">
        <f t="shared" si="428"/>
        <v>63.28125</v>
      </c>
      <c r="Q3841" s="6" t="s">
        <v>8374</v>
      </c>
      <c r="R3841" t="s">
        <v>8375</v>
      </c>
      <c r="S3841" s="10">
        <f t="shared" si="424"/>
        <v>42155.142638888894</v>
      </c>
      <c r="T3841" s="10">
        <f t="shared" si="425"/>
        <v>42215.142638888894</v>
      </c>
      <c r="U3841" s="10">
        <v>42155</v>
      </c>
      <c r="V3841" s="10">
        <v>42215</v>
      </c>
      <c r="W3841" s="28">
        <f t="shared" si="422"/>
        <v>2000</v>
      </c>
      <c r="X3841" s="28">
        <f t="shared" si="423"/>
        <v>2025</v>
      </c>
    </row>
    <row r="3842" spans="1:2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8318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8328</v>
      </c>
      <c r="O3842" s="5">
        <f t="shared" ref="O3842:O3905" si="429">(E3842/D3842)*100</f>
        <v>6500</v>
      </c>
      <c r="P3842" s="5">
        <f t="shared" si="428"/>
        <v>21.666666666666668</v>
      </c>
      <c r="Q3842" s="6" t="s">
        <v>8374</v>
      </c>
      <c r="R3842" t="s">
        <v>8375</v>
      </c>
      <c r="S3842" s="10">
        <f t="shared" si="424"/>
        <v>42432.701724537037</v>
      </c>
      <c r="T3842" s="10">
        <f t="shared" si="425"/>
        <v>42457.660057870366</v>
      </c>
      <c r="U3842" s="10">
        <v>42432</v>
      </c>
      <c r="V3842" s="10">
        <v>42457</v>
      </c>
      <c r="W3842" s="28">
        <f t="shared" ref="W3842:W3905" si="430">(HLOOKUP(U3842,Exchange_Data,MATCH(H3842,Currency,0),FALSE))*D3842</f>
        <v>1.4077999999999999</v>
      </c>
      <c r="X3842" s="28">
        <f t="shared" ref="X3842:X3905" si="431">(HLOOKUP(V3842,Exchange_Data,MATCH(H3842,Currency,0),FALSE))*E3842</f>
        <v>91.844999999999999</v>
      </c>
    </row>
    <row r="3843" spans="1:2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8320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8328</v>
      </c>
      <c r="O3843" s="5">
        <f t="shared" si="429"/>
        <v>8.7200000000000006</v>
      </c>
      <c r="P3843" s="5">
        <f t="shared" si="428"/>
        <v>25.647058823529413</v>
      </c>
      <c r="Q3843" s="6" t="s">
        <v>8374</v>
      </c>
      <c r="R3843" t="s">
        <v>8375</v>
      </c>
      <c r="S3843" s="10">
        <f t="shared" ref="S3843:S3906" si="432">(J3843/86400)+25569</f>
        <v>41780.785729166666</v>
      </c>
      <c r="T3843" s="10">
        <f t="shared" ref="T3843:T3906" si="433">(I3843/86400)+25569</f>
        <v>41840.785729166666</v>
      </c>
      <c r="U3843" s="10">
        <v>41780</v>
      </c>
      <c r="V3843" s="10">
        <v>41840</v>
      </c>
      <c r="W3843" s="28">
        <f t="shared" si="430"/>
        <v>10000</v>
      </c>
      <c r="X3843" s="28">
        <f t="shared" si="431"/>
        <v>872</v>
      </c>
    </row>
    <row r="3844" spans="1:2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8320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8328</v>
      </c>
      <c r="O3844" s="5">
        <f t="shared" si="429"/>
        <v>21.94</v>
      </c>
      <c r="P3844" s="5">
        <f t="shared" si="428"/>
        <v>47.695652173913047</v>
      </c>
      <c r="Q3844" s="6" t="s">
        <v>8374</v>
      </c>
      <c r="R3844" t="s">
        <v>8375</v>
      </c>
      <c r="S3844" s="10">
        <f t="shared" si="432"/>
        <v>41740.493657407409</v>
      </c>
      <c r="T3844" s="10">
        <f t="shared" si="433"/>
        <v>41770.493657407409</v>
      </c>
      <c r="U3844" s="10">
        <v>41740</v>
      </c>
      <c r="V3844" s="10">
        <v>41770</v>
      </c>
      <c r="W3844" s="28">
        <f t="shared" si="430"/>
        <v>8365.5</v>
      </c>
      <c r="X3844" s="28">
        <f t="shared" si="431"/>
        <v>1849.8710999999998</v>
      </c>
    </row>
    <row r="3845" spans="1:2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8320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8328</v>
      </c>
      <c r="O3845" s="5">
        <f t="shared" si="429"/>
        <v>21.3</v>
      </c>
      <c r="P3845" s="5">
        <f t="shared" si="428"/>
        <v>56.05263157894737</v>
      </c>
      <c r="Q3845" s="6" t="s">
        <v>8374</v>
      </c>
      <c r="R3845" t="s">
        <v>8375</v>
      </c>
      <c r="S3845" s="10">
        <f t="shared" si="432"/>
        <v>41766.072500000002</v>
      </c>
      <c r="T3845" s="10">
        <f t="shared" si="433"/>
        <v>41791.072500000002</v>
      </c>
      <c r="U3845" s="10">
        <v>41766</v>
      </c>
      <c r="V3845" s="10">
        <v>41791</v>
      </c>
      <c r="W3845" s="28">
        <f t="shared" si="430"/>
        <v>5000</v>
      </c>
      <c r="X3845" s="28">
        <f t="shared" si="431"/>
        <v>1065</v>
      </c>
    </row>
    <row r="3846" spans="1:2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8320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8328</v>
      </c>
      <c r="O3846" s="5">
        <f t="shared" si="429"/>
        <v>41.489795918367342</v>
      </c>
      <c r="P3846" s="5">
        <f t="shared" si="428"/>
        <v>81.319999999999993</v>
      </c>
      <c r="Q3846" s="6" t="s">
        <v>8374</v>
      </c>
      <c r="R3846" t="s">
        <v>8375</v>
      </c>
      <c r="S3846" s="10">
        <f t="shared" si="432"/>
        <v>41766.617291666669</v>
      </c>
      <c r="T3846" s="10">
        <f t="shared" si="433"/>
        <v>41793.290972222225</v>
      </c>
      <c r="U3846" s="10">
        <v>41766</v>
      </c>
      <c r="V3846" s="10">
        <v>41793</v>
      </c>
      <c r="W3846" s="28">
        <f t="shared" si="430"/>
        <v>9800</v>
      </c>
      <c r="X3846" s="28">
        <f t="shared" si="431"/>
        <v>4066</v>
      </c>
    </row>
    <row r="3847" spans="1:2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8320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8328</v>
      </c>
      <c r="O3847" s="5">
        <f t="shared" si="429"/>
        <v>2.105</v>
      </c>
      <c r="P3847" s="5">
        <f t="shared" si="428"/>
        <v>70.166666666666671</v>
      </c>
      <c r="Q3847" s="6" t="s">
        <v>8374</v>
      </c>
      <c r="R3847" t="s">
        <v>8375</v>
      </c>
      <c r="S3847" s="10">
        <f t="shared" si="432"/>
        <v>42248.627013888894</v>
      </c>
      <c r="T3847" s="10">
        <f t="shared" si="433"/>
        <v>42278.627013888894</v>
      </c>
      <c r="U3847" s="10">
        <v>42248</v>
      </c>
      <c r="V3847" s="10">
        <v>42278</v>
      </c>
      <c r="W3847" s="28">
        <f t="shared" si="430"/>
        <v>40000</v>
      </c>
      <c r="X3847" s="28">
        <f t="shared" si="431"/>
        <v>842</v>
      </c>
    </row>
    <row r="3848" spans="1:2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8320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8328</v>
      </c>
      <c r="O3848" s="5">
        <f t="shared" si="429"/>
        <v>2.7</v>
      </c>
      <c r="P3848" s="5">
        <f t="shared" si="428"/>
        <v>23.625</v>
      </c>
      <c r="Q3848" s="6" t="s">
        <v>8374</v>
      </c>
      <c r="R3848" t="s">
        <v>8375</v>
      </c>
      <c r="S3848" s="10">
        <f t="shared" si="432"/>
        <v>41885.221550925926</v>
      </c>
      <c r="T3848" s="10">
        <f t="shared" si="433"/>
        <v>41916.290972222225</v>
      </c>
      <c r="U3848" s="10">
        <v>41885</v>
      </c>
      <c r="V3848" s="10">
        <v>41916</v>
      </c>
      <c r="W3848" s="28">
        <f t="shared" si="430"/>
        <v>7000</v>
      </c>
      <c r="X3848" s="28">
        <f t="shared" si="431"/>
        <v>189</v>
      </c>
    </row>
    <row r="3849" spans="1:2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8320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8328</v>
      </c>
      <c r="O3849" s="5">
        <f t="shared" si="429"/>
        <v>16.161904761904761</v>
      </c>
      <c r="P3849" s="5">
        <f t="shared" si="428"/>
        <v>188.55555555555554</v>
      </c>
      <c r="Q3849" s="6" t="s">
        <v>8374</v>
      </c>
      <c r="R3849" t="s">
        <v>8375</v>
      </c>
      <c r="S3849" s="10">
        <f t="shared" si="432"/>
        <v>42159.224432870367</v>
      </c>
      <c r="T3849" s="10">
        <f t="shared" si="433"/>
        <v>42204.224432870367</v>
      </c>
      <c r="U3849" s="10">
        <v>42159</v>
      </c>
      <c r="V3849" s="10">
        <v>42204</v>
      </c>
      <c r="W3849" s="28">
        <f t="shared" si="430"/>
        <v>10500</v>
      </c>
      <c r="X3849" s="28">
        <f t="shared" si="431"/>
        <v>1697</v>
      </c>
    </row>
    <row r="3850" spans="1:2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8320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8328</v>
      </c>
      <c r="O3850" s="5">
        <f t="shared" si="429"/>
        <v>16.376923076923077</v>
      </c>
      <c r="P3850" s="5">
        <f t="shared" si="428"/>
        <v>49.511627906976742</v>
      </c>
      <c r="Q3850" s="6" t="s">
        <v>8374</v>
      </c>
      <c r="R3850" t="s">
        <v>8375</v>
      </c>
      <c r="S3850" s="10">
        <f t="shared" si="432"/>
        <v>42265.817002314812</v>
      </c>
      <c r="T3850" s="10">
        <f t="shared" si="433"/>
        <v>42295.817002314812</v>
      </c>
      <c r="U3850" s="10">
        <v>42265</v>
      </c>
      <c r="V3850" s="10">
        <v>42295</v>
      </c>
      <c r="W3850" s="28">
        <f t="shared" si="430"/>
        <v>13000</v>
      </c>
      <c r="X3850" s="28">
        <f t="shared" si="431"/>
        <v>2129</v>
      </c>
    </row>
    <row r="3851" spans="1:2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8320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8328</v>
      </c>
      <c r="O3851" s="5">
        <f t="shared" si="429"/>
        <v>7.043333333333333</v>
      </c>
      <c r="P3851" s="5">
        <f t="shared" si="428"/>
        <v>75.464285714285708</v>
      </c>
      <c r="Q3851" s="6" t="s">
        <v>8374</v>
      </c>
      <c r="R3851" t="s">
        <v>8375</v>
      </c>
      <c r="S3851" s="10">
        <f t="shared" si="432"/>
        <v>42136.767175925925</v>
      </c>
      <c r="T3851" s="10">
        <f t="shared" si="433"/>
        <v>42166.767175925925</v>
      </c>
      <c r="U3851" s="10">
        <v>42136</v>
      </c>
      <c r="V3851" s="10">
        <v>42166</v>
      </c>
      <c r="W3851" s="28">
        <f t="shared" si="430"/>
        <v>33717</v>
      </c>
      <c r="X3851" s="28">
        <f t="shared" si="431"/>
        <v>2373.3215999999998</v>
      </c>
    </row>
    <row r="3852" spans="1:2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8320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8328</v>
      </c>
      <c r="O3852" s="5">
        <f t="shared" si="429"/>
        <v>3.8</v>
      </c>
      <c r="P3852" s="5">
        <f t="shared" si="428"/>
        <v>9.5</v>
      </c>
      <c r="Q3852" s="6" t="s">
        <v>8374</v>
      </c>
      <c r="R3852" t="s">
        <v>8375</v>
      </c>
      <c r="S3852" s="10">
        <f t="shared" si="432"/>
        <v>41975.124340277776</v>
      </c>
      <c r="T3852" s="10">
        <f t="shared" si="433"/>
        <v>42005.124340277776</v>
      </c>
      <c r="U3852" s="10">
        <v>41975</v>
      </c>
      <c r="V3852" s="10">
        <v>42005</v>
      </c>
      <c r="W3852" s="28">
        <f t="shared" si="430"/>
        <v>1000</v>
      </c>
      <c r="X3852" s="28">
        <f t="shared" si="431"/>
        <v>38</v>
      </c>
    </row>
    <row r="3853" spans="1:2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8320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8328</v>
      </c>
      <c r="O3853" s="5">
        <f t="shared" si="429"/>
        <v>34.08</v>
      </c>
      <c r="P3853" s="5">
        <f t="shared" si="428"/>
        <v>35.5</v>
      </c>
      <c r="Q3853" s="6" t="s">
        <v>8374</v>
      </c>
      <c r="R3853" t="s">
        <v>8375</v>
      </c>
      <c r="S3853" s="10">
        <f t="shared" si="432"/>
        <v>42172.439571759256</v>
      </c>
      <c r="T3853" s="10">
        <f t="shared" si="433"/>
        <v>42202.439571759256</v>
      </c>
      <c r="U3853" s="10">
        <v>42172</v>
      </c>
      <c r="V3853" s="10">
        <v>42202</v>
      </c>
      <c r="W3853" s="28">
        <f t="shared" si="430"/>
        <v>3932.75</v>
      </c>
      <c r="X3853" s="28">
        <f t="shared" si="431"/>
        <v>1328.6088</v>
      </c>
    </row>
    <row r="3854" spans="1:2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8320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8328</v>
      </c>
      <c r="O3854" s="5">
        <f t="shared" si="429"/>
        <v>0.2</v>
      </c>
      <c r="P3854" s="5">
        <f t="shared" si="428"/>
        <v>10</v>
      </c>
      <c r="Q3854" s="6" t="s">
        <v>8374</v>
      </c>
      <c r="R3854" t="s">
        <v>8375</v>
      </c>
      <c r="S3854" s="10">
        <f t="shared" si="432"/>
        <v>42065.190694444449</v>
      </c>
      <c r="T3854" s="10">
        <f t="shared" si="433"/>
        <v>42090.149027777778</v>
      </c>
      <c r="U3854" s="10">
        <v>42065</v>
      </c>
      <c r="V3854" s="10">
        <v>42090</v>
      </c>
      <c r="W3854" s="28">
        <f t="shared" si="430"/>
        <v>10000</v>
      </c>
      <c r="X3854" s="28">
        <f t="shared" si="431"/>
        <v>20</v>
      </c>
    </row>
    <row r="3855" spans="1:2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8320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8328</v>
      </c>
      <c r="O3855" s="5">
        <f t="shared" si="429"/>
        <v>2.5999999999999999E-2</v>
      </c>
      <c r="P3855" s="5">
        <f t="shared" si="428"/>
        <v>13</v>
      </c>
      <c r="Q3855" s="6" t="s">
        <v>8374</v>
      </c>
      <c r="R3855" t="s">
        <v>8375</v>
      </c>
      <c r="S3855" s="10">
        <f t="shared" si="432"/>
        <v>41848.84002314815</v>
      </c>
      <c r="T3855" s="10">
        <f t="shared" si="433"/>
        <v>41883.84002314815</v>
      </c>
      <c r="U3855" s="10">
        <v>41848</v>
      </c>
      <c r="V3855" s="10">
        <v>41883</v>
      </c>
      <c r="W3855" s="28">
        <f t="shared" si="430"/>
        <v>100000</v>
      </c>
      <c r="X3855" s="28">
        <f t="shared" si="431"/>
        <v>26</v>
      </c>
    </row>
    <row r="3856" spans="1:2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8320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8328</v>
      </c>
      <c r="O3856" s="5">
        <f t="shared" si="429"/>
        <v>16.254545454545454</v>
      </c>
      <c r="P3856" s="5">
        <f t="shared" si="428"/>
        <v>89.4</v>
      </c>
      <c r="Q3856" s="6" t="s">
        <v>8374</v>
      </c>
      <c r="R3856" t="s">
        <v>8375</v>
      </c>
      <c r="S3856" s="10">
        <f t="shared" si="432"/>
        <v>42103.884930555556</v>
      </c>
      <c r="T3856" s="10">
        <f t="shared" si="433"/>
        <v>42133.884930555556</v>
      </c>
      <c r="U3856" s="10">
        <v>42103</v>
      </c>
      <c r="V3856" s="10">
        <v>42133</v>
      </c>
      <c r="W3856" s="28">
        <f t="shared" si="430"/>
        <v>11000</v>
      </c>
      <c r="X3856" s="28">
        <f t="shared" si="431"/>
        <v>1788</v>
      </c>
    </row>
    <row r="3857" spans="1:2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8320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8328</v>
      </c>
      <c r="O3857" s="5">
        <f t="shared" si="429"/>
        <v>2.5</v>
      </c>
      <c r="P3857" s="5">
        <f t="shared" si="428"/>
        <v>25</v>
      </c>
      <c r="Q3857" s="6" t="s">
        <v>8374</v>
      </c>
      <c r="R3857" t="s">
        <v>8375</v>
      </c>
      <c r="S3857" s="10">
        <f t="shared" si="432"/>
        <v>42059.970729166671</v>
      </c>
      <c r="T3857" s="10">
        <f t="shared" si="433"/>
        <v>42089.929062499999</v>
      </c>
      <c r="U3857" s="10">
        <v>42059</v>
      </c>
      <c r="V3857" s="10">
        <v>42089</v>
      </c>
      <c r="W3857" s="28">
        <f t="shared" si="430"/>
        <v>1000</v>
      </c>
      <c r="X3857" s="28">
        <f t="shared" si="431"/>
        <v>25</v>
      </c>
    </row>
    <row r="3858" spans="1:2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8320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8328</v>
      </c>
      <c r="O3858" s="5">
        <f t="shared" si="429"/>
        <v>0.02</v>
      </c>
      <c r="P3858" s="5">
        <f t="shared" si="428"/>
        <v>1</v>
      </c>
      <c r="Q3858" s="6" t="s">
        <v>8374</v>
      </c>
      <c r="R3858" t="s">
        <v>8375</v>
      </c>
      <c r="S3858" s="10">
        <f t="shared" si="432"/>
        <v>42041.743090277778</v>
      </c>
      <c r="T3858" s="10">
        <f t="shared" si="433"/>
        <v>42071.701423611114</v>
      </c>
      <c r="U3858" s="10">
        <v>42041</v>
      </c>
      <c r="V3858" s="10">
        <v>42071</v>
      </c>
      <c r="W3858" s="28">
        <f t="shared" si="430"/>
        <v>5000</v>
      </c>
      <c r="X3858" s="28">
        <f t="shared" si="431"/>
        <v>1</v>
      </c>
    </row>
    <row r="3859" spans="1:2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8320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8328</v>
      </c>
      <c r="O3859" s="5">
        <f t="shared" si="429"/>
        <v>5.2</v>
      </c>
      <c r="P3859" s="5">
        <f t="shared" si="428"/>
        <v>65</v>
      </c>
      <c r="Q3859" s="6" t="s">
        <v>8374</v>
      </c>
      <c r="R3859" t="s">
        <v>8375</v>
      </c>
      <c r="S3859" s="10">
        <f t="shared" si="432"/>
        <v>41829.73715277778</v>
      </c>
      <c r="T3859" s="10">
        <f t="shared" si="433"/>
        <v>41852.716666666667</v>
      </c>
      <c r="U3859" s="10">
        <v>41829</v>
      </c>
      <c r="V3859" s="10">
        <v>41852</v>
      </c>
      <c r="W3859" s="28">
        <f t="shared" si="430"/>
        <v>5000</v>
      </c>
      <c r="X3859" s="28">
        <f t="shared" si="431"/>
        <v>260</v>
      </c>
    </row>
    <row r="3860" spans="1:2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8320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8328</v>
      </c>
      <c r="O3860" s="5">
        <f t="shared" si="429"/>
        <v>2</v>
      </c>
      <c r="P3860" s="5">
        <f t="shared" si="428"/>
        <v>10</v>
      </c>
      <c r="Q3860" s="6" t="s">
        <v>8374</v>
      </c>
      <c r="R3860" t="s">
        <v>8375</v>
      </c>
      <c r="S3860" s="10">
        <f t="shared" si="432"/>
        <v>42128.431064814809</v>
      </c>
      <c r="T3860" s="10">
        <f t="shared" si="433"/>
        <v>42146.875</v>
      </c>
      <c r="U3860" s="10">
        <v>42128</v>
      </c>
      <c r="V3860" s="10">
        <v>42146</v>
      </c>
      <c r="W3860" s="28">
        <f t="shared" si="430"/>
        <v>755.7</v>
      </c>
      <c r="X3860" s="28">
        <f t="shared" si="431"/>
        <v>15.64</v>
      </c>
    </row>
    <row r="3861" spans="1:2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8320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8328</v>
      </c>
      <c r="O3861" s="5">
        <f t="shared" si="429"/>
        <v>0.04</v>
      </c>
      <c r="P3861" s="5">
        <f t="shared" si="428"/>
        <v>1</v>
      </c>
      <c r="Q3861" s="6" t="s">
        <v>8374</v>
      </c>
      <c r="R3861" t="s">
        <v>8375</v>
      </c>
      <c r="S3861" s="10">
        <f t="shared" si="432"/>
        <v>41789.893599537041</v>
      </c>
      <c r="T3861" s="10">
        <f t="shared" si="433"/>
        <v>41815.875</v>
      </c>
      <c r="U3861" s="10">
        <v>41789</v>
      </c>
      <c r="V3861" s="10">
        <v>41815</v>
      </c>
      <c r="W3861" s="28">
        <f t="shared" si="430"/>
        <v>2500</v>
      </c>
      <c r="X3861" s="28">
        <f t="shared" si="431"/>
        <v>1</v>
      </c>
    </row>
    <row r="3862" spans="1:2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8320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8328</v>
      </c>
      <c r="O3862" s="5">
        <f t="shared" si="429"/>
        <v>17.666666666666668</v>
      </c>
      <c r="P3862" s="5">
        <f t="shared" si="428"/>
        <v>81.538461538461533</v>
      </c>
      <c r="Q3862" s="6" t="s">
        <v>8374</v>
      </c>
      <c r="R3862" t="s">
        <v>8375</v>
      </c>
      <c r="S3862" s="10">
        <f t="shared" si="432"/>
        <v>41833.660995370374</v>
      </c>
      <c r="T3862" s="10">
        <f t="shared" si="433"/>
        <v>41863.660995370374</v>
      </c>
      <c r="U3862" s="10">
        <v>41833</v>
      </c>
      <c r="V3862" s="10">
        <v>41863</v>
      </c>
      <c r="W3862" s="28">
        <f t="shared" si="430"/>
        <v>6000</v>
      </c>
      <c r="X3862" s="28">
        <f t="shared" si="431"/>
        <v>1060</v>
      </c>
    </row>
    <row r="3863" spans="1:2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8320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8328</v>
      </c>
      <c r="O3863" s="5">
        <f t="shared" si="429"/>
        <v>5</v>
      </c>
      <c r="P3863" s="5">
        <f t="shared" si="428"/>
        <v>100</v>
      </c>
      <c r="Q3863" s="6" t="s">
        <v>8374</v>
      </c>
      <c r="R3863" t="s">
        <v>8375</v>
      </c>
      <c r="S3863" s="10">
        <f t="shared" si="432"/>
        <v>41914.590011574073</v>
      </c>
      <c r="T3863" s="10">
        <f t="shared" si="433"/>
        <v>41955.907638888893</v>
      </c>
      <c r="U3863" s="10">
        <v>41914</v>
      </c>
      <c r="V3863" s="10">
        <v>41955</v>
      </c>
      <c r="W3863" s="28">
        <f t="shared" si="430"/>
        <v>2000</v>
      </c>
      <c r="X3863" s="28">
        <f t="shared" si="431"/>
        <v>100</v>
      </c>
    </row>
    <row r="3864" spans="1:2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8320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8328</v>
      </c>
      <c r="O3864" s="5">
        <f t="shared" si="429"/>
        <v>1.3333333333333334E-2</v>
      </c>
      <c r="P3864" s="5">
        <f t="shared" si="428"/>
        <v>1</v>
      </c>
      <c r="Q3864" s="6" t="s">
        <v>8374</v>
      </c>
      <c r="R3864" t="s">
        <v>8375</v>
      </c>
      <c r="S3864" s="10">
        <f t="shared" si="432"/>
        <v>42611.261064814811</v>
      </c>
      <c r="T3864" s="10">
        <f t="shared" si="433"/>
        <v>42625.707638888889</v>
      </c>
      <c r="U3864" s="10">
        <v>42611</v>
      </c>
      <c r="V3864" s="10">
        <v>42625</v>
      </c>
      <c r="W3864" s="28">
        <f t="shared" si="430"/>
        <v>7500</v>
      </c>
      <c r="X3864" s="28">
        <f t="shared" si="431"/>
        <v>1</v>
      </c>
    </row>
    <row r="3865" spans="1:2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8320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8328</v>
      </c>
      <c r="O3865" s="5">
        <f t="shared" si="429"/>
        <v>0</v>
      </c>
      <c r="P3865" s="5">
        <v>0</v>
      </c>
      <c r="Q3865" s="6" t="s">
        <v>8374</v>
      </c>
      <c r="R3865" t="s">
        <v>8375</v>
      </c>
      <c r="S3865" s="10">
        <f t="shared" si="432"/>
        <v>42253.633159722223</v>
      </c>
      <c r="T3865" s="10">
        <f t="shared" si="433"/>
        <v>42313.674826388888</v>
      </c>
      <c r="U3865" s="10">
        <v>42253</v>
      </c>
      <c r="V3865" s="10">
        <v>42313</v>
      </c>
      <c r="W3865" s="28">
        <f t="shared" si="430"/>
        <v>6000</v>
      </c>
      <c r="X3865" s="28">
        <f t="shared" si="431"/>
        <v>0</v>
      </c>
    </row>
    <row r="3866" spans="1:2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8320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8328</v>
      </c>
      <c r="O3866" s="5">
        <f t="shared" si="429"/>
        <v>1.2</v>
      </c>
      <c r="P3866" s="5">
        <f t="shared" ref="P3866:P3873" si="434">E3866/L3866</f>
        <v>20</v>
      </c>
      <c r="Q3866" s="6" t="s">
        <v>8374</v>
      </c>
      <c r="R3866" t="s">
        <v>8375</v>
      </c>
      <c r="S3866" s="10">
        <f t="shared" si="432"/>
        <v>42295.891828703709</v>
      </c>
      <c r="T3866" s="10">
        <f t="shared" si="433"/>
        <v>42325.933495370366</v>
      </c>
      <c r="U3866" s="10">
        <v>42295</v>
      </c>
      <c r="V3866" s="10">
        <v>42325</v>
      </c>
      <c r="W3866" s="28">
        <f t="shared" si="430"/>
        <v>5000</v>
      </c>
      <c r="X3866" s="28">
        <f t="shared" si="431"/>
        <v>60</v>
      </c>
    </row>
    <row r="3867" spans="1:2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8320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8328</v>
      </c>
      <c r="O3867" s="5">
        <f t="shared" si="429"/>
        <v>26.937422295897225</v>
      </c>
      <c r="P3867" s="5">
        <f t="shared" si="434"/>
        <v>46.428571428571431</v>
      </c>
      <c r="Q3867" s="6" t="s">
        <v>8374</v>
      </c>
      <c r="R3867" t="s">
        <v>8375</v>
      </c>
      <c r="S3867" s="10">
        <f t="shared" si="432"/>
        <v>41841.651597222226</v>
      </c>
      <c r="T3867" s="10">
        <f t="shared" si="433"/>
        <v>41881.229166666664</v>
      </c>
      <c r="U3867" s="10">
        <v>41841</v>
      </c>
      <c r="V3867" s="10">
        <v>41881</v>
      </c>
      <c r="W3867" s="28">
        <f t="shared" si="430"/>
        <v>2245.7790999999997</v>
      </c>
      <c r="X3867" s="28">
        <f t="shared" si="431"/>
        <v>598.84500000000003</v>
      </c>
    </row>
    <row r="3868" spans="1:2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8320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8328</v>
      </c>
      <c r="O3868" s="5">
        <f t="shared" si="429"/>
        <v>0.54999999999999993</v>
      </c>
      <c r="P3868" s="5">
        <f t="shared" si="434"/>
        <v>5.5</v>
      </c>
      <c r="Q3868" s="6" t="s">
        <v>8374</v>
      </c>
      <c r="R3868" t="s">
        <v>8375</v>
      </c>
      <c r="S3868" s="10">
        <f t="shared" si="432"/>
        <v>42402.947002314817</v>
      </c>
      <c r="T3868" s="10">
        <f t="shared" si="433"/>
        <v>42452.145138888889</v>
      </c>
      <c r="U3868" s="10">
        <v>42402</v>
      </c>
      <c r="V3868" s="10">
        <v>42452</v>
      </c>
      <c r="W3868" s="28">
        <f t="shared" si="430"/>
        <v>2000</v>
      </c>
      <c r="X3868" s="28">
        <f t="shared" si="431"/>
        <v>11</v>
      </c>
    </row>
    <row r="3869" spans="1:2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8320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8328</v>
      </c>
      <c r="O3869" s="5">
        <f t="shared" si="429"/>
        <v>12.55</v>
      </c>
      <c r="P3869" s="5">
        <f t="shared" si="434"/>
        <v>50.2</v>
      </c>
      <c r="Q3869" s="6" t="s">
        <v>8374</v>
      </c>
      <c r="R3869" t="s">
        <v>8375</v>
      </c>
      <c r="S3869" s="10">
        <f t="shared" si="432"/>
        <v>42509.814108796301</v>
      </c>
      <c r="T3869" s="10">
        <f t="shared" si="433"/>
        <v>42539.814108796301</v>
      </c>
      <c r="U3869" s="10">
        <v>42509</v>
      </c>
      <c r="V3869" s="10">
        <v>42539</v>
      </c>
      <c r="W3869" s="28">
        <f t="shared" si="430"/>
        <v>2000</v>
      </c>
      <c r="X3869" s="28">
        <f t="shared" si="431"/>
        <v>251</v>
      </c>
    </row>
    <row r="3870" spans="1:2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8362</v>
      </c>
      <c r="O3870" s="5">
        <f t="shared" si="429"/>
        <v>0.2</v>
      </c>
      <c r="P3870" s="5">
        <f t="shared" si="434"/>
        <v>10</v>
      </c>
      <c r="Q3870" s="6" t="s">
        <v>8374</v>
      </c>
      <c r="R3870" t="s">
        <v>8416</v>
      </c>
      <c r="S3870" s="10">
        <f t="shared" si="432"/>
        <v>41865.659780092596</v>
      </c>
      <c r="T3870" s="10">
        <f t="shared" si="433"/>
        <v>41890.659780092596</v>
      </c>
      <c r="U3870" s="10">
        <v>41865</v>
      </c>
      <c r="V3870" s="10">
        <v>41890</v>
      </c>
      <c r="W3870" s="28">
        <f t="shared" si="430"/>
        <v>8341.5</v>
      </c>
      <c r="X3870" s="28">
        <f t="shared" si="431"/>
        <v>16.135999999999999</v>
      </c>
    </row>
    <row r="3871" spans="1:2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8362</v>
      </c>
      <c r="O3871" s="5">
        <f t="shared" si="429"/>
        <v>3.4474868431088401</v>
      </c>
      <c r="P3871" s="5">
        <f t="shared" si="434"/>
        <v>30.133333333333333</v>
      </c>
      <c r="Q3871" s="6" t="s">
        <v>8374</v>
      </c>
      <c r="R3871" t="s">
        <v>8416</v>
      </c>
      <c r="S3871" s="10">
        <f t="shared" si="432"/>
        <v>42047.724444444444</v>
      </c>
      <c r="T3871" s="10">
        <f t="shared" si="433"/>
        <v>42077.132638888885</v>
      </c>
      <c r="U3871" s="10">
        <v>42047</v>
      </c>
      <c r="V3871" s="10">
        <v>42077</v>
      </c>
      <c r="W3871" s="28">
        <f t="shared" si="430"/>
        <v>13111</v>
      </c>
      <c r="X3871" s="28">
        <f t="shared" si="431"/>
        <v>452</v>
      </c>
    </row>
    <row r="3872" spans="1:2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8362</v>
      </c>
      <c r="O3872" s="5">
        <f t="shared" si="429"/>
        <v>15</v>
      </c>
      <c r="P3872" s="5">
        <f t="shared" si="434"/>
        <v>150</v>
      </c>
      <c r="Q3872" s="6" t="s">
        <v>8374</v>
      </c>
      <c r="R3872" t="s">
        <v>8416</v>
      </c>
      <c r="S3872" s="10">
        <f t="shared" si="432"/>
        <v>41793.172199074077</v>
      </c>
      <c r="T3872" s="10">
        <f t="shared" si="433"/>
        <v>41823.172199074077</v>
      </c>
      <c r="U3872" s="10">
        <v>41793</v>
      </c>
      <c r="V3872" s="10">
        <v>41823</v>
      </c>
      <c r="W3872" s="28">
        <f t="shared" si="430"/>
        <v>10000</v>
      </c>
      <c r="X3872" s="28">
        <f t="shared" si="431"/>
        <v>1500</v>
      </c>
    </row>
    <row r="3873" spans="1:2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8362</v>
      </c>
      <c r="O3873" s="5">
        <f t="shared" si="429"/>
        <v>2.666666666666667</v>
      </c>
      <c r="P3873" s="5">
        <f t="shared" si="434"/>
        <v>13.333333333333334</v>
      </c>
      <c r="Q3873" s="6" t="s">
        <v>8374</v>
      </c>
      <c r="R3873" t="s">
        <v>8416</v>
      </c>
      <c r="S3873" s="10">
        <f t="shared" si="432"/>
        <v>42763.780671296292</v>
      </c>
      <c r="T3873" s="10">
        <f t="shared" si="433"/>
        <v>42823.739004629635</v>
      </c>
      <c r="U3873" s="10">
        <v>42763</v>
      </c>
      <c r="V3873" s="10">
        <v>42823</v>
      </c>
      <c r="W3873" s="28">
        <f t="shared" si="430"/>
        <v>1500</v>
      </c>
      <c r="X3873" s="28">
        <f t="shared" si="431"/>
        <v>40</v>
      </c>
    </row>
    <row r="3874" spans="1:2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8362</v>
      </c>
      <c r="O3874" s="5">
        <f t="shared" si="429"/>
        <v>0</v>
      </c>
      <c r="P3874" s="5">
        <v>0</v>
      </c>
      <c r="Q3874" s="6" t="s">
        <v>8374</v>
      </c>
      <c r="R3874" t="s">
        <v>8416</v>
      </c>
      <c r="S3874" s="10">
        <f t="shared" si="432"/>
        <v>42180.145787037036</v>
      </c>
      <c r="T3874" s="10">
        <f t="shared" si="433"/>
        <v>42230.145787037036</v>
      </c>
      <c r="U3874" s="10">
        <v>42180</v>
      </c>
      <c r="V3874" s="10">
        <v>42230</v>
      </c>
      <c r="W3874" s="28">
        <f t="shared" si="430"/>
        <v>15000</v>
      </c>
      <c r="X3874" s="28">
        <f t="shared" si="431"/>
        <v>0</v>
      </c>
    </row>
    <row r="3875" spans="1:2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8362</v>
      </c>
      <c r="O3875" s="5">
        <f t="shared" si="429"/>
        <v>0</v>
      </c>
      <c r="P3875" s="5">
        <v>0</v>
      </c>
      <c r="Q3875" s="6" t="s">
        <v>8374</v>
      </c>
      <c r="R3875" t="s">
        <v>8416</v>
      </c>
      <c r="S3875" s="10">
        <f t="shared" si="432"/>
        <v>42255.696006944447</v>
      </c>
      <c r="T3875" s="10">
        <f t="shared" si="433"/>
        <v>42285.696006944447</v>
      </c>
      <c r="U3875" s="10">
        <v>42255</v>
      </c>
      <c r="V3875" s="10">
        <v>42285</v>
      </c>
      <c r="W3875" s="28">
        <f t="shared" si="430"/>
        <v>5500</v>
      </c>
      <c r="X3875" s="28">
        <f t="shared" si="431"/>
        <v>0</v>
      </c>
    </row>
    <row r="3876" spans="1:2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8362</v>
      </c>
      <c r="O3876" s="5">
        <f t="shared" si="429"/>
        <v>0</v>
      </c>
      <c r="P3876" s="5">
        <v>0</v>
      </c>
      <c r="Q3876" s="6" t="s">
        <v>8374</v>
      </c>
      <c r="R3876" t="s">
        <v>8416</v>
      </c>
      <c r="S3876" s="10">
        <f t="shared" si="432"/>
        <v>42007.016458333332</v>
      </c>
      <c r="T3876" s="10">
        <f t="shared" si="433"/>
        <v>42028.041666666672</v>
      </c>
      <c r="U3876" s="10">
        <v>42007</v>
      </c>
      <c r="V3876" s="10">
        <v>42028</v>
      </c>
      <c r="W3876" s="28">
        <f t="shared" si="430"/>
        <v>478.33</v>
      </c>
      <c r="X3876" s="28">
        <f t="shared" si="431"/>
        <v>0</v>
      </c>
    </row>
    <row r="3877" spans="1:2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8362</v>
      </c>
      <c r="O3877" s="5">
        <f t="shared" si="429"/>
        <v>0</v>
      </c>
      <c r="P3877" s="5">
        <v>0</v>
      </c>
      <c r="Q3877" s="6" t="s">
        <v>8374</v>
      </c>
      <c r="R3877" t="s">
        <v>8416</v>
      </c>
      <c r="S3877" s="10">
        <f t="shared" si="432"/>
        <v>42615.346817129626</v>
      </c>
      <c r="T3877" s="10">
        <f t="shared" si="433"/>
        <v>42616.416666666672</v>
      </c>
      <c r="U3877" s="10">
        <v>42615</v>
      </c>
      <c r="V3877" s="10">
        <v>42616</v>
      </c>
      <c r="W3877" s="28">
        <f t="shared" si="430"/>
        <v>4512</v>
      </c>
      <c r="X3877" s="28">
        <f t="shared" si="431"/>
        <v>0</v>
      </c>
    </row>
    <row r="3878" spans="1:2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8362</v>
      </c>
      <c r="O3878" s="5">
        <f t="shared" si="429"/>
        <v>52.794871794871788</v>
      </c>
      <c r="P3878" s="5">
        <f>E3878/L3878</f>
        <v>44.760869565217391</v>
      </c>
      <c r="Q3878" s="6" t="s">
        <v>8374</v>
      </c>
      <c r="R3878" t="s">
        <v>8416</v>
      </c>
      <c r="S3878" s="10">
        <f t="shared" si="432"/>
        <v>42372.624166666668</v>
      </c>
      <c r="T3878" s="10">
        <f t="shared" si="433"/>
        <v>42402.624166666668</v>
      </c>
      <c r="U3878" s="10">
        <v>42372</v>
      </c>
      <c r="V3878" s="10">
        <v>42402</v>
      </c>
      <c r="W3878" s="28">
        <f t="shared" si="430"/>
        <v>5784.87</v>
      </c>
      <c r="X3878" s="28">
        <f t="shared" si="431"/>
        <v>2963.7246</v>
      </c>
    </row>
    <row r="3879" spans="1:2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8362</v>
      </c>
      <c r="O3879" s="5">
        <f t="shared" si="429"/>
        <v>4.9639999999999995</v>
      </c>
      <c r="P3879" s="5">
        <f>E3879/L3879</f>
        <v>88.642857142857139</v>
      </c>
      <c r="Q3879" s="6" t="s">
        <v>8374</v>
      </c>
      <c r="R3879" t="s">
        <v>8416</v>
      </c>
      <c r="S3879" s="10">
        <f t="shared" si="432"/>
        <v>42682.67768518519</v>
      </c>
      <c r="T3879" s="10">
        <f t="shared" si="433"/>
        <v>42712.67768518519</v>
      </c>
      <c r="U3879" s="10">
        <v>42682</v>
      </c>
      <c r="V3879" s="10">
        <v>42712</v>
      </c>
      <c r="W3879" s="28">
        <f t="shared" si="430"/>
        <v>25000</v>
      </c>
      <c r="X3879" s="28">
        <f t="shared" si="431"/>
        <v>1241</v>
      </c>
    </row>
    <row r="3880" spans="1:2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8362</v>
      </c>
      <c r="O3880" s="5">
        <f t="shared" si="429"/>
        <v>5.5555555555555552E-2</v>
      </c>
      <c r="P3880" s="5">
        <f>E3880/L3880</f>
        <v>10</v>
      </c>
      <c r="Q3880" s="6" t="s">
        <v>8374</v>
      </c>
      <c r="R3880" t="s">
        <v>8416</v>
      </c>
      <c r="S3880" s="10">
        <f t="shared" si="432"/>
        <v>42154.818819444445</v>
      </c>
      <c r="T3880" s="10">
        <f t="shared" si="433"/>
        <v>42185.165972222225</v>
      </c>
      <c r="U3880" s="10">
        <v>42154</v>
      </c>
      <c r="V3880" s="10">
        <v>42185</v>
      </c>
      <c r="W3880" s="28">
        <f t="shared" si="430"/>
        <v>18000</v>
      </c>
      <c r="X3880" s="28">
        <f t="shared" si="431"/>
        <v>10</v>
      </c>
    </row>
    <row r="3881" spans="1:2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8362</v>
      </c>
      <c r="O3881" s="5">
        <f t="shared" si="429"/>
        <v>0</v>
      </c>
      <c r="P3881" s="5">
        <v>0</v>
      </c>
      <c r="Q3881" s="6" t="s">
        <v>8374</v>
      </c>
      <c r="R3881" t="s">
        <v>8416</v>
      </c>
      <c r="S3881" s="10">
        <f t="shared" si="432"/>
        <v>41999.861064814817</v>
      </c>
      <c r="T3881" s="10">
        <f t="shared" si="433"/>
        <v>42029.861064814817</v>
      </c>
      <c r="U3881" s="10">
        <v>41999</v>
      </c>
      <c r="V3881" s="10">
        <v>42029</v>
      </c>
      <c r="W3881" s="28">
        <f t="shared" si="430"/>
        <v>23304</v>
      </c>
      <c r="X3881" s="28">
        <f t="shared" si="431"/>
        <v>0</v>
      </c>
    </row>
    <row r="3882" spans="1:2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8362</v>
      </c>
      <c r="O3882" s="5">
        <f t="shared" si="429"/>
        <v>13.066666666666665</v>
      </c>
      <c r="P3882" s="5">
        <f>E3882/L3882</f>
        <v>57.647058823529413</v>
      </c>
      <c r="Q3882" s="6" t="s">
        <v>8374</v>
      </c>
      <c r="R3882" t="s">
        <v>8416</v>
      </c>
      <c r="S3882" s="10">
        <f t="shared" si="432"/>
        <v>41815.815046296295</v>
      </c>
      <c r="T3882" s="10">
        <f t="shared" si="433"/>
        <v>41850.958333333336</v>
      </c>
      <c r="U3882" s="10">
        <v>41815</v>
      </c>
      <c r="V3882" s="10">
        <v>41850</v>
      </c>
      <c r="W3882" s="28">
        <f t="shared" si="430"/>
        <v>12728.25</v>
      </c>
      <c r="X3882" s="28">
        <f t="shared" si="431"/>
        <v>1658.846</v>
      </c>
    </row>
    <row r="3883" spans="1:2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8362</v>
      </c>
      <c r="O3883" s="5">
        <f t="shared" si="429"/>
        <v>5</v>
      </c>
      <c r="P3883" s="5">
        <f>E3883/L3883</f>
        <v>25</v>
      </c>
      <c r="Q3883" s="6" t="s">
        <v>8374</v>
      </c>
      <c r="R3883" t="s">
        <v>8416</v>
      </c>
      <c r="S3883" s="10">
        <f t="shared" si="432"/>
        <v>42756.018506944441</v>
      </c>
      <c r="T3883" s="10">
        <f t="shared" si="433"/>
        <v>42786.018506944441</v>
      </c>
      <c r="U3883" s="10">
        <v>42756</v>
      </c>
      <c r="V3883" s="10">
        <v>42786</v>
      </c>
      <c r="W3883" s="28">
        <f t="shared" si="430"/>
        <v>500</v>
      </c>
      <c r="X3883" s="28">
        <f t="shared" si="431"/>
        <v>25</v>
      </c>
    </row>
    <row r="3884" spans="1:2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8362</v>
      </c>
      <c r="O3884" s="5">
        <f t="shared" si="429"/>
        <v>0</v>
      </c>
      <c r="P3884" s="5">
        <v>0</v>
      </c>
      <c r="Q3884" s="6" t="s">
        <v>8374</v>
      </c>
      <c r="R3884" t="s">
        <v>8416</v>
      </c>
      <c r="S3884" s="10">
        <f t="shared" si="432"/>
        <v>42373.983449074076</v>
      </c>
      <c r="T3884" s="10">
        <f t="shared" si="433"/>
        <v>42400.960416666669</v>
      </c>
      <c r="U3884" s="10">
        <v>42373</v>
      </c>
      <c r="V3884" s="10">
        <v>42400</v>
      </c>
      <c r="W3884" s="28">
        <f t="shared" si="430"/>
        <v>21576</v>
      </c>
      <c r="X3884" s="28">
        <f t="shared" si="431"/>
        <v>0</v>
      </c>
    </row>
    <row r="3885" spans="1:2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8362</v>
      </c>
      <c r="O3885" s="5">
        <f t="shared" si="429"/>
        <v>0</v>
      </c>
      <c r="P3885" s="5">
        <v>0</v>
      </c>
      <c r="Q3885" s="6" t="s">
        <v>8374</v>
      </c>
      <c r="R3885" t="s">
        <v>8416</v>
      </c>
      <c r="S3885" s="10">
        <f t="shared" si="432"/>
        <v>41854.602650462963</v>
      </c>
      <c r="T3885" s="10">
        <f t="shared" si="433"/>
        <v>41884.602650462963</v>
      </c>
      <c r="U3885" s="10">
        <v>41854</v>
      </c>
      <c r="V3885" s="10">
        <v>41884</v>
      </c>
      <c r="W3885" s="28">
        <f t="shared" si="430"/>
        <v>25239</v>
      </c>
      <c r="X3885" s="28">
        <f t="shared" si="431"/>
        <v>0</v>
      </c>
    </row>
    <row r="3886" spans="1:2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8362</v>
      </c>
      <c r="O3886" s="5">
        <f t="shared" si="429"/>
        <v>0</v>
      </c>
      <c r="P3886" s="5">
        <v>0</v>
      </c>
      <c r="Q3886" s="6" t="s">
        <v>8374</v>
      </c>
      <c r="R3886" t="s">
        <v>8416</v>
      </c>
      <c r="S3886" s="10">
        <f t="shared" si="432"/>
        <v>42065.791574074072</v>
      </c>
      <c r="T3886" s="10">
        <f t="shared" si="433"/>
        <v>42090.749907407408</v>
      </c>
      <c r="U3886" s="10">
        <v>42065</v>
      </c>
      <c r="V3886" s="10">
        <v>42090</v>
      </c>
      <c r="W3886" s="28">
        <f t="shared" si="430"/>
        <v>10000</v>
      </c>
      <c r="X3886" s="28">
        <f t="shared" si="431"/>
        <v>0</v>
      </c>
    </row>
    <row r="3887" spans="1:2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8362</v>
      </c>
      <c r="O3887" s="5">
        <f t="shared" si="429"/>
        <v>0</v>
      </c>
      <c r="P3887" s="5">
        <v>0</v>
      </c>
      <c r="Q3887" s="6" t="s">
        <v>8374</v>
      </c>
      <c r="R3887" t="s">
        <v>8416</v>
      </c>
      <c r="S3887" s="10">
        <f t="shared" si="432"/>
        <v>42469.951284722221</v>
      </c>
      <c r="T3887" s="10">
        <f t="shared" si="433"/>
        <v>42499.951284722221</v>
      </c>
      <c r="U3887" s="10">
        <v>42469</v>
      </c>
      <c r="V3887" s="10">
        <v>42499</v>
      </c>
      <c r="W3887" s="28">
        <f t="shared" si="430"/>
        <v>375000</v>
      </c>
      <c r="X3887" s="28">
        <f t="shared" si="431"/>
        <v>0</v>
      </c>
    </row>
    <row r="3888" spans="1:2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8362</v>
      </c>
      <c r="O3888" s="5">
        <f t="shared" si="429"/>
        <v>0</v>
      </c>
      <c r="P3888" s="5">
        <v>0</v>
      </c>
      <c r="Q3888" s="6" t="s">
        <v>8374</v>
      </c>
      <c r="R3888" t="s">
        <v>8416</v>
      </c>
      <c r="S3888" s="10">
        <f t="shared" si="432"/>
        <v>41954.228032407409</v>
      </c>
      <c r="T3888" s="10">
        <f t="shared" si="433"/>
        <v>41984.228032407409</v>
      </c>
      <c r="U3888" s="10">
        <v>41954</v>
      </c>
      <c r="V3888" s="10">
        <v>41984</v>
      </c>
      <c r="W3888" s="28">
        <f t="shared" si="430"/>
        <v>8636</v>
      </c>
      <c r="X3888" s="28">
        <f t="shared" si="431"/>
        <v>0</v>
      </c>
    </row>
    <row r="3889" spans="1:2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8362</v>
      </c>
      <c r="O3889" s="5">
        <f t="shared" si="429"/>
        <v>1.7500000000000002</v>
      </c>
      <c r="P3889" s="5">
        <f>E3889/L3889</f>
        <v>17.5</v>
      </c>
      <c r="Q3889" s="6" t="s">
        <v>8374</v>
      </c>
      <c r="R3889" t="s">
        <v>8416</v>
      </c>
      <c r="S3889" s="10">
        <f t="shared" si="432"/>
        <v>42079.857974537037</v>
      </c>
      <c r="T3889" s="10">
        <f t="shared" si="433"/>
        <v>42125.916666666672</v>
      </c>
      <c r="U3889" s="10">
        <v>42079</v>
      </c>
      <c r="V3889" s="10">
        <v>42125</v>
      </c>
      <c r="W3889" s="28">
        <f t="shared" si="430"/>
        <v>2000</v>
      </c>
      <c r="X3889" s="28">
        <f t="shared" si="431"/>
        <v>35</v>
      </c>
    </row>
    <row r="3890" spans="1:2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8320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8328</v>
      </c>
      <c r="O3890" s="5">
        <f t="shared" si="429"/>
        <v>27.1</v>
      </c>
      <c r="P3890" s="5">
        <f>E3890/L3890</f>
        <v>38.714285714285715</v>
      </c>
      <c r="Q3890" s="6" t="s">
        <v>8374</v>
      </c>
      <c r="R3890" t="s">
        <v>8375</v>
      </c>
      <c r="S3890" s="10">
        <f t="shared" si="432"/>
        <v>42762.545810185184</v>
      </c>
      <c r="T3890" s="10">
        <f t="shared" si="433"/>
        <v>42792.545810185184</v>
      </c>
      <c r="U3890" s="10">
        <v>42762</v>
      </c>
      <c r="V3890" s="10">
        <v>42792</v>
      </c>
      <c r="W3890" s="28">
        <f t="shared" si="430"/>
        <v>2508.1999999999998</v>
      </c>
      <c r="X3890" s="28">
        <f t="shared" si="431"/>
        <v>680.48099999999999</v>
      </c>
    </row>
    <row r="3891" spans="1:2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8320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8328</v>
      </c>
      <c r="O3891" s="5">
        <f t="shared" si="429"/>
        <v>1.4749999999999999</v>
      </c>
      <c r="P3891" s="5">
        <f>E3891/L3891</f>
        <v>13.111111111111111</v>
      </c>
      <c r="Q3891" s="6" t="s">
        <v>8374</v>
      </c>
      <c r="R3891" t="s">
        <v>8375</v>
      </c>
      <c r="S3891" s="10">
        <f t="shared" si="432"/>
        <v>41977.004976851851</v>
      </c>
      <c r="T3891" s="10">
        <f t="shared" si="433"/>
        <v>42008.976388888885</v>
      </c>
      <c r="U3891" s="10">
        <v>41977</v>
      </c>
      <c r="V3891" s="10">
        <v>42008</v>
      </c>
      <c r="W3891" s="28">
        <f t="shared" si="430"/>
        <v>8000</v>
      </c>
      <c r="X3891" s="28">
        <f t="shared" si="431"/>
        <v>118</v>
      </c>
    </row>
    <row r="3892" spans="1:2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8320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8328</v>
      </c>
      <c r="O3892" s="5">
        <f t="shared" si="429"/>
        <v>16.826666666666668</v>
      </c>
      <c r="P3892" s="5">
        <f>E3892/L3892</f>
        <v>315.5</v>
      </c>
      <c r="Q3892" s="6" t="s">
        <v>8374</v>
      </c>
      <c r="R3892" t="s">
        <v>8375</v>
      </c>
      <c r="S3892" s="10">
        <f t="shared" si="432"/>
        <v>42171.758611111116</v>
      </c>
      <c r="T3892" s="10">
        <f t="shared" si="433"/>
        <v>42231.758611111116</v>
      </c>
      <c r="U3892" s="10">
        <v>42171</v>
      </c>
      <c r="V3892" s="10">
        <v>42231</v>
      </c>
      <c r="W3892" s="28">
        <f t="shared" si="430"/>
        <v>15000</v>
      </c>
      <c r="X3892" s="28">
        <f t="shared" si="431"/>
        <v>2524</v>
      </c>
    </row>
    <row r="3893" spans="1:2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8320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8328</v>
      </c>
      <c r="O3893" s="5">
        <f t="shared" si="429"/>
        <v>32.5</v>
      </c>
      <c r="P3893" s="5">
        <f>E3893/L3893</f>
        <v>37.142857142857146</v>
      </c>
      <c r="Q3893" s="6" t="s">
        <v>8374</v>
      </c>
      <c r="R3893" t="s">
        <v>8375</v>
      </c>
      <c r="S3893" s="10">
        <f t="shared" si="432"/>
        <v>42056.1324537037</v>
      </c>
      <c r="T3893" s="10">
        <f t="shared" si="433"/>
        <v>42086.207638888889</v>
      </c>
      <c r="U3893" s="10">
        <v>42056</v>
      </c>
      <c r="V3893" s="10">
        <v>42086</v>
      </c>
      <c r="W3893" s="28">
        <f t="shared" si="430"/>
        <v>800</v>
      </c>
      <c r="X3893" s="28">
        <f t="shared" si="431"/>
        <v>260</v>
      </c>
    </row>
    <row r="3894" spans="1:2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8320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8328</v>
      </c>
      <c r="O3894" s="5">
        <f t="shared" si="429"/>
        <v>0</v>
      </c>
      <c r="P3894" s="5">
        <v>0</v>
      </c>
      <c r="Q3894" s="6" t="s">
        <v>8374</v>
      </c>
      <c r="R3894" t="s">
        <v>8375</v>
      </c>
      <c r="S3894" s="10">
        <f t="shared" si="432"/>
        <v>41867.652280092589</v>
      </c>
      <c r="T3894" s="10">
        <f t="shared" si="433"/>
        <v>41875.291666666664</v>
      </c>
      <c r="U3894" s="10">
        <v>41867</v>
      </c>
      <c r="V3894" s="10">
        <v>41875</v>
      </c>
      <c r="W3894" s="28">
        <f t="shared" si="430"/>
        <v>1000</v>
      </c>
      <c r="X3894" s="28">
        <f t="shared" si="431"/>
        <v>0</v>
      </c>
    </row>
    <row r="3895" spans="1:2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8320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8328</v>
      </c>
      <c r="O3895" s="5">
        <f t="shared" si="429"/>
        <v>21.55</v>
      </c>
      <c r="P3895" s="5">
        <f t="shared" ref="P3895:P3904" si="435">E3895/L3895</f>
        <v>128.27380952380952</v>
      </c>
      <c r="Q3895" s="6" t="s">
        <v>8374</v>
      </c>
      <c r="R3895" t="s">
        <v>8375</v>
      </c>
      <c r="S3895" s="10">
        <f t="shared" si="432"/>
        <v>41779.657870370371</v>
      </c>
      <c r="T3895" s="10">
        <f t="shared" si="433"/>
        <v>41821.25</v>
      </c>
      <c r="U3895" s="10">
        <v>41779</v>
      </c>
      <c r="V3895" s="10">
        <v>41821</v>
      </c>
      <c r="W3895" s="28">
        <f t="shared" si="430"/>
        <v>50000</v>
      </c>
      <c r="X3895" s="28">
        <f t="shared" si="431"/>
        <v>10775</v>
      </c>
    </row>
    <row r="3896" spans="1:2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8320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8328</v>
      </c>
      <c r="O3896" s="5">
        <f t="shared" si="429"/>
        <v>3.4666666666666663</v>
      </c>
      <c r="P3896" s="5">
        <f t="shared" si="435"/>
        <v>47.272727272727273</v>
      </c>
      <c r="Q3896" s="6" t="s">
        <v>8374</v>
      </c>
      <c r="R3896" t="s">
        <v>8375</v>
      </c>
      <c r="S3896" s="10">
        <f t="shared" si="432"/>
        <v>42679.958472222221</v>
      </c>
      <c r="T3896" s="10">
        <f t="shared" si="433"/>
        <v>42710.207638888889</v>
      </c>
      <c r="U3896" s="10">
        <v>42679</v>
      </c>
      <c r="V3896" s="10">
        <v>42710</v>
      </c>
      <c r="W3896" s="28">
        <f t="shared" si="430"/>
        <v>15000</v>
      </c>
      <c r="X3896" s="28">
        <f t="shared" si="431"/>
        <v>520</v>
      </c>
    </row>
    <row r="3897" spans="1:2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8320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8328</v>
      </c>
      <c r="O3897" s="5">
        <f t="shared" si="429"/>
        <v>5</v>
      </c>
      <c r="P3897" s="5">
        <f t="shared" si="435"/>
        <v>50</v>
      </c>
      <c r="Q3897" s="6" t="s">
        <v>8374</v>
      </c>
      <c r="R3897" t="s">
        <v>8375</v>
      </c>
      <c r="S3897" s="10">
        <f t="shared" si="432"/>
        <v>42032.250208333338</v>
      </c>
      <c r="T3897" s="10">
        <f t="shared" si="433"/>
        <v>42063.250208333338</v>
      </c>
      <c r="U3897" s="10">
        <v>42032</v>
      </c>
      <c r="V3897" s="10">
        <v>42063</v>
      </c>
      <c r="W3897" s="28">
        <f t="shared" si="430"/>
        <v>1000</v>
      </c>
      <c r="X3897" s="28">
        <f t="shared" si="431"/>
        <v>50</v>
      </c>
    </row>
    <row r="3898" spans="1:2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8320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8328</v>
      </c>
      <c r="O3898" s="5">
        <f t="shared" si="429"/>
        <v>10.625</v>
      </c>
      <c r="P3898" s="5">
        <f t="shared" si="435"/>
        <v>42.5</v>
      </c>
      <c r="Q3898" s="6" t="s">
        <v>8374</v>
      </c>
      <c r="R3898" t="s">
        <v>8375</v>
      </c>
      <c r="S3898" s="10">
        <f t="shared" si="432"/>
        <v>41793.191875000004</v>
      </c>
      <c r="T3898" s="10">
        <f t="shared" si="433"/>
        <v>41807.191875000004</v>
      </c>
      <c r="U3898" s="10">
        <v>41793</v>
      </c>
      <c r="V3898" s="10">
        <v>41807</v>
      </c>
      <c r="W3898" s="28">
        <f t="shared" si="430"/>
        <v>1600</v>
      </c>
      <c r="X3898" s="28">
        <f t="shared" si="431"/>
        <v>170</v>
      </c>
    </row>
    <row r="3899" spans="1:2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8320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8328</v>
      </c>
      <c r="O3899" s="5">
        <f t="shared" si="429"/>
        <v>17.599999999999998</v>
      </c>
      <c r="P3899" s="5">
        <f t="shared" si="435"/>
        <v>44</v>
      </c>
      <c r="Q3899" s="6" t="s">
        <v>8374</v>
      </c>
      <c r="R3899" t="s">
        <v>8375</v>
      </c>
      <c r="S3899" s="10">
        <f t="shared" si="432"/>
        <v>41982.87364583333</v>
      </c>
      <c r="T3899" s="10">
        <f t="shared" si="433"/>
        <v>42012.87364583333</v>
      </c>
      <c r="U3899" s="10">
        <v>41982</v>
      </c>
      <c r="V3899" s="10">
        <v>42012</v>
      </c>
      <c r="W3899" s="28">
        <f t="shared" si="430"/>
        <v>1920.5</v>
      </c>
      <c r="X3899" s="28">
        <f t="shared" si="431"/>
        <v>342.62799999999999</v>
      </c>
    </row>
    <row r="3900" spans="1:2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8320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8328</v>
      </c>
      <c r="O3900" s="5">
        <f t="shared" si="429"/>
        <v>32.56</v>
      </c>
      <c r="P3900" s="5">
        <f t="shared" si="435"/>
        <v>50.875</v>
      </c>
      <c r="Q3900" s="6" t="s">
        <v>8374</v>
      </c>
      <c r="R3900" t="s">
        <v>8375</v>
      </c>
      <c r="S3900" s="10">
        <f t="shared" si="432"/>
        <v>42193.482291666667</v>
      </c>
      <c r="T3900" s="10">
        <f t="shared" si="433"/>
        <v>42233.666666666672</v>
      </c>
      <c r="U3900" s="10">
        <v>42193</v>
      </c>
      <c r="V3900" s="10">
        <v>42233</v>
      </c>
      <c r="W3900" s="28">
        <f t="shared" si="430"/>
        <v>3842.25</v>
      </c>
      <c r="X3900" s="28">
        <f t="shared" si="431"/>
        <v>1271.7121999999999</v>
      </c>
    </row>
    <row r="3901" spans="1:2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8320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8328</v>
      </c>
      <c r="O3901" s="5">
        <f t="shared" si="429"/>
        <v>1.25</v>
      </c>
      <c r="P3901" s="5">
        <f t="shared" si="435"/>
        <v>62.5</v>
      </c>
      <c r="Q3901" s="6" t="s">
        <v>8374</v>
      </c>
      <c r="R3901" t="s">
        <v>8375</v>
      </c>
      <c r="S3901" s="10">
        <f t="shared" si="432"/>
        <v>41843.775011574078</v>
      </c>
      <c r="T3901" s="10">
        <f t="shared" si="433"/>
        <v>41863.775011574078</v>
      </c>
      <c r="U3901" s="10">
        <v>41843</v>
      </c>
      <c r="V3901" s="10">
        <v>41863</v>
      </c>
      <c r="W3901" s="28">
        <f t="shared" si="430"/>
        <v>10000</v>
      </c>
      <c r="X3901" s="28">
        <f t="shared" si="431"/>
        <v>125</v>
      </c>
    </row>
    <row r="3902" spans="1:2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8320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8328</v>
      </c>
      <c r="O3902" s="5">
        <f t="shared" si="429"/>
        <v>5.4</v>
      </c>
      <c r="P3902" s="5">
        <f t="shared" si="435"/>
        <v>27</v>
      </c>
      <c r="Q3902" s="6" t="s">
        <v>8374</v>
      </c>
      <c r="R3902" t="s">
        <v>8375</v>
      </c>
      <c r="S3902" s="10">
        <f t="shared" si="432"/>
        <v>42136.092488425929</v>
      </c>
      <c r="T3902" s="10">
        <f t="shared" si="433"/>
        <v>42166.092488425929</v>
      </c>
      <c r="U3902" s="10">
        <v>42136</v>
      </c>
      <c r="V3902" s="10">
        <v>42166</v>
      </c>
      <c r="W3902" s="28">
        <f t="shared" si="430"/>
        <v>2500</v>
      </c>
      <c r="X3902" s="28">
        <f t="shared" si="431"/>
        <v>135</v>
      </c>
    </row>
    <row r="3903" spans="1:2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8320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8328</v>
      </c>
      <c r="O3903" s="5">
        <f t="shared" si="429"/>
        <v>0.83333333333333337</v>
      </c>
      <c r="P3903" s="5">
        <f t="shared" si="435"/>
        <v>25</v>
      </c>
      <c r="Q3903" s="6" t="s">
        <v>8374</v>
      </c>
      <c r="R3903" t="s">
        <v>8375</v>
      </c>
      <c r="S3903" s="10">
        <f t="shared" si="432"/>
        <v>42317.826377314814</v>
      </c>
      <c r="T3903" s="10">
        <f t="shared" si="433"/>
        <v>42357.826377314814</v>
      </c>
      <c r="U3903" s="10">
        <v>42317</v>
      </c>
      <c r="V3903" s="10">
        <v>42357</v>
      </c>
      <c r="W3903" s="28">
        <f t="shared" si="430"/>
        <v>3000</v>
      </c>
      <c r="X3903" s="28">
        <f t="shared" si="431"/>
        <v>25</v>
      </c>
    </row>
    <row r="3904" spans="1:2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8320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8328</v>
      </c>
      <c r="O3904" s="5">
        <f t="shared" si="429"/>
        <v>48.833333333333336</v>
      </c>
      <c r="P3904" s="5">
        <f t="shared" si="435"/>
        <v>47.258064516129032</v>
      </c>
      <c r="Q3904" s="6" t="s">
        <v>8374</v>
      </c>
      <c r="R3904" t="s">
        <v>8375</v>
      </c>
      <c r="S3904" s="10">
        <f t="shared" si="432"/>
        <v>42663.468078703707</v>
      </c>
      <c r="T3904" s="10">
        <f t="shared" si="433"/>
        <v>42688.509745370371</v>
      </c>
      <c r="U3904" s="10">
        <v>42663</v>
      </c>
      <c r="V3904" s="10">
        <v>42688</v>
      </c>
      <c r="W3904" s="28">
        <f t="shared" si="430"/>
        <v>3677.7</v>
      </c>
      <c r="X3904" s="28">
        <f t="shared" si="431"/>
        <v>1836.231</v>
      </c>
    </row>
    <row r="3905" spans="1:2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8320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8328</v>
      </c>
      <c r="O3905" s="5">
        <f t="shared" si="429"/>
        <v>0</v>
      </c>
      <c r="P3905" s="5">
        <v>0</v>
      </c>
      <c r="Q3905" s="6" t="s">
        <v>8374</v>
      </c>
      <c r="R3905" t="s">
        <v>8375</v>
      </c>
      <c r="S3905" s="10">
        <f t="shared" si="432"/>
        <v>42186.01116898148</v>
      </c>
      <c r="T3905" s="10">
        <f t="shared" si="433"/>
        <v>42230.818055555559</v>
      </c>
      <c r="U3905" s="10">
        <v>42186</v>
      </c>
      <c r="V3905" s="10">
        <v>42230</v>
      </c>
      <c r="W3905" s="28">
        <f t="shared" si="430"/>
        <v>1500</v>
      </c>
      <c r="X3905" s="28">
        <f t="shared" si="431"/>
        <v>0</v>
      </c>
    </row>
    <row r="3906" spans="1:2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8320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8328</v>
      </c>
      <c r="O3906" s="5">
        <f t="shared" ref="O3906:O3969" si="436">(E3906/D3906)*100</f>
        <v>0.03</v>
      </c>
      <c r="P3906" s="5">
        <f t="shared" ref="P3906:P3917" si="437">E3906/L3906</f>
        <v>1.5</v>
      </c>
      <c r="Q3906" s="6" t="s">
        <v>8374</v>
      </c>
      <c r="R3906" t="s">
        <v>8375</v>
      </c>
      <c r="S3906" s="10">
        <f t="shared" si="432"/>
        <v>42095.229166666672</v>
      </c>
      <c r="T3906" s="10">
        <f t="shared" si="433"/>
        <v>42109.211111111115</v>
      </c>
      <c r="U3906" s="10">
        <v>42095</v>
      </c>
      <c r="V3906" s="10">
        <v>42109</v>
      </c>
      <c r="W3906" s="28">
        <f t="shared" ref="W3906:W3969" si="438">(HLOOKUP(U3906,Exchange_Data,MATCH(H3906,Currency,0),FALSE))*D3906</f>
        <v>10000</v>
      </c>
      <c r="X3906" s="28">
        <f t="shared" ref="X3906:X3969" si="439">(HLOOKUP(V3906,Exchange_Data,MATCH(H3906,Currency,0),FALSE))*E3906</f>
        <v>3</v>
      </c>
    </row>
    <row r="3907" spans="1:2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8320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8328</v>
      </c>
      <c r="O3907" s="5">
        <f t="shared" si="436"/>
        <v>11.533333333333333</v>
      </c>
      <c r="P3907" s="5">
        <f t="shared" si="437"/>
        <v>24.714285714285715</v>
      </c>
      <c r="Q3907" s="6" t="s">
        <v>8374</v>
      </c>
      <c r="R3907" t="s">
        <v>8375</v>
      </c>
      <c r="S3907" s="10">
        <f t="shared" ref="S3907:S3970" si="440">(J3907/86400)+25569</f>
        <v>42124.623877314814</v>
      </c>
      <c r="T3907" s="10">
        <f t="shared" ref="T3907:T3970" si="441">(I3907/86400)+25569</f>
        <v>42166.958333333328</v>
      </c>
      <c r="U3907" s="10">
        <v>42124</v>
      </c>
      <c r="V3907" s="10">
        <v>42166</v>
      </c>
      <c r="W3907" s="28">
        <f t="shared" si="438"/>
        <v>2314.9499999999998</v>
      </c>
      <c r="X3907" s="28">
        <f t="shared" si="439"/>
        <v>267.42340000000002</v>
      </c>
    </row>
    <row r="3908" spans="1:2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8320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8328</v>
      </c>
      <c r="O3908" s="5">
        <f t="shared" si="436"/>
        <v>67.333333333333329</v>
      </c>
      <c r="P3908" s="5">
        <f t="shared" si="437"/>
        <v>63.125</v>
      </c>
      <c r="Q3908" s="6" t="s">
        <v>8374</v>
      </c>
      <c r="R3908" t="s">
        <v>8375</v>
      </c>
      <c r="S3908" s="10">
        <f t="shared" si="440"/>
        <v>42143.917743055557</v>
      </c>
      <c r="T3908" s="10">
        <f t="shared" si="441"/>
        <v>42181.559027777781</v>
      </c>
      <c r="U3908" s="10">
        <v>42143</v>
      </c>
      <c r="V3908" s="10">
        <v>42181</v>
      </c>
      <c r="W3908" s="28">
        <f t="shared" si="438"/>
        <v>2323.1999999999998</v>
      </c>
      <c r="X3908" s="28">
        <f t="shared" si="439"/>
        <v>1588.4269999999999</v>
      </c>
    </row>
    <row r="3909" spans="1:2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8320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8328</v>
      </c>
      <c r="O3909" s="5">
        <f t="shared" si="436"/>
        <v>15.299999999999999</v>
      </c>
      <c r="P3909" s="5">
        <f t="shared" si="437"/>
        <v>38.25</v>
      </c>
      <c r="Q3909" s="6" t="s">
        <v>8374</v>
      </c>
      <c r="R3909" t="s">
        <v>8375</v>
      </c>
      <c r="S3909" s="10">
        <f t="shared" si="440"/>
        <v>41906.819513888891</v>
      </c>
      <c r="T3909" s="10">
        <f t="shared" si="441"/>
        <v>41938.838888888888</v>
      </c>
      <c r="U3909" s="10">
        <v>41906</v>
      </c>
      <c r="V3909" s="10">
        <v>41938</v>
      </c>
      <c r="W3909" s="28">
        <f t="shared" si="438"/>
        <v>1000</v>
      </c>
      <c r="X3909" s="28">
        <f t="shared" si="439"/>
        <v>153</v>
      </c>
    </row>
    <row r="3910" spans="1:2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8320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8328</v>
      </c>
      <c r="O3910" s="5">
        <f t="shared" si="436"/>
        <v>8.6666666666666679</v>
      </c>
      <c r="P3910" s="5">
        <f t="shared" si="437"/>
        <v>16.25</v>
      </c>
      <c r="Q3910" s="6" t="s">
        <v>8374</v>
      </c>
      <c r="R3910" t="s">
        <v>8375</v>
      </c>
      <c r="S3910" s="10">
        <f t="shared" si="440"/>
        <v>41834.135370370372</v>
      </c>
      <c r="T3910" s="10">
        <f t="shared" si="441"/>
        <v>41849.135370370372</v>
      </c>
      <c r="U3910" s="10">
        <v>41834</v>
      </c>
      <c r="V3910" s="10">
        <v>41849</v>
      </c>
      <c r="W3910" s="28">
        <f t="shared" si="438"/>
        <v>750</v>
      </c>
      <c r="X3910" s="28">
        <f t="shared" si="439"/>
        <v>65</v>
      </c>
    </row>
    <row r="3911" spans="1:2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8320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8328</v>
      </c>
      <c r="O3911" s="5">
        <f t="shared" si="436"/>
        <v>0.22499999999999998</v>
      </c>
      <c r="P3911" s="5">
        <f t="shared" si="437"/>
        <v>33.75</v>
      </c>
      <c r="Q3911" s="6" t="s">
        <v>8374</v>
      </c>
      <c r="R3911" t="s">
        <v>8375</v>
      </c>
      <c r="S3911" s="10">
        <f t="shared" si="440"/>
        <v>41863.359282407408</v>
      </c>
      <c r="T3911" s="10">
        <f t="shared" si="441"/>
        <v>41893.359282407408</v>
      </c>
      <c r="U3911" s="10">
        <v>41863</v>
      </c>
      <c r="V3911" s="10">
        <v>41893</v>
      </c>
      <c r="W3911" s="28">
        <f t="shared" si="438"/>
        <v>60000</v>
      </c>
      <c r="X3911" s="28">
        <f t="shared" si="439"/>
        <v>135</v>
      </c>
    </row>
    <row r="3912" spans="1:2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8320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8328</v>
      </c>
      <c r="O3912" s="5">
        <f t="shared" si="436"/>
        <v>3.0833333333333335</v>
      </c>
      <c r="P3912" s="5">
        <f t="shared" si="437"/>
        <v>61.666666666666664</v>
      </c>
      <c r="Q3912" s="6" t="s">
        <v>8374</v>
      </c>
      <c r="R3912" t="s">
        <v>8375</v>
      </c>
      <c r="S3912" s="10">
        <f t="shared" si="440"/>
        <v>42224.756909722222</v>
      </c>
      <c r="T3912" s="10">
        <f t="shared" si="441"/>
        <v>42254.756909722222</v>
      </c>
      <c r="U3912" s="10">
        <v>42224</v>
      </c>
      <c r="V3912" s="10">
        <v>42254</v>
      </c>
      <c r="W3912" s="28">
        <f t="shared" si="438"/>
        <v>6000</v>
      </c>
      <c r="X3912" s="28">
        <f t="shared" si="439"/>
        <v>185</v>
      </c>
    </row>
    <row r="3913" spans="1:2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8320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8328</v>
      </c>
      <c r="O3913" s="5">
        <f t="shared" si="436"/>
        <v>37.412500000000001</v>
      </c>
      <c r="P3913" s="5">
        <f t="shared" si="437"/>
        <v>83.138888888888886</v>
      </c>
      <c r="Q3913" s="6" t="s">
        <v>8374</v>
      </c>
      <c r="R3913" t="s">
        <v>8375</v>
      </c>
      <c r="S3913" s="10">
        <f t="shared" si="440"/>
        <v>41939.8122337963</v>
      </c>
      <c r="T3913" s="10">
        <f t="shared" si="441"/>
        <v>41969.853900462964</v>
      </c>
      <c r="U3913" s="10">
        <v>41939</v>
      </c>
      <c r="V3913" s="10">
        <v>41969</v>
      </c>
      <c r="W3913" s="28">
        <f t="shared" si="438"/>
        <v>8000</v>
      </c>
      <c r="X3913" s="28">
        <f t="shared" si="439"/>
        <v>2993</v>
      </c>
    </row>
    <row r="3914" spans="1:2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8320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8328</v>
      </c>
      <c r="O3914" s="5">
        <f t="shared" si="436"/>
        <v>6.6666666666666671E-3</v>
      </c>
      <c r="P3914" s="5">
        <f t="shared" si="437"/>
        <v>1</v>
      </c>
      <c r="Q3914" s="6" t="s">
        <v>8374</v>
      </c>
      <c r="R3914" t="s">
        <v>8375</v>
      </c>
      <c r="S3914" s="10">
        <f t="shared" si="440"/>
        <v>42059.270023148143</v>
      </c>
      <c r="T3914" s="10">
        <f t="shared" si="441"/>
        <v>42119.190972222219</v>
      </c>
      <c r="U3914" s="10">
        <v>42059</v>
      </c>
      <c r="V3914" s="10">
        <v>42119</v>
      </c>
      <c r="W3914" s="28">
        <f t="shared" si="438"/>
        <v>15000</v>
      </c>
      <c r="X3914" s="28">
        <f t="shared" si="439"/>
        <v>1</v>
      </c>
    </row>
    <row r="3915" spans="1:2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8320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8328</v>
      </c>
      <c r="O3915" s="5">
        <f t="shared" si="436"/>
        <v>10</v>
      </c>
      <c r="P3915" s="5">
        <f t="shared" si="437"/>
        <v>142.85714285714286</v>
      </c>
      <c r="Q3915" s="6" t="s">
        <v>8374</v>
      </c>
      <c r="R3915" t="s">
        <v>8375</v>
      </c>
      <c r="S3915" s="10">
        <f t="shared" si="440"/>
        <v>42308.211215277777</v>
      </c>
      <c r="T3915" s="10">
        <f t="shared" si="441"/>
        <v>42338.252881944441</v>
      </c>
      <c r="U3915" s="10">
        <v>42308</v>
      </c>
      <c r="V3915" s="10">
        <v>42338</v>
      </c>
      <c r="W3915" s="28">
        <f t="shared" si="438"/>
        <v>10000</v>
      </c>
      <c r="X3915" s="28">
        <f t="shared" si="439"/>
        <v>1000</v>
      </c>
    </row>
    <row r="3916" spans="1:2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8320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8328</v>
      </c>
      <c r="O3916" s="5">
        <f t="shared" si="436"/>
        <v>36.36</v>
      </c>
      <c r="P3916" s="5">
        <f t="shared" si="437"/>
        <v>33.666666666666664</v>
      </c>
      <c r="Q3916" s="6" t="s">
        <v>8374</v>
      </c>
      <c r="R3916" t="s">
        <v>8375</v>
      </c>
      <c r="S3916" s="10">
        <f t="shared" si="440"/>
        <v>42114.818935185191</v>
      </c>
      <c r="T3916" s="10">
        <f t="shared" si="441"/>
        <v>42134.957638888889</v>
      </c>
      <c r="U3916" s="10">
        <v>42114</v>
      </c>
      <c r="V3916" s="10">
        <v>42134</v>
      </c>
      <c r="W3916" s="28">
        <f t="shared" si="438"/>
        <v>3725.5</v>
      </c>
      <c r="X3916" s="28">
        <f t="shared" si="439"/>
        <v>1401.0417</v>
      </c>
    </row>
    <row r="3917" spans="1:2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8320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8328</v>
      </c>
      <c r="O3917" s="5">
        <f t="shared" si="436"/>
        <v>0.33333333333333337</v>
      </c>
      <c r="P3917" s="5">
        <f t="shared" si="437"/>
        <v>5</v>
      </c>
      <c r="Q3917" s="6" t="s">
        <v>8374</v>
      </c>
      <c r="R3917" t="s">
        <v>8375</v>
      </c>
      <c r="S3917" s="10">
        <f t="shared" si="440"/>
        <v>42492.98505787037</v>
      </c>
      <c r="T3917" s="10">
        <f t="shared" si="441"/>
        <v>42522.98505787037</v>
      </c>
      <c r="U3917" s="10">
        <v>42492</v>
      </c>
      <c r="V3917" s="10">
        <v>42522</v>
      </c>
      <c r="W3917" s="28">
        <f t="shared" si="438"/>
        <v>2203.2000000000003</v>
      </c>
      <c r="X3917" s="28">
        <f t="shared" si="439"/>
        <v>7.2224999999999993</v>
      </c>
    </row>
    <row r="3918" spans="1:2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8320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8328</v>
      </c>
      <c r="O3918" s="5">
        <f t="shared" si="436"/>
        <v>0</v>
      </c>
      <c r="P3918" s="5">
        <v>0</v>
      </c>
      <c r="Q3918" s="6" t="s">
        <v>8374</v>
      </c>
      <c r="R3918" t="s">
        <v>8375</v>
      </c>
      <c r="S3918" s="10">
        <f t="shared" si="440"/>
        <v>42494.471666666665</v>
      </c>
      <c r="T3918" s="10">
        <f t="shared" si="441"/>
        <v>42524.471666666665</v>
      </c>
      <c r="U3918" s="10">
        <v>42494</v>
      </c>
      <c r="V3918" s="10">
        <v>42524</v>
      </c>
      <c r="W3918" s="28">
        <f t="shared" si="438"/>
        <v>309.2</v>
      </c>
      <c r="X3918" s="28">
        <f t="shared" si="439"/>
        <v>0</v>
      </c>
    </row>
    <row r="3919" spans="1:2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8320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8328</v>
      </c>
      <c r="O3919" s="5">
        <f t="shared" si="436"/>
        <v>0.2857142857142857</v>
      </c>
      <c r="P3919" s="5">
        <f>E3919/L3919</f>
        <v>10</v>
      </c>
      <c r="Q3919" s="6" t="s">
        <v>8374</v>
      </c>
      <c r="R3919" t="s">
        <v>8375</v>
      </c>
      <c r="S3919" s="10">
        <f t="shared" si="440"/>
        <v>41863.527326388888</v>
      </c>
      <c r="T3919" s="10">
        <f t="shared" si="441"/>
        <v>41893.527326388888</v>
      </c>
      <c r="U3919" s="10">
        <v>41863</v>
      </c>
      <c r="V3919" s="10">
        <v>41893</v>
      </c>
      <c r="W3919" s="28">
        <f t="shared" si="438"/>
        <v>5871.95</v>
      </c>
      <c r="X3919" s="28">
        <f t="shared" si="439"/>
        <v>16.245000000000001</v>
      </c>
    </row>
    <row r="3920" spans="1:2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8320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8328</v>
      </c>
      <c r="O3920" s="5">
        <f t="shared" si="436"/>
        <v>0.2</v>
      </c>
      <c r="P3920" s="5">
        <f>E3920/L3920</f>
        <v>40</v>
      </c>
      <c r="Q3920" s="6" t="s">
        <v>8374</v>
      </c>
      <c r="R3920" t="s">
        <v>8375</v>
      </c>
      <c r="S3920" s="10">
        <f t="shared" si="440"/>
        <v>41843.664618055554</v>
      </c>
      <c r="T3920" s="10">
        <f t="shared" si="441"/>
        <v>41855.666666666664</v>
      </c>
      <c r="U3920" s="10">
        <v>41843</v>
      </c>
      <c r="V3920" s="10">
        <v>41855</v>
      </c>
      <c r="W3920" s="28">
        <f t="shared" si="438"/>
        <v>102162</v>
      </c>
      <c r="X3920" s="28">
        <f t="shared" si="439"/>
        <v>202.03200000000001</v>
      </c>
    </row>
    <row r="3921" spans="1:2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8320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8328</v>
      </c>
      <c r="O3921" s="5">
        <f t="shared" si="436"/>
        <v>1.7999999999999998</v>
      </c>
      <c r="P3921" s="5">
        <f>E3921/L3921</f>
        <v>30</v>
      </c>
      <c r="Q3921" s="6" t="s">
        <v>8374</v>
      </c>
      <c r="R3921" t="s">
        <v>8375</v>
      </c>
      <c r="S3921" s="10">
        <f t="shared" si="440"/>
        <v>42358.684872685189</v>
      </c>
      <c r="T3921" s="10">
        <f t="shared" si="441"/>
        <v>42387</v>
      </c>
      <c r="U3921" s="10">
        <v>42358</v>
      </c>
      <c r="V3921" s="10">
        <v>42387</v>
      </c>
      <c r="W3921" s="28">
        <f t="shared" si="438"/>
        <v>7456</v>
      </c>
      <c r="X3921" s="28">
        <f t="shared" si="439"/>
        <v>128.53799999999998</v>
      </c>
    </row>
    <row r="3922" spans="1:2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8320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8328</v>
      </c>
      <c r="O3922" s="5">
        <f t="shared" si="436"/>
        <v>5.4</v>
      </c>
      <c r="P3922" s="5">
        <f>E3922/L3922</f>
        <v>45</v>
      </c>
      <c r="Q3922" s="6" t="s">
        <v>8374</v>
      </c>
      <c r="R3922" t="s">
        <v>8375</v>
      </c>
      <c r="S3922" s="10">
        <f t="shared" si="440"/>
        <v>42657.38726851852</v>
      </c>
      <c r="T3922" s="10">
        <f t="shared" si="441"/>
        <v>42687.428935185184</v>
      </c>
      <c r="U3922" s="10">
        <v>42657</v>
      </c>
      <c r="V3922" s="10">
        <v>42687</v>
      </c>
      <c r="W3922" s="28">
        <f t="shared" si="438"/>
        <v>3059.25</v>
      </c>
      <c r="X3922" s="28">
        <f t="shared" si="439"/>
        <v>170.8965</v>
      </c>
    </row>
    <row r="3923" spans="1:2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8320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8328</v>
      </c>
      <c r="O3923" s="5">
        <f t="shared" si="436"/>
        <v>0</v>
      </c>
      <c r="P3923" s="5">
        <v>0</v>
      </c>
      <c r="Q3923" s="6" t="s">
        <v>8374</v>
      </c>
      <c r="R3923" t="s">
        <v>8375</v>
      </c>
      <c r="S3923" s="10">
        <f t="shared" si="440"/>
        <v>41926.542303240742</v>
      </c>
      <c r="T3923" s="10">
        <f t="shared" si="441"/>
        <v>41938.75</v>
      </c>
      <c r="U3923" s="10">
        <v>41926</v>
      </c>
      <c r="V3923" s="10">
        <v>41938</v>
      </c>
      <c r="W3923" s="28">
        <f t="shared" si="438"/>
        <v>4775.0999999999995</v>
      </c>
      <c r="X3923" s="28">
        <f t="shared" si="439"/>
        <v>0</v>
      </c>
    </row>
    <row r="3924" spans="1:2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8320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8328</v>
      </c>
      <c r="O3924" s="5">
        <f t="shared" si="436"/>
        <v>8.1333333333333329</v>
      </c>
      <c r="P3924" s="5">
        <f t="shared" ref="P3924:P3931" si="442">E3924/L3924</f>
        <v>10.166666666666666</v>
      </c>
      <c r="Q3924" s="6" t="s">
        <v>8374</v>
      </c>
      <c r="R3924" t="s">
        <v>8375</v>
      </c>
      <c r="S3924" s="10">
        <f t="shared" si="440"/>
        <v>42020.768634259264</v>
      </c>
      <c r="T3924" s="10">
        <f t="shared" si="441"/>
        <v>42065.958333333328</v>
      </c>
      <c r="U3924" s="10">
        <v>42020</v>
      </c>
      <c r="V3924" s="10">
        <v>42065</v>
      </c>
      <c r="W3924" s="28">
        <f t="shared" si="438"/>
        <v>750</v>
      </c>
      <c r="X3924" s="28">
        <f t="shared" si="439"/>
        <v>61</v>
      </c>
    </row>
    <row r="3925" spans="1:2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8320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8328</v>
      </c>
      <c r="O3925" s="5">
        <f t="shared" si="436"/>
        <v>12.034782608695652</v>
      </c>
      <c r="P3925" s="5">
        <f t="shared" si="442"/>
        <v>81.411764705882348</v>
      </c>
      <c r="Q3925" s="6" t="s">
        <v>8374</v>
      </c>
      <c r="R3925" t="s">
        <v>8375</v>
      </c>
      <c r="S3925" s="10">
        <f t="shared" si="440"/>
        <v>42075.979988425926</v>
      </c>
      <c r="T3925" s="10">
        <f t="shared" si="441"/>
        <v>42103.979988425926</v>
      </c>
      <c r="U3925" s="10">
        <v>42075</v>
      </c>
      <c r="V3925" s="10">
        <v>42103</v>
      </c>
      <c r="W3925" s="28">
        <f t="shared" si="438"/>
        <v>17212.05</v>
      </c>
      <c r="X3925" s="28">
        <f t="shared" si="439"/>
        <v>2051.6415999999999</v>
      </c>
    </row>
    <row r="3926" spans="1:2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8320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8328</v>
      </c>
      <c r="O3926" s="5">
        <f t="shared" si="436"/>
        <v>15.266666666666667</v>
      </c>
      <c r="P3926" s="5">
        <f t="shared" si="442"/>
        <v>57.25</v>
      </c>
      <c r="Q3926" s="6" t="s">
        <v>8374</v>
      </c>
      <c r="R3926" t="s">
        <v>8375</v>
      </c>
      <c r="S3926" s="10">
        <f t="shared" si="440"/>
        <v>41786.959745370368</v>
      </c>
      <c r="T3926" s="10">
        <f t="shared" si="441"/>
        <v>41816.959745370368</v>
      </c>
      <c r="U3926" s="10">
        <v>41786</v>
      </c>
      <c r="V3926" s="10">
        <v>41816</v>
      </c>
      <c r="W3926" s="28">
        <f t="shared" si="438"/>
        <v>15000</v>
      </c>
      <c r="X3926" s="28">
        <f t="shared" si="439"/>
        <v>2290</v>
      </c>
    </row>
    <row r="3927" spans="1:2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8320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8328</v>
      </c>
      <c r="O3927" s="5">
        <f t="shared" si="436"/>
        <v>10</v>
      </c>
      <c r="P3927" s="5">
        <f t="shared" si="442"/>
        <v>5</v>
      </c>
      <c r="Q3927" s="6" t="s">
        <v>8374</v>
      </c>
      <c r="R3927" t="s">
        <v>8375</v>
      </c>
      <c r="S3927" s="10">
        <f t="shared" si="440"/>
        <v>41820.870821759258</v>
      </c>
      <c r="T3927" s="10">
        <f t="shared" si="441"/>
        <v>41850.870821759258</v>
      </c>
      <c r="U3927" s="10">
        <v>41820</v>
      </c>
      <c r="V3927" s="10">
        <v>41850</v>
      </c>
      <c r="W3927" s="28">
        <f t="shared" si="438"/>
        <v>150</v>
      </c>
      <c r="X3927" s="28">
        <f t="shared" si="439"/>
        <v>15</v>
      </c>
    </row>
    <row r="3928" spans="1:2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8320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8328</v>
      </c>
      <c r="O3928" s="5">
        <f t="shared" si="436"/>
        <v>0.3</v>
      </c>
      <c r="P3928" s="5">
        <f t="shared" si="442"/>
        <v>15</v>
      </c>
      <c r="Q3928" s="6" t="s">
        <v>8374</v>
      </c>
      <c r="R3928" t="s">
        <v>8375</v>
      </c>
      <c r="S3928" s="10">
        <f t="shared" si="440"/>
        <v>41970.085046296299</v>
      </c>
      <c r="T3928" s="10">
        <f t="shared" si="441"/>
        <v>42000.085046296299</v>
      </c>
      <c r="U3928" s="10">
        <v>41970</v>
      </c>
      <c r="V3928" s="10">
        <v>42000</v>
      </c>
      <c r="W3928" s="28">
        <f t="shared" si="438"/>
        <v>4285.5</v>
      </c>
      <c r="X3928" s="28">
        <f t="shared" si="439"/>
        <v>12.1755</v>
      </c>
    </row>
    <row r="3929" spans="1:2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8320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8328</v>
      </c>
      <c r="O3929" s="5">
        <f t="shared" si="436"/>
        <v>1</v>
      </c>
      <c r="P3929" s="5">
        <f t="shared" si="442"/>
        <v>12.5</v>
      </c>
      <c r="Q3929" s="6" t="s">
        <v>8374</v>
      </c>
      <c r="R3929" t="s">
        <v>8375</v>
      </c>
      <c r="S3929" s="10">
        <f t="shared" si="440"/>
        <v>41830.267407407409</v>
      </c>
      <c r="T3929" s="10">
        <f t="shared" si="441"/>
        <v>41860.267407407409</v>
      </c>
      <c r="U3929" s="10">
        <v>41830</v>
      </c>
      <c r="V3929" s="10">
        <v>41860</v>
      </c>
      <c r="W3929" s="28">
        <f t="shared" si="438"/>
        <v>4277.75</v>
      </c>
      <c r="X3929" s="28">
        <f t="shared" si="439"/>
        <v>42.01</v>
      </c>
    </row>
    <row r="3930" spans="1:2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8320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8328</v>
      </c>
      <c r="O3930" s="5">
        <f t="shared" si="436"/>
        <v>13.020000000000001</v>
      </c>
      <c r="P3930" s="5">
        <f t="shared" si="442"/>
        <v>93</v>
      </c>
      <c r="Q3930" s="6" t="s">
        <v>8374</v>
      </c>
      <c r="R3930" t="s">
        <v>8375</v>
      </c>
      <c r="S3930" s="10">
        <f t="shared" si="440"/>
        <v>42265.683182870373</v>
      </c>
      <c r="T3930" s="10">
        <f t="shared" si="441"/>
        <v>42293.207638888889</v>
      </c>
      <c r="U3930" s="10">
        <v>42265</v>
      </c>
      <c r="V3930" s="10">
        <v>42293</v>
      </c>
      <c r="W3930" s="28">
        <f t="shared" si="438"/>
        <v>5000</v>
      </c>
      <c r="X3930" s="28">
        <f t="shared" si="439"/>
        <v>651</v>
      </c>
    </row>
    <row r="3931" spans="1:2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8320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8328</v>
      </c>
      <c r="O3931" s="5">
        <f t="shared" si="436"/>
        <v>2.2650000000000001</v>
      </c>
      <c r="P3931" s="5">
        <f t="shared" si="442"/>
        <v>32.357142857142854</v>
      </c>
      <c r="Q3931" s="6" t="s">
        <v>8374</v>
      </c>
      <c r="R3931" t="s">
        <v>8375</v>
      </c>
      <c r="S3931" s="10">
        <f t="shared" si="440"/>
        <v>42601.827141203699</v>
      </c>
      <c r="T3931" s="10">
        <f t="shared" si="441"/>
        <v>42631.827141203699</v>
      </c>
      <c r="U3931" s="10">
        <v>42601</v>
      </c>
      <c r="V3931" s="10">
        <v>42631</v>
      </c>
      <c r="W3931" s="28">
        <f t="shared" si="438"/>
        <v>20000</v>
      </c>
      <c r="X3931" s="28">
        <f t="shared" si="439"/>
        <v>453</v>
      </c>
    </row>
    <row r="3932" spans="1:2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8320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8328</v>
      </c>
      <c r="O3932" s="5">
        <f t="shared" si="436"/>
        <v>0</v>
      </c>
      <c r="P3932" s="5">
        <v>0</v>
      </c>
      <c r="Q3932" s="6" t="s">
        <v>8374</v>
      </c>
      <c r="R3932" t="s">
        <v>8375</v>
      </c>
      <c r="S3932" s="10">
        <f t="shared" si="440"/>
        <v>42433.338749999995</v>
      </c>
      <c r="T3932" s="10">
        <f t="shared" si="441"/>
        <v>42461.25</v>
      </c>
      <c r="U3932" s="10">
        <v>42433</v>
      </c>
      <c r="V3932" s="10">
        <v>42461</v>
      </c>
      <c r="W3932" s="28">
        <f t="shared" si="438"/>
        <v>7383</v>
      </c>
      <c r="X3932" s="28">
        <f t="shared" si="439"/>
        <v>0</v>
      </c>
    </row>
    <row r="3933" spans="1:2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8320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8328</v>
      </c>
      <c r="O3933" s="5">
        <f t="shared" si="436"/>
        <v>0</v>
      </c>
      <c r="P3933" s="5">
        <v>0</v>
      </c>
      <c r="Q3933" s="6" t="s">
        <v>8374</v>
      </c>
      <c r="R3933" t="s">
        <v>8375</v>
      </c>
      <c r="S3933" s="10">
        <f t="shared" si="440"/>
        <v>42228.151701388888</v>
      </c>
      <c r="T3933" s="10">
        <f t="shared" si="441"/>
        <v>42253.151701388888</v>
      </c>
      <c r="U3933" s="10">
        <v>42228</v>
      </c>
      <c r="V3933" s="10">
        <v>42253</v>
      </c>
      <c r="W3933" s="28">
        <f t="shared" si="438"/>
        <v>8000</v>
      </c>
      <c r="X3933" s="28">
        <f t="shared" si="439"/>
        <v>0</v>
      </c>
    </row>
    <row r="3934" spans="1:2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8320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8328</v>
      </c>
      <c r="O3934" s="5">
        <f t="shared" si="436"/>
        <v>8.3333333333333332E-3</v>
      </c>
      <c r="P3934" s="5">
        <f>E3934/L3934</f>
        <v>1</v>
      </c>
      <c r="Q3934" s="6" t="s">
        <v>8374</v>
      </c>
      <c r="R3934" t="s">
        <v>8375</v>
      </c>
      <c r="S3934" s="10">
        <f t="shared" si="440"/>
        <v>42415.168564814812</v>
      </c>
      <c r="T3934" s="10">
        <f t="shared" si="441"/>
        <v>42445.126898148148</v>
      </c>
      <c r="U3934" s="10">
        <v>42415</v>
      </c>
      <c r="V3934" s="10">
        <v>42445</v>
      </c>
      <c r="W3934" s="28">
        <f t="shared" si="438"/>
        <v>12000</v>
      </c>
      <c r="X3934" s="28">
        <f t="shared" si="439"/>
        <v>1</v>
      </c>
    </row>
    <row r="3935" spans="1:2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8320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8328</v>
      </c>
      <c r="O3935" s="5">
        <f t="shared" si="436"/>
        <v>15.742857142857142</v>
      </c>
      <c r="P3935" s="5">
        <f>E3935/L3935</f>
        <v>91.833333333333329</v>
      </c>
      <c r="Q3935" s="6" t="s">
        <v>8374</v>
      </c>
      <c r="R3935" t="s">
        <v>8375</v>
      </c>
      <c r="S3935" s="10">
        <f t="shared" si="440"/>
        <v>42538.968310185184</v>
      </c>
      <c r="T3935" s="10">
        <f t="shared" si="441"/>
        <v>42568.029861111107</v>
      </c>
      <c r="U3935" s="10">
        <v>42538</v>
      </c>
      <c r="V3935" s="10">
        <v>42568</v>
      </c>
      <c r="W3935" s="28">
        <f t="shared" si="438"/>
        <v>7000</v>
      </c>
      <c r="X3935" s="28">
        <f t="shared" si="439"/>
        <v>1102</v>
      </c>
    </row>
    <row r="3936" spans="1:2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8320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8328</v>
      </c>
      <c r="O3936" s="5">
        <f t="shared" si="436"/>
        <v>11</v>
      </c>
      <c r="P3936" s="5">
        <f>E3936/L3936</f>
        <v>45.833333333333336</v>
      </c>
      <c r="Q3936" s="6" t="s">
        <v>8374</v>
      </c>
      <c r="R3936" t="s">
        <v>8375</v>
      </c>
      <c r="S3936" s="10">
        <f t="shared" si="440"/>
        <v>42233.671747685185</v>
      </c>
      <c r="T3936" s="10">
        <f t="shared" si="441"/>
        <v>42278.541666666672</v>
      </c>
      <c r="U3936" s="10">
        <v>42233</v>
      </c>
      <c r="V3936" s="10">
        <v>42278</v>
      </c>
      <c r="W3936" s="28">
        <f t="shared" si="438"/>
        <v>5000</v>
      </c>
      <c r="X3936" s="28">
        <f t="shared" si="439"/>
        <v>550</v>
      </c>
    </row>
    <row r="3937" spans="1:2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8320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8328</v>
      </c>
      <c r="O3937" s="5">
        <f t="shared" si="436"/>
        <v>43.833333333333336</v>
      </c>
      <c r="P3937" s="5">
        <f>E3937/L3937</f>
        <v>57.173913043478258</v>
      </c>
      <c r="Q3937" s="6" t="s">
        <v>8374</v>
      </c>
      <c r="R3937" t="s">
        <v>8375</v>
      </c>
      <c r="S3937" s="10">
        <f t="shared" si="440"/>
        <v>42221.656782407408</v>
      </c>
      <c r="T3937" s="10">
        <f t="shared" si="441"/>
        <v>42281.656782407408</v>
      </c>
      <c r="U3937" s="10">
        <v>42221</v>
      </c>
      <c r="V3937" s="10">
        <v>42281</v>
      </c>
      <c r="W3937" s="28">
        <f t="shared" si="438"/>
        <v>4689</v>
      </c>
      <c r="X3937" s="28">
        <f t="shared" si="439"/>
        <v>1994.4604999999999</v>
      </c>
    </row>
    <row r="3938" spans="1:2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8320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8328</v>
      </c>
      <c r="O3938" s="5">
        <f t="shared" si="436"/>
        <v>0</v>
      </c>
      <c r="P3938" s="5">
        <v>0</v>
      </c>
      <c r="Q3938" s="6" t="s">
        <v>8374</v>
      </c>
      <c r="R3938" t="s">
        <v>8375</v>
      </c>
      <c r="S3938" s="10">
        <f t="shared" si="440"/>
        <v>42675.262962962966</v>
      </c>
      <c r="T3938" s="10">
        <f t="shared" si="441"/>
        <v>42705.304629629631</v>
      </c>
      <c r="U3938" s="10">
        <v>42675</v>
      </c>
      <c r="V3938" s="10">
        <v>42705</v>
      </c>
      <c r="W3938" s="28">
        <f t="shared" si="438"/>
        <v>20000</v>
      </c>
      <c r="X3938" s="28">
        <f t="shared" si="439"/>
        <v>0</v>
      </c>
    </row>
    <row r="3939" spans="1:2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8320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8328</v>
      </c>
      <c r="O3939" s="5">
        <f t="shared" si="436"/>
        <v>86.135181975736558</v>
      </c>
      <c r="P3939" s="5">
        <f>E3939/L3939</f>
        <v>248.5</v>
      </c>
      <c r="Q3939" s="6" t="s">
        <v>8374</v>
      </c>
      <c r="R3939" t="s">
        <v>8375</v>
      </c>
      <c r="S3939" s="10">
        <f t="shared" si="440"/>
        <v>42534.631481481483</v>
      </c>
      <c r="T3939" s="10">
        <f t="shared" si="441"/>
        <v>42562.631481481483</v>
      </c>
      <c r="U3939" s="10">
        <v>42534</v>
      </c>
      <c r="V3939" s="10">
        <v>42562</v>
      </c>
      <c r="W3939" s="28">
        <f t="shared" si="438"/>
        <v>2885</v>
      </c>
      <c r="X3939" s="28">
        <f t="shared" si="439"/>
        <v>2485</v>
      </c>
    </row>
    <row r="3940" spans="1:2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8320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8328</v>
      </c>
      <c r="O3940" s="5">
        <f t="shared" si="436"/>
        <v>12.196620583717358</v>
      </c>
      <c r="P3940" s="5">
        <f>E3940/L3940</f>
        <v>79.400000000000006</v>
      </c>
      <c r="Q3940" s="6" t="s">
        <v>8374</v>
      </c>
      <c r="R3940" t="s">
        <v>8375</v>
      </c>
      <c r="S3940" s="10">
        <f t="shared" si="440"/>
        <v>42151.905717592592</v>
      </c>
      <c r="T3940" s="10">
        <f t="shared" si="441"/>
        <v>42182.905717592592</v>
      </c>
      <c r="U3940" s="10">
        <v>42151</v>
      </c>
      <c r="V3940" s="10">
        <v>42182</v>
      </c>
      <c r="W3940" s="28">
        <f t="shared" si="438"/>
        <v>3255</v>
      </c>
      <c r="X3940" s="28">
        <f t="shared" si="439"/>
        <v>397</v>
      </c>
    </row>
    <row r="3941" spans="1:2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8320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8328</v>
      </c>
      <c r="O3941" s="5">
        <f t="shared" si="436"/>
        <v>0.1</v>
      </c>
      <c r="P3941" s="5">
        <f>E3941/L3941</f>
        <v>5</v>
      </c>
      <c r="Q3941" s="6" t="s">
        <v>8374</v>
      </c>
      <c r="R3941" t="s">
        <v>8375</v>
      </c>
      <c r="S3941" s="10">
        <f t="shared" si="440"/>
        <v>41915.400219907409</v>
      </c>
      <c r="T3941" s="10">
        <f t="shared" si="441"/>
        <v>41919.1875</v>
      </c>
      <c r="U3941" s="10">
        <v>41915</v>
      </c>
      <c r="V3941" s="10">
        <v>41919</v>
      </c>
      <c r="W3941" s="28">
        <f t="shared" si="438"/>
        <v>4376</v>
      </c>
      <c r="X3941" s="28">
        <f t="shared" si="439"/>
        <v>4.399</v>
      </c>
    </row>
    <row r="3942" spans="1:2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8320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8328</v>
      </c>
      <c r="O3942" s="5">
        <f t="shared" si="436"/>
        <v>0.22</v>
      </c>
      <c r="P3942" s="5">
        <f>E3942/L3942</f>
        <v>5.5</v>
      </c>
      <c r="Q3942" s="6" t="s">
        <v>8374</v>
      </c>
      <c r="R3942" t="s">
        <v>8375</v>
      </c>
      <c r="S3942" s="10">
        <f t="shared" si="440"/>
        <v>41961.492488425924</v>
      </c>
      <c r="T3942" s="10">
        <f t="shared" si="441"/>
        <v>42006.492488425924</v>
      </c>
      <c r="U3942" s="10">
        <v>41961</v>
      </c>
      <c r="V3942" s="10">
        <v>42006</v>
      </c>
      <c r="W3942" s="28">
        <f t="shared" si="438"/>
        <v>5000</v>
      </c>
      <c r="X3942" s="28">
        <f t="shared" si="439"/>
        <v>11</v>
      </c>
    </row>
    <row r="3943" spans="1:2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8320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8328</v>
      </c>
      <c r="O3943" s="5">
        <f t="shared" si="436"/>
        <v>0.90909090909090906</v>
      </c>
      <c r="P3943" s="5">
        <f>E3943/L3943</f>
        <v>25</v>
      </c>
      <c r="Q3943" s="6" t="s">
        <v>8374</v>
      </c>
      <c r="R3943" t="s">
        <v>8375</v>
      </c>
      <c r="S3943" s="10">
        <f t="shared" si="440"/>
        <v>41940.587233796294</v>
      </c>
      <c r="T3943" s="10">
        <f t="shared" si="441"/>
        <v>41968.041666666672</v>
      </c>
      <c r="U3943" s="10">
        <v>41940</v>
      </c>
      <c r="V3943" s="10">
        <v>41968</v>
      </c>
      <c r="W3943" s="28">
        <f t="shared" si="438"/>
        <v>5500</v>
      </c>
      <c r="X3943" s="28">
        <f t="shared" si="439"/>
        <v>50</v>
      </c>
    </row>
    <row r="3944" spans="1:2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8320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8328</v>
      </c>
      <c r="O3944" s="5">
        <f t="shared" si="436"/>
        <v>0</v>
      </c>
      <c r="P3944" s="5">
        <v>0</v>
      </c>
      <c r="Q3944" s="6" t="s">
        <v>8374</v>
      </c>
      <c r="R3944" t="s">
        <v>8375</v>
      </c>
      <c r="S3944" s="10">
        <f t="shared" si="440"/>
        <v>42111.904097222221</v>
      </c>
      <c r="T3944" s="10">
        <f t="shared" si="441"/>
        <v>42171.904097222221</v>
      </c>
      <c r="U3944" s="10">
        <v>42111</v>
      </c>
      <c r="V3944" s="10">
        <v>42171</v>
      </c>
      <c r="W3944" s="28">
        <f t="shared" si="438"/>
        <v>1200</v>
      </c>
      <c r="X3944" s="28">
        <f t="shared" si="439"/>
        <v>0</v>
      </c>
    </row>
    <row r="3945" spans="1:2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8320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8328</v>
      </c>
      <c r="O3945" s="5">
        <f t="shared" si="436"/>
        <v>35.64</v>
      </c>
      <c r="P3945" s="5">
        <f>E3945/L3945</f>
        <v>137.07692307692307</v>
      </c>
      <c r="Q3945" s="6" t="s">
        <v>8374</v>
      </c>
      <c r="R3945" t="s">
        <v>8375</v>
      </c>
      <c r="S3945" s="10">
        <f t="shared" si="440"/>
        <v>42279.778564814813</v>
      </c>
      <c r="T3945" s="10">
        <f t="shared" si="441"/>
        <v>42310.701388888891</v>
      </c>
      <c r="U3945" s="10">
        <v>42279</v>
      </c>
      <c r="V3945" s="10">
        <v>42310</v>
      </c>
      <c r="W3945" s="28">
        <f t="shared" si="438"/>
        <v>5000</v>
      </c>
      <c r="X3945" s="28">
        <f t="shared" si="439"/>
        <v>1782</v>
      </c>
    </row>
    <row r="3946" spans="1:2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8320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8328</v>
      </c>
      <c r="O3946" s="5">
        <f t="shared" si="436"/>
        <v>0</v>
      </c>
      <c r="P3946" s="5">
        <v>0</v>
      </c>
      <c r="Q3946" s="6" t="s">
        <v>8374</v>
      </c>
      <c r="R3946" t="s">
        <v>8375</v>
      </c>
      <c r="S3946" s="10">
        <f t="shared" si="440"/>
        <v>42213.662905092591</v>
      </c>
      <c r="T3946" s="10">
        <f t="shared" si="441"/>
        <v>42243.662905092591</v>
      </c>
      <c r="U3946" s="10">
        <v>42213</v>
      </c>
      <c r="V3946" s="10">
        <v>42243</v>
      </c>
      <c r="W3946" s="28">
        <f t="shared" si="438"/>
        <v>5000</v>
      </c>
      <c r="X3946" s="28">
        <f t="shared" si="439"/>
        <v>0</v>
      </c>
    </row>
    <row r="3947" spans="1:2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8320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8328</v>
      </c>
      <c r="O3947" s="5">
        <f t="shared" si="436"/>
        <v>0.25</v>
      </c>
      <c r="P3947" s="5">
        <f>E3947/L3947</f>
        <v>5</v>
      </c>
      <c r="Q3947" s="6" t="s">
        <v>8374</v>
      </c>
      <c r="R3947" t="s">
        <v>8375</v>
      </c>
      <c r="S3947" s="10">
        <f t="shared" si="440"/>
        <v>42109.801712962959</v>
      </c>
      <c r="T3947" s="10">
        <f t="shared" si="441"/>
        <v>42139.801712962959</v>
      </c>
      <c r="U3947" s="10">
        <v>42109</v>
      </c>
      <c r="V3947" s="10">
        <v>42139</v>
      </c>
      <c r="W3947" s="28">
        <f t="shared" si="438"/>
        <v>2000</v>
      </c>
      <c r="X3947" s="28">
        <f t="shared" si="439"/>
        <v>5</v>
      </c>
    </row>
    <row r="3948" spans="1:2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8320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8328</v>
      </c>
      <c r="O3948" s="5">
        <f t="shared" si="436"/>
        <v>3.25</v>
      </c>
      <c r="P3948" s="5">
        <f>E3948/L3948</f>
        <v>39</v>
      </c>
      <c r="Q3948" s="6" t="s">
        <v>8374</v>
      </c>
      <c r="R3948" t="s">
        <v>8375</v>
      </c>
      <c r="S3948" s="10">
        <f t="shared" si="440"/>
        <v>42031.833587962959</v>
      </c>
      <c r="T3948" s="10">
        <f t="shared" si="441"/>
        <v>42063.333333333328</v>
      </c>
      <c r="U3948" s="10">
        <v>42031</v>
      </c>
      <c r="V3948" s="10">
        <v>42063</v>
      </c>
      <c r="W3948" s="28">
        <f t="shared" si="438"/>
        <v>6000</v>
      </c>
      <c r="X3948" s="28">
        <f t="shared" si="439"/>
        <v>195</v>
      </c>
    </row>
    <row r="3949" spans="1:2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8320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8328</v>
      </c>
      <c r="O3949" s="5">
        <f t="shared" si="436"/>
        <v>3.3666666666666663</v>
      </c>
      <c r="P3949" s="5">
        <f>E3949/L3949</f>
        <v>50.5</v>
      </c>
      <c r="Q3949" s="6" t="s">
        <v>8374</v>
      </c>
      <c r="R3949" t="s">
        <v>8375</v>
      </c>
      <c r="S3949" s="10">
        <f t="shared" si="440"/>
        <v>42615.142870370371</v>
      </c>
      <c r="T3949" s="10">
        <f t="shared" si="441"/>
        <v>42645.142870370371</v>
      </c>
      <c r="U3949" s="10">
        <v>42615</v>
      </c>
      <c r="V3949" s="10">
        <v>42645</v>
      </c>
      <c r="W3949" s="28">
        <f t="shared" si="438"/>
        <v>3000</v>
      </c>
      <c r="X3949" s="28">
        <f t="shared" si="439"/>
        <v>101</v>
      </c>
    </row>
    <row r="3950" spans="1:2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8320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8328</v>
      </c>
      <c r="O3950" s="5">
        <f t="shared" si="436"/>
        <v>0</v>
      </c>
      <c r="P3950" s="5">
        <v>0</v>
      </c>
      <c r="Q3950" s="6" t="s">
        <v>8374</v>
      </c>
      <c r="R3950" t="s">
        <v>8375</v>
      </c>
      <c r="S3950" s="10">
        <f t="shared" si="440"/>
        <v>41829.325497685189</v>
      </c>
      <c r="T3950" s="10">
        <f t="shared" si="441"/>
        <v>41889.325497685189</v>
      </c>
      <c r="U3950" s="10">
        <v>41829</v>
      </c>
      <c r="V3950" s="10">
        <v>41889</v>
      </c>
      <c r="W3950" s="28">
        <f t="shared" si="438"/>
        <v>28170</v>
      </c>
      <c r="X3950" s="28">
        <f t="shared" si="439"/>
        <v>0</v>
      </c>
    </row>
    <row r="3951" spans="1:2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8320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8328</v>
      </c>
      <c r="O3951" s="5">
        <f t="shared" si="436"/>
        <v>15.770000000000001</v>
      </c>
      <c r="P3951" s="5">
        <f>E3951/L3951</f>
        <v>49.28125</v>
      </c>
      <c r="Q3951" s="6" t="s">
        <v>8374</v>
      </c>
      <c r="R3951" t="s">
        <v>8375</v>
      </c>
      <c r="S3951" s="10">
        <f t="shared" si="440"/>
        <v>42016.120613425926</v>
      </c>
      <c r="T3951" s="10">
        <f t="shared" si="441"/>
        <v>42046.120613425926</v>
      </c>
      <c r="U3951" s="10">
        <v>42016</v>
      </c>
      <c r="V3951" s="10">
        <v>42046</v>
      </c>
      <c r="W3951" s="28">
        <f t="shared" si="438"/>
        <v>8142</v>
      </c>
      <c r="X3951" s="28">
        <f t="shared" si="439"/>
        <v>1221.5441999999998</v>
      </c>
    </row>
    <row r="3952" spans="1:2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8320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8328</v>
      </c>
      <c r="O3952" s="5">
        <f t="shared" si="436"/>
        <v>0.625</v>
      </c>
      <c r="P3952" s="5">
        <f>E3952/L3952</f>
        <v>25</v>
      </c>
      <c r="Q3952" s="6" t="s">
        <v>8374</v>
      </c>
      <c r="R3952" t="s">
        <v>8375</v>
      </c>
      <c r="S3952" s="10">
        <f t="shared" si="440"/>
        <v>42439.702314814815</v>
      </c>
      <c r="T3952" s="10">
        <f t="shared" si="441"/>
        <v>42468.774305555555</v>
      </c>
      <c r="U3952" s="10">
        <v>42439</v>
      </c>
      <c r="V3952" s="10">
        <v>42468</v>
      </c>
      <c r="W3952" s="28">
        <f t="shared" si="438"/>
        <v>4000</v>
      </c>
      <c r="X3952" s="28">
        <f t="shared" si="439"/>
        <v>25</v>
      </c>
    </row>
    <row r="3953" spans="1:2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8320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8328</v>
      </c>
      <c r="O3953" s="5">
        <f t="shared" si="436"/>
        <v>5.0000000000000001E-4</v>
      </c>
      <c r="P3953" s="5">
        <f>E3953/L3953</f>
        <v>1</v>
      </c>
      <c r="Q3953" s="6" t="s">
        <v>8374</v>
      </c>
      <c r="R3953" t="s">
        <v>8375</v>
      </c>
      <c r="S3953" s="10">
        <f t="shared" si="440"/>
        <v>42433.825717592597</v>
      </c>
      <c r="T3953" s="10">
        <f t="shared" si="441"/>
        <v>42493.784050925926</v>
      </c>
      <c r="U3953" s="10">
        <v>42433</v>
      </c>
      <c r="V3953" s="10">
        <v>42493</v>
      </c>
      <c r="W3953" s="28">
        <f t="shared" si="438"/>
        <v>219400</v>
      </c>
      <c r="X3953" s="28">
        <f t="shared" si="439"/>
        <v>1.1569</v>
      </c>
    </row>
    <row r="3954" spans="1:2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8320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8328</v>
      </c>
      <c r="O3954" s="5">
        <f t="shared" si="436"/>
        <v>9.6153846153846159E-2</v>
      </c>
      <c r="P3954" s="5">
        <f>E3954/L3954</f>
        <v>25</v>
      </c>
      <c r="Q3954" s="6" t="s">
        <v>8374</v>
      </c>
      <c r="R3954" t="s">
        <v>8375</v>
      </c>
      <c r="S3954" s="10">
        <f t="shared" si="440"/>
        <v>42243.790393518517</v>
      </c>
      <c r="T3954" s="10">
        <f t="shared" si="441"/>
        <v>42303.790393518517</v>
      </c>
      <c r="U3954" s="10">
        <v>42243</v>
      </c>
      <c r="V3954" s="10">
        <v>42303</v>
      </c>
      <c r="W3954" s="28">
        <f t="shared" si="438"/>
        <v>26000</v>
      </c>
      <c r="X3954" s="28">
        <f t="shared" si="439"/>
        <v>25</v>
      </c>
    </row>
    <row r="3955" spans="1:2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8320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8328</v>
      </c>
      <c r="O3955" s="5">
        <f t="shared" si="436"/>
        <v>0</v>
      </c>
      <c r="P3955" s="5">
        <v>0</v>
      </c>
      <c r="Q3955" s="6" t="s">
        <v>8374</v>
      </c>
      <c r="R3955" t="s">
        <v>8375</v>
      </c>
      <c r="S3955" s="10">
        <f t="shared" si="440"/>
        <v>42550.048449074078</v>
      </c>
      <c r="T3955" s="10">
        <f t="shared" si="441"/>
        <v>42580.978472222225</v>
      </c>
      <c r="U3955" s="10">
        <v>42550</v>
      </c>
      <c r="V3955" s="10">
        <v>42580</v>
      </c>
      <c r="W3955" s="28">
        <f t="shared" si="438"/>
        <v>17600</v>
      </c>
      <c r="X3955" s="28">
        <f t="shared" si="439"/>
        <v>0</v>
      </c>
    </row>
    <row r="3956" spans="1:2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8320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8328</v>
      </c>
      <c r="O3956" s="5">
        <f t="shared" si="436"/>
        <v>0</v>
      </c>
      <c r="P3956" s="5">
        <v>0</v>
      </c>
      <c r="Q3956" s="6" t="s">
        <v>8374</v>
      </c>
      <c r="R3956" t="s">
        <v>8375</v>
      </c>
      <c r="S3956" s="10">
        <f t="shared" si="440"/>
        <v>41774.651203703703</v>
      </c>
      <c r="T3956" s="10">
        <f t="shared" si="441"/>
        <v>41834.651203703703</v>
      </c>
      <c r="U3956" s="10">
        <v>41774</v>
      </c>
      <c r="V3956" s="10">
        <v>41834</v>
      </c>
      <c r="W3956" s="28">
        <f t="shared" si="438"/>
        <v>23002.5</v>
      </c>
      <c r="X3956" s="28">
        <f t="shared" si="439"/>
        <v>0</v>
      </c>
    </row>
    <row r="3957" spans="1:2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8320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8328</v>
      </c>
      <c r="O3957" s="5">
        <f t="shared" si="436"/>
        <v>24.285714285714285</v>
      </c>
      <c r="P3957" s="5">
        <f>E3957/L3957</f>
        <v>53.125</v>
      </c>
      <c r="Q3957" s="6" t="s">
        <v>8374</v>
      </c>
      <c r="R3957" t="s">
        <v>8375</v>
      </c>
      <c r="S3957" s="10">
        <f t="shared" si="440"/>
        <v>42306.848854166667</v>
      </c>
      <c r="T3957" s="10">
        <f t="shared" si="441"/>
        <v>42336.890520833331</v>
      </c>
      <c r="U3957" s="10">
        <v>42306</v>
      </c>
      <c r="V3957" s="10">
        <v>42336</v>
      </c>
      <c r="W3957" s="28">
        <f t="shared" si="438"/>
        <v>1750</v>
      </c>
      <c r="X3957" s="28">
        <f t="shared" si="439"/>
        <v>425</v>
      </c>
    </row>
    <row r="3958" spans="1:2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8320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8328</v>
      </c>
      <c r="O3958" s="5">
        <f t="shared" si="436"/>
        <v>0</v>
      </c>
      <c r="P3958" s="5">
        <v>0</v>
      </c>
      <c r="Q3958" s="6" t="s">
        <v>8374</v>
      </c>
      <c r="R3958" t="s">
        <v>8375</v>
      </c>
      <c r="S3958" s="10">
        <f t="shared" si="440"/>
        <v>42457.932025462964</v>
      </c>
      <c r="T3958" s="10">
        <f t="shared" si="441"/>
        <v>42485.013888888891</v>
      </c>
      <c r="U3958" s="10">
        <v>42457</v>
      </c>
      <c r="V3958" s="10">
        <v>42485</v>
      </c>
      <c r="W3958" s="28">
        <f t="shared" si="438"/>
        <v>5500</v>
      </c>
      <c r="X3958" s="28">
        <f t="shared" si="439"/>
        <v>0</v>
      </c>
    </row>
    <row r="3959" spans="1:2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8320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8328</v>
      </c>
      <c r="O3959" s="5">
        <f t="shared" si="436"/>
        <v>2.5000000000000001E-2</v>
      </c>
      <c r="P3959" s="5">
        <f t="shared" ref="P3959:P3964" si="443">E3959/L3959</f>
        <v>7</v>
      </c>
      <c r="Q3959" s="6" t="s">
        <v>8374</v>
      </c>
      <c r="R3959" t="s">
        <v>8375</v>
      </c>
      <c r="S3959" s="10">
        <f t="shared" si="440"/>
        <v>42513.976319444446</v>
      </c>
      <c r="T3959" s="10">
        <f t="shared" si="441"/>
        <v>42559.976319444446</v>
      </c>
      <c r="U3959" s="10">
        <v>42513</v>
      </c>
      <c r="V3959" s="10">
        <v>42559</v>
      </c>
      <c r="W3959" s="28">
        <f t="shared" si="438"/>
        <v>28000</v>
      </c>
      <c r="X3959" s="28">
        <f t="shared" si="439"/>
        <v>7</v>
      </c>
    </row>
    <row r="3960" spans="1:2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8320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8328</v>
      </c>
      <c r="O3960" s="5">
        <f t="shared" si="436"/>
        <v>32.049999999999997</v>
      </c>
      <c r="P3960" s="5">
        <f t="shared" si="443"/>
        <v>40.0625</v>
      </c>
      <c r="Q3960" s="6" t="s">
        <v>8374</v>
      </c>
      <c r="R3960" t="s">
        <v>8375</v>
      </c>
      <c r="S3960" s="10">
        <f t="shared" si="440"/>
        <v>41816.950370370367</v>
      </c>
      <c r="T3960" s="10">
        <f t="shared" si="441"/>
        <v>41853.583333333336</v>
      </c>
      <c r="U3960" s="10">
        <v>41816</v>
      </c>
      <c r="V3960" s="10">
        <v>41853</v>
      </c>
      <c r="W3960" s="28">
        <f t="shared" si="438"/>
        <v>2000</v>
      </c>
      <c r="X3960" s="28">
        <f t="shared" si="439"/>
        <v>641</v>
      </c>
    </row>
    <row r="3961" spans="1:2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8320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8328</v>
      </c>
      <c r="O3961" s="5">
        <f t="shared" si="436"/>
        <v>24.333333333333336</v>
      </c>
      <c r="P3961" s="5">
        <f t="shared" si="443"/>
        <v>24.333333333333332</v>
      </c>
      <c r="Q3961" s="6" t="s">
        <v>8374</v>
      </c>
      <c r="R3961" t="s">
        <v>8375</v>
      </c>
      <c r="S3961" s="10">
        <f t="shared" si="440"/>
        <v>41880.788842592592</v>
      </c>
      <c r="T3961" s="10">
        <f t="shared" si="441"/>
        <v>41910.788842592592</v>
      </c>
      <c r="U3961" s="10">
        <v>41880</v>
      </c>
      <c r="V3961" s="10">
        <v>41910</v>
      </c>
      <c r="W3961" s="28">
        <f t="shared" si="438"/>
        <v>1200</v>
      </c>
      <c r="X3961" s="28">
        <f t="shared" si="439"/>
        <v>292</v>
      </c>
    </row>
    <row r="3962" spans="1:2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8320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8328</v>
      </c>
      <c r="O3962" s="5">
        <f t="shared" si="436"/>
        <v>1.5</v>
      </c>
      <c r="P3962" s="5">
        <f t="shared" si="443"/>
        <v>11.25</v>
      </c>
      <c r="Q3962" s="6" t="s">
        <v>8374</v>
      </c>
      <c r="R3962" t="s">
        <v>8375</v>
      </c>
      <c r="S3962" s="10">
        <f t="shared" si="440"/>
        <v>42342.845555555556</v>
      </c>
      <c r="T3962" s="10">
        <f t="shared" si="441"/>
        <v>42372.845555555556</v>
      </c>
      <c r="U3962" s="10">
        <v>42342</v>
      </c>
      <c r="V3962" s="10">
        <v>42372</v>
      </c>
      <c r="W3962" s="28">
        <f t="shared" si="438"/>
        <v>3000</v>
      </c>
      <c r="X3962" s="28">
        <f t="shared" si="439"/>
        <v>45</v>
      </c>
    </row>
    <row r="3963" spans="1:2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8320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8328</v>
      </c>
      <c r="O3963" s="5">
        <f t="shared" si="436"/>
        <v>0.42</v>
      </c>
      <c r="P3963" s="5">
        <f t="shared" si="443"/>
        <v>10.5</v>
      </c>
      <c r="Q3963" s="6" t="s">
        <v>8374</v>
      </c>
      <c r="R3963" t="s">
        <v>8375</v>
      </c>
      <c r="S3963" s="10">
        <f t="shared" si="440"/>
        <v>41745.891319444447</v>
      </c>
      <c r="T3963" s="10">
        <f t="shared" si="441"/>
        <v>41767.891319444447</v>
      </c>
      <c r="U3963" s="10">
        <v>41745</v>
      </c>
      <c r="V3963" s="10">
        <v>41767</v>
      </c>
      <c r="W3963" s="28">
        <f t="shared" si="438"/>
        <v>8399</v>
      </c>
      <c r="X3963" s="28">
        <f t="shared" si="439"/>
        <v>35.590800000000002</v>
      </c>
    </row>
    <row r="3964" spans="1:2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8320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8328</v>
      </c>
      <c r="O3964" s="5">
        <f t="shared" si="436"/>
        <v>3.214285714285714</v>
      </c>
      <c r="P3964" s="5">
        <f t="shared" si="443"/>
        <v>15</v>
      </c>
      <c r="Q3964" s="6" t="s">
        <v>8374</v>
      </c>
      <c r="R3964" t="s">
        <v>8375</v>
      </c>
      <c r="S3964" s="10">
        <f t="shared" si="440"/>
        <v>42311.621458333335</v>
      </c>
      <c r="T3964" s="10">
        <f t="shared" si="441"/>
        <v>42336.621458333335</v>
      </c>
      <c r="U3964" s="10">
        <v>42311</v>
      </c>
      <c r="V3964" s="10">
        <v>42336</v>
      </c>
      <c r="W3964" s="28">
        <f t="shared" si="438"/>
        <v>2154.7399999999998</v>
      </c>
      <c r="X3964" s="28">
        <f t="shared" si="439"/>
        <v>67.734000000000009</v>
      </c>
    </row>
    <row r="3965" spans="1:2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8320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8328</v>
      </c>
      <c r="O3965" s="5">
        <f t="shared" si="436"/>
        <v>0</v>
      </c>
      <c r="P3965" s="5">
        <v>0</v>
      </c>
      <c r="Q3965" s="6" t="s">
        <v>8374</v>
      </c>
      <c r="R3965" t="s">
        <v>8375</v>
      </c>
      <c r="S3965" s="10">
        <f t="shared" si="440"/>
        <v>42296.154131944444</v>
      </c>
      <c r="T3965" s="10">
        <f t="shared" si="441"/>
        <v>42326.195798611108</v>
      </c>
      <c r="U3965" s="10">
        <v>42296</v>
      </c>
      <c r="V3965" s="10">
        <v>42326</v>
      </c>
      <c r="W3965" s="28">
        <f t="shared" si="438"/>
        <v>7725</v>
      </c>
      <c r="X3965" s="28">
        <f t="shared" si="439"/>
        <v>0</v>
      </c>
    </row>
    <row r="3966" spans="1:2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8320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8328</v>
      </c>
      <c r="O3966" s="5">
        <f t="shared" si="436"/>
        <v>6.3</v>
      </c>
      <c r="P3966" s="5">
        <f t="shared" ref="P3966:P3976" si="444">E3966/L3966</f>
        <v>42</v>
      </c>
      <c r="Q3966" s="6" t="s">
        <v>8374</v>
      </c>
      <c r="R3966" t="s">
        <v>8375</v>
      </c>
      <c r="S3966" s="10">
        <f t="shared" si="440"/>
        <v>42053.722060185188</v>
      </c>
      <c r="T3966" s="10">
        <f t="shared" si="441"/>
        <v>42113.680393518516</v>
      </c>
      <c r="U3966" s="10">
        <v>42053</v>
      </c>
      <c r="V3966" s="10">
        <v>42113</v>
      </c>
      <c r="W3966" s="28">
        <f t="shared" si="438"/>
        <v>2000</v>
      </c>
      <c r="X3966" s="28">
        <f t="shared" si="439"/>
        <v>126</v>
      </c>
    </row>
    <row r="3967" spans="1:2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8320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8328</v>
      </c>
      <c r="O3967" s="5">
        <f t="shared" si="436"/>
        <v>14.249999999999998</v>
      </c>
      <c r="P3967" s="5">
        <f t="shared" si="444"/>
        <v>71.25</v>
      </c>
      <c r="Q3967" s="6" t="s">
        <v>8374</v>
      </c>
      <c r="R3967" t="s">
        <v>8375</v>
      </c>
      <c r="S3967" s="10">
        <f t="shared" si="440"/>
        <v>42414.235879629632</v>
      </c>
      <c r="T3967" s="10">
        <f t="shared" si="441"/>
        <v>42474.194212962961</v>
      </c>
      <c r="U3967" s="10">
        <v>42414</v>
      </c>
      <c r="V3967" s="10">
        <v>42474</v>
      </c>
      <c r="W3967" s="28">
        <f t="shared" si="438"/>
        <v>2000</v>
      </c>
      <c r="X3967" s="28">
        <f t="shared" si="439"/>
        <v>285</v>
      </c>
    </row>
    <row r="3968" spans="1:2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8320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8328</v>
      </c>
      <c r="O3968" s="5">
        <f t="shared" si="436"/>
        <v>0.6</v>
      </c>
      <c r="P3968" s="5">
        <f t="shared" si="444"/>
        <v>22.5</v>
      </c>
      <c r="Q3968" s="6" t="s">
        <v>8374</v>
      </c>
      <c r="R3968" t="s">
        <v>8375</v>
      </c>
      <c r="S3968" s="10">
        <f t="shared" si="440"/>
        <v>41801.711550925924</v>
      </c>
      <c r="T3968" s="10">
        <f t="shared" si="441"/>
        <v>41844.124305555553</v>
      </c>
      <c r="U3968" s="10">
        <v>41801</v>
      </c>
      <c r="V3968" s="10">
        <v>41844</v>
      </c>
      <c r="W3968" s="28">
        <f t="shared" si="438"/>
        <v>7500</v>
      </c>
      <c r="X3968" s="28">
        <f t="shared" si="439"/>
        <v>45</v>
      </c>
    </row>
    <row r="3969" spans="1:2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8320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8328</v>
      </c>
      <c r="O3969" s="5">
        <f t="shared" si="436"/>
        <v>24.117647058823529</v>
      </c>
      <c r="P3969" s="5">
        <f t="shared" si="444"/>
        <v>41</v>
      </c>
      <c r="Q3969" s="6" t="s">
        <v>8374</v>
      </c>
      <c r="R3969" t="s">
        <v>8375</v>
      </c>
      <c r="S3969" s="10">
        <f t="shared" si="440"/>
        <v>42770.290590277778</v>
      </c>
      <c r="T3969" s="10">
        <f t="shared" si="441"/>
        <v>42800.290590277778</v>
      </c>
      <c r="U3969" s="10">
        <v>42770</v>
      </c>
      <c r="V3969" s="10">
        <v>42800</v>
      </c>
      <c r="W3969" s="28">
        <f t="shared" si="438"/>
        <v>1700</v>
      </c>
      <c r="X3969" s="28">
        <f t="shared" si="439"/>
        <v>410</v>
      </c>
    </row>
    <row r="3970" spans="1:2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8320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8328</v>
      </c>
      <c r="O3970" s="5">
        <f t="shared" ref="O3970:O4033" si="445">(E3970/D3970)*100</f>
        <v>10.54</v>
      </c>
      <c r="P3970" s="5">
        <f t="shared" si="444"/>
        <v>47.909090909090907</v>
      </c>
      <c r="Q3970" s="6" t="s">
        <v>8374</v>
      </c>
      <c r="R3970" t="s">
        <v>8375</v>
      </c>
      <c r="S3970" s="10">
        <f t="shared" si="440"/>
        <v>42452.815659722226</v>
      </c>
      <c r="T3970" s="10">
        <f t="shared" si="441"/>
        <v>42512.815659722226</v>
      </c>
      <c r="U3970" s="10">
        <v>42452</v>
      </c>
      <c r="V3970" s="10">
        <v>42512</v>
      </c>
      <c r="W3970" s="28">
        <f t="shared" ref="W3970:W4033" si="446">(HLOOKUP(U3970,Exchange_Data,MATCH(H3970,Currency,0),FALSE))*D3970</f>
        <v>5000</v>
      </c>
      <c r="X3970" s="28">
        <f t="shared" ref="X3970:X4033" si="447">(HLOOKUP(V3970,Exchange_Data,MATCH(H3970,Currency,0),FALSE))*E3970</f>
        <v>527</v>
      </c>
    </row>
    <row r="3971" spans="1:2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8320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8328</v>
      </c>
      <c r="O3971" s="5">
        <f t="shared" si="445"/>
        <v>7.4690265486725664</v>
      </c>
      <c r="P3971" s="5">
        <f t="shared" si="444"/>
        <v>35.166666666666664</v>
      </c>
      <c r="Q3971" s="6" t="s">
        <v>8374</v>
      </c>
      <c r="R3971" t="s">
        <v>8375</v>
      </c>
      <c r="S3971" s="10">
        <f t="shared" ref="S3971:S4034" si="448">(J3971/86400)+25569</f>
        <v>42601.854699074072</v>
      </c>
      <c r="T3971" s="10">
        <f t="shared" ref="T3971:T4034" si="449">(I3971/86400)+25569</f>
        <v>42611.163194444445</v>
      </c>
      <c r="U3971" s="10">
        <v>42601</v>
      </c>
      <c r="V3971" s="10">
        <v>42611</v>
      </c>
      <c r="W3971" s="28">
        <f t="shared" si="446"/>
        <v>2825</v>
      </c>
      <c r="X3971" s="28">
        <f t="shared" si="447"/>
        <v>211</v>
      </c>
    </row>
    <row r="3972" spans="1:2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8320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8328</v>
      </c>
      <c r="O3972" s="5">
        <f t="shared" si="445"/>
        <v>7.3333333333333334E-2</v>
      </c>
      <c r="P3972" s="5">
        <f t="shared" si="444"/>
        <v>5.5</v>
      </c>
      <c r="Q3972" s="6" t="s">
        <v>8374</v>
      </c>
      <c r="R3972" t="s">
        <v>8375</v>
      </c>
      <c r="S3972" s="10">
        <f t="shared" si="448"/>
        <v>42447.863553240742</v>
      </c>
      <c r="T3972" s="10">
        <f t="shared" si="449"/>
        <v>42477.863553240742</v>
      </c>
      <c r="U3972" s="10">
        <v>42447</v>
      </c>
      <c r="V3972" s="10">
        <v>42477</v>
      </c>
      <c r="W3972" s="28">
        <f t="shared" si="446"/>
        <v>15000</v>
      </c>
      <c r="X3972" s="28">
        <f t="shared" si="447"/>
        <v>11</v>
      </c>
    </row>
    <row r="3973" spans="1:2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8320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8328</v>
      </c>
      <c r="O3973" s="5">
        <f t="shared" si="445"/>
        <v>0.97142857142857131</v>
      </c>
      <c r="P3973" s="5">
        <f t="shared" si="444"/>
        <v>22.666666666666668</v>
      </c>
      <c r="Q3973" s="6" t="s">
        <v>8374</v>
      </c>
      <c r="R3973" t="s">
        <v>8375</v>
      </c>
      <c r="S3973" s="10">
        <f t="shared" si="448"/>
        <v>41811.536180555559</v>
      </c>
      <c r="T3973" s="10">
        <f t="shared" si="449"/>
        <v>41841.536180555559</v>
      </c>
      <c r="U3973" s="10">
        <v>41811</v>
      </c>
      <c r="V3973" s="10">
        <v>41841</v>
      </c>
      <c r="W3973" s="28">
        <f t="shared" si="446"/>
        <v>14000</v>
      </c>
      <c r="X3973" s="28">
        <f t="shared" si="447"/>
        <v>136</v>
      </c>
    </row>
    <row r="3974" spans="1:2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8320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8328</v>
      </c>
      <c r="O3974" s="5">
        <f t="shared" si="445"/>
        <v>21.099999999999998</v>
      </c>
      <c r="P3974" s="5">
        <f t="shared" si="444"/>
        <v>26.375</v>
      </c>
      <c r="Q3974" s="6" t="s">
        <v>8374</v>
      </c>
      <c r="R3974" t="s">
        <v>8375</v>
      </c>
      <c r="S3974" s="10">
        <f t="shared" si="448"/>
        <v>41981.067523148144</v>
      </c>
      <c r="T3974" s="10">
        <f t="shared" si="449"/>
        <v>42041.067523148144</v>
      </c>
      <c r="U3974" s="10">
        <v>41981</v>
      </c>
      <c r="V3974" s="10">
        <v>42041</v>
      </c>
      <c r="W3974" s="28">
        <f t="shared" si="446"/>
        <v>1000</v>
      </c>
      <c r="X3974" s="28">
        <f t="shared" si="447"/>
        <v>211</v>
      </c>
    </row>
    <row r="3975" spans="1:2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8320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8328</v>
      </c>
      <c r="O3975" s="5">
        <f t="shared" si="445"/>
        <v>78.100000000000009</v>
      </c>
      <c r="P3975" s="5">
        <f t="shared" si="444"/>
        <v>105.54054054054055</v>
      </c>
      <c r="Q3975" s="6" t="s">
        <v>8374</v>
      </c>
      <c r="R3975" t="s">
        <v>8375</v>
      </c>
      <c r="S3975" s="10">
        <f t="shared" si="448"/>
        <v>42469.68414351852</v>
      </c>
      <c r="T3975" s="10">
        <f t="shared" si="449"/>
        <v>42499.166666666672</v>
      </c>
      <c r="U3975" s="10">
        <v>42469</v>
      </c>
      <c r="V3975" s="10">
        <v>42499</v>
      </c>
      <c r="W3975" s="28">
        <f t="shared" si="446"/>
        <v>5000</v>
      </c>
      <c r="X3975" s="28">
        <f t="shared" si="447"/>
        <v>3905</v>
      </c>
    </row>
    <row r="3976" spans="1:2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8320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8328</v>
      </c>
      <c r="O3976" s="5">
        <f t="shared" si="445"/>
        <v>32</v>
      </c>
      <c r="P3976" s="5">
        <f t="shared" si="444"/>
        <v>29.09090909090909</v>
      </c>
      <c r="Q3976" s="6" t="s">
        <v>8374</v>
      </c>
      <c r="R3976" t="s">
        <v>8375</v>
      </c>
      <c r="S3976" s="10">
        <f t="shared" si="448"/>
        <v>42493.546851851846</v>
      </c>
      <c r="T3976" s="10">
        <f t="shared" si="449"/>
        <v>42523.546851851846</v>
      </c>
      <c r="U3976" s="10">
        <v>42493</v>
      </c>
      <c r="V3976" s="10">
        <v>42523</v>
      </c>
      <c r="W3976" s="28">
        <f t="shared" si="446"/>
        <v>1462.5</v>
      </c>
      <c r="X3976" s="28">
        <f t="shared" si="447"/>
        <v>462.94400000000002</v>
      </c>
    </row>
    <row r="3977" spans="1:2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8320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8328</v>
      </c>
      <c r="O3977" s="5">
        <f t="shared" si="445"/>
        <v>0</v>
      </c>
      <c r="P3977" s="5">
        <v>0</v>
      </c>
      <c r="Q3977" s="6" t="s">
        <v>8374</v>
      </c>
      <c r="R3977" t="s">
        <v>8375</v>
      </c>
      <c r="S3977" s="10">
        <f t="shared" si="448"/>
        <v>42534.866875</v>
      </c>
      <c r="T3977" s="10">
        <f t="shared" si="449"/>
        <v>42564.866875</v>
      </c>
      <c r="U3977" s="10">
        <v>42534</v>
      </c>
      <c r="V3977" s="10">
        <v>42564</v>
      </c>
      <c r="W3977" s="28">
        <f t="shared" si="446"/>
        <v>678</v>
      </c>
      <c r="X3977" s="28">
        <f t="shared" si="447"/>
        <v>0</v>
      </c>
    </row>
    <row r="3978" spans="1:2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8320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8328</v>
      </c>
      <c r="O3978" s="5">
        <f t="shared" si="445"/>
        <v>47.692307692307693</v>
      </c>
      <c r="P3978" s="5">
        <f t="shared" ref="P3978:P3990" si="450">E3978/L3978</f>
        <v>62</v>
      </c>
      <c r="Q3978" s="6" t="s">
        <v>8374</v>
      </c>
      <c r="R3978" t="s">
        <v>8375</v>
      </c>
      <c r="S3978" s="10">
        <f t="shared" si="448"/>
        <v>41830.858344907407</v>
      </c>
      <c r="T3978" s="10">
        <f t="shared" si="449"/>
        <v>41852.291666666664</v>
      </c>
      <c r="U3978" s="10">
        <v>41830</v>
      </c>
      <c r="V3978" s="10">
        <v>41852</v>
      </c>
      <c r="W3978" s="28">
        <f t="shared" si="446"/>
        <v>1300</v>
      </c>
      <c r="X3978" s="28">
        <f t="shared" si="447"/>
        <v>620</v>
      </c>
    </row>
    <row r="3979" spans="1:2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8320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8328</v>
      </c>
      <c r="O3979" s="5">
        <f t="shared" si="445"/>
        <v>1.4500000000000002</v>
      </c>
      <c r="P3979" s="5">
        <f t="shared" si="450"/>
        <v>217.5</v>
      </c>
      <c r="Q3979" s="6" t="s">
        <v>8374</v>
      </c>
      <c r="R3979" t="s">
        <v>8375</v>
      </c>
      <c r="S3979" s="10">
        <f t="shared" si="448"/>
        <v>42543.788564814815</v>
      </c>
      <c r="T3979" s="10">
        <f t="shared" si="449"/>
        <v>42573.788564814815</v>
      </c>
      <c r="U3979" s="10">
        <v>42543</v>
      </c>
      <c r="V3979" s="10">
        <v>42573</v>
      </c>
      <c r="W3979" s="28">
        <f t="shared" si="446"/>
        <v>90000</v>
      </c>
      <c r="X3979" s="28">
        <f t="shared" si="447"/>
        <v>1305</v>
      </c>
    </row>
    <row r="3980" spans="1:2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8320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8328</v>
      </c>
      <c r="O3980" s="5">
        <f t="shared" si="445"/>
        <v>10.7</v>
      </c>
      <c r="P3980" s="5">
        <f t="shared" si="450"/>
        <v>26.75</v>
      </c>
      <c r="Q3980" s="6" t="s">
        <v>8374</v>
      </c>
      <c r="R3980" t="s">
        <v>8375</v>
      </c>
      <c r="S3980" s="10">
        <f t="shared" si="448"/>
        <v>41975.642974537041</v>
      </c>
      <c r="T3980" s="10">
        <f t="shared" si="449"/>
        <v>42035.642974537041</v>
      </c>
      <c r="U3980" s="10">
        <v>41975</v>
      </c>
      <c r="V3980" s="10">
        <v>42035</v>
      </c>
      <c r="W3980" s="28">
        <f t="shared" si="446"/>
        <v>2000</v>
      </c>
      <c r="X3980" s="28">
        <f t="shared" si="447"/>
        <v>214</v>
      </c>
    </row>
    <row r="3981" spans="1:2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8320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8328</v>
      </c>
      <c r="O3981" s="5">
        <f t="shared" si="445"/>
        <v>1.8333333333333333</v>
      </c>
      <c r="P3981" s="5">
        <f t="shared" si="450"/>
        <v>18.333333333333332</v>
      </c>
      <c r="Q3981" s="6" t="s">
        <v>8374</v>
      </c>
      <c r="R3981" t="s">
        <v>8375</v>
      </c>
      <c r="S3981" s="10">
        <f t="shared" si="448"/>
        <v>42069.903437500005</v>
      </c>
      <c r="T3981" s="10">
        <f t="shared" si="449"/>
        <v>42092.833333333328</v>
      </c>
      <c r="U3981" s="10">
        <v>42069</v>
      </c>
      <c r="V3981" s="10">
        <v>42092</v>
      </c>
      <c r="W3981" s="28">
        <f t="shared" si="446"/>
        <v>9110.4</v>
      </c>
      <c r="X3981" s="28">
        <f t="shared" si="447"/>
        <v>163.625</v>
      </c>
    </row>
    <row r="3982" spans="1:2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8320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8328</v>
      </c>
      <c r="O3982" s="5">
        <f t="shared" si="445"/>
        <v>18</v>
      </c>
      <c r="P3982" s="5">
        <f t="shared" si="450"/>
        <v>64.285714285714292</v>
      </c>
      <c r="Q3982" s="6" t="s">
        <v>8374</v>
      </c>
      <c r="R3982" t="s">
        <v>8375</v>
      </c>
      <c r="S3982" s="10">
        <f t="shared" si="448"/>
        <v>41795.598923611113</v>
      </c>
      <c r="T3982" s="10">
        <f t="shared" si="449"/>
        <v>41825.598923611113</v>
      </c>
      <c r="U3982" s="10">
        <v>41795</v>
      </c>
      <c r="V3982" s="10">
        <v>41825</v>
      </c>
      <c r="W3982" s="28">
        <f t="shared" si="446"/>
        <v>2500</v>
      </c>
      <c r="X3982" s="28">
        <f t="shared" si="447"/>
        <v>450</v>
      </c>
    </row>
    <row r="3983" spans="1:2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8320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8328</v>
      </c>
      <c r="O3983" s="5">
        <f t="shared" si="445"/>
        <v>4.083333333333333</v>
      </c>
      <c r="P3983" s="5">
        <f t="shared" si="450"/>
        <v>175</v>
      </c>
      <c r="Q3983" s="6" t="s">
        <v>8374</v>
      </c>
      <c r="R3983" t="s">
        <v>8375</v>
      </c>
      <c r="S3983" s="10">
        <f t="shared" si="448"/>
        <v>42508.179965277777</v>
      </c>
      <c r="T3983" s="10">
        <f t="shared" si="449"/>
        <v>42568.179965277777</v>
      </c>
      <c r="U3983" s="10">
        <v>42508</v>
      </c>
      <c r="V3983" s="10">
        <v>42568</v>
      </c>
      <c r="W3983" s="28">
        <f t="shared" si="446"/>
        <v>30000</v>
      </c>
      <c r="X3983" s="28">
        <f t="shared" si="447"/>
        <v>1225</v>
      </c>
    </row>
    <row r="3984" spans="1:2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8320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8328</v>
      </c>
      <c r="O3984" s="5">
        <f t="shared" si="445"/>
        <v>20</v>
      </c>
      <c r="P3984" s="5">
        <f t="shared" si="450"/>
        <v>34</v>
      </c>
      <c r="Q3984" s="6" t="s">
        <v>8374</v>
      </c>
      <c r="R3984" t="s">
        <v>8375</v>
      </c>
      <c r="S3984" s="10">
        <f t="shared" si="448"/>
        <v>42132.809953703705</v>
      </c>
      <c r="T3984" s="10">
        <f t="shared" si="449"/>
        <v>42192.809953703705</v>
      </c>
      <c r="U3984" s="10">
        <v>42132</v>
      </c>
      <c r="V3984" s="10">
        <v>42192</v>
      </c>
      <c r="W3984" s="28">
        <f t="shared" si="446"/>
        <v>1310.105</v>
      </c>
      <c r="X3984" s="28">
        <f t="shared" si="447"/>
        <v>262.58199999999999</v>
      </c>
    </row>
    <row r="3985" spans="1:2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8320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8328</v>
      </c>
      <c r="O3985" s="5">
        <f t="shared" si="445"/>
        <v>34.802513464991023</v>
      </c>
      <c r="P3985" s="5">
        <f t="shared" si="450"/>
        <v>84.282608695652172</v>
      </c>
      <c r="Q3985" s="6" t="s">
        <v>8374</v>
      </c>
      <c r="R3985" t="s">
        <v>8375</v>
      </c>
      <c r="S3985" s="10">
        <f t="shared" si="448"/>
        <v>41747.86986111111</v>
      </c>
      <c r="T3985" s="10">
        <f t="shared" si="449"/>
        <v>41779.290972222225</v>
      </c>
      <c r="U3985" s="10">
        <v>41747</v>
      </c>
      <c r="V3985" s="10">
        <v>41779</v>
      </c>
      <c r="W3985" s="28">
        <f t="shared" si="446"/>
        <v>11140</v>
      </c>
      <c r="X3985" s="28">
        <f t="shared" si="447"/>
        <v>3877</v>
      </c>
    </row>
    <row r="3986" spans="1:2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8320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8328</v>
      </c>
      <c r="O3986" s="5">
        <f t="shared" si="445"/>
        <v>6.3333333333333339</v>
      </c>
      <c r="P3986" s="5">
        <f t="shared" si="450"/>
        <v>9.5</v>
      </c>
      <c r="Q3986" s="6" t="s">
        <v>8374</v>
      </c>
      <c r="R3986" t="s">
        <v>8375</v>
      </c>
      <c r="S3986" s="10">
        <f t="shared" si="448"/>
        <v>41920.963472222225</v>
      </c>
      <c r="T3986" s="10">
        <f t="shared" si="449"/>
        <v>41951</v>
      </c>
      <c r="U3986" s="10">
        <v>41920</v>
      </c>
      <c r="V3986" s="10">
        <v>41951</v>
      </c>
      <c r="W3986" s="28">
        <f t="shared" si="446"/>
        <v>2410.0500000000002</v>
      </c>
      <c r="X3986" s="28">
        <f t="shared" si="447"/>
        <v>150.29000000000002</v>
      </c>
    </row>
    <row r="3987" spans="1:2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8320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8328</v>
      </c>
      <c r="O3987" s="5">
        <f t="shared" si="445"/>
        <v>32.049999999999997</v>
      </c>
      <c r="P3987" s="5">
        <f t="shared" si="450"/>
        <v>33.736842105263158</v>
      </c>
      <c r="Q3987" s="6" t="s">
        <v>8374</v>
      </c>
      <c r="R3987" t="s">
        <v>8375</v>
      </c>
      <c r="S3987" s="10">
        <f t="shared" si="448"/>
        <v>42399.707407407404</v>
      </c>
      <c r="T3987" s="10">
        <f t="shared" si="449"/>
        <v>42420.878472222219</v>
      </c>
      <c r="U3987" s="10">
        <v>42399</v>
      </c>
      <c r="V3987" s="10">
        <v>42420</v>
      </c>
      <c r="W3987" s="28">
        <f t="shared" si="446"/>
        <v>2000</v>
      </c>
      <c r="X3987" s="28">
        <f t="shared" si="447"/>
        <v>641</v>
      </c>
    </row>
    <row r="3988" spans="1:2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8320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8328</v>
      </c>
      <c r="O3988" s="5">
        <f t="shared" si="445"/>
        <v>9.76</v>
      </c>
      <c r="P3988" s="5">
        <f t="shared" si="450"/>
        <v>37.53846153846154</v>
      </c>
      <c r="Q3988" s="6" t="s">
        <v>8374</v>
      </c>
      <c r="R3988" t="s">
        <v>8375</v>
      </c>
      <c r="S3988" s="10">
        <f t="shared" si="448"/>
        <v>42467.548541666663</v>
      </c>
      <c r="T3988" s="10">
        <f t="shared" si="449"/>
        <v>42496.544444444444</v>
      </c>
      <c r="U3988" s="10">
        <v>42467</v>
      </c>
      <c r="V3988" s="10">
        <v>42496</v>
      </c>
      <c r="W3988" s="28">
        <f t="shared" si="446"/>
        <v>7038.5</v>
      </c>
      <c r="X3988" s="28">
        <f t="shared" si="447"/>
        <v>707.20960000000002</v>
      </c>
    </row>
    <row r="3989" spans="1:2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8320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8328</v>
      </c>
      <c r="O3989" s="5">
        <f t="shared" si="445"/>
        <v>37.75</v>
      </c>
      <c r="P3989" s="5">
        <f t="shared" si="450"/>
        <v>11.615384615384615</v>
      </c>
      <c r="Q3989" s="6" t="s">
        <v>8374</v>
      </c>
      <c r="R3989" t="s">
        <v>8375</v>
      </c>
      <c r="S3989" s="10">
        <f t="shared" si="448"/>
        <v>41765.92465277778</v>
      </c>
      <c r="T3989" s="10">
        <f t="shared" si="449"/>
        <v>41775.92465277778</v>
      </c>
      <c r="U3989" s="10">
        <v>41765</v>
      </c>
      <c r="V3989" s="10">
        <v>41775</v>
      </c>
      <c r="W3989" s="28">
        <f t="shared" si="446"/>
        <v>679.28</v>
      </c>
      <c r="X3989" s="28">
        <f t="shared" si="447"/>
        <v>253.8159</v>
      </c>
    </row>
    <row r="3990" spans="1:2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8320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8328</v>
      </c>
      <c r="O3990" s="5">
        <f t="shared" si="445"/>
        <v>2.1333333333333333</v>
      </c>
      <c r="P3990" s="5">
        <f t="shared" si="450"/>
        <v>8</v>
      </c>
      <c r="Q3990" s="6" t="s">
        <v>8374</v>
      </c>
      <c r="R3990" t="s">
        <v>8375</v>
      </c>
      <c r="S3990" s="10">
        <f t="shared" si="448"/>
        <v>42230.08116898148</v>
      </c>
      <c r="T3990" s="10">
        <f t="shared" si="449"/>
        <v>42245.08116898148</v>
      </c>
      <c r="U3990" s="10">
        <v>42230</v>
      </c>
      <c r="V3990" s="10">
        <v>42245</v>
      </c>
      <c r="W3990" s="28">
        <f t="shared" si="446"/>
        <v>1500</v>
      </c>
      <c r="X3990" s="28">
        <f t="shared" si="447"/>
        <v>32</v>
      </c>
    </row>
    <row r="3991" spans="1:2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8320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8328</v>
      </c>
      <c r="O3991" s="5">
        <f t="shared" si="445"/>
        <v>0</v>
      </c>
      <c r="P3991" s="5">
        <v>0</v>
      </c>
      <c r="Q3991" s="6" t="s">
        <v>8374</v>
      </c>
      <c r="R3991" t="s">
        <v>8375</v>
      </c>
      <c r="S3991" s="10">
        <f t="shared" si="448"/>
        <v>42286.749780092592</v>
      </c>
      <c r="T3991" s="10">
        <f t="shared" si="449"/>
        <v>42316.791446759264</v>
      </c>
      <c r="U3991" s="10">
        <v>42286</v>
      </c>
      <c r="V3991" s="10">
        <v>42316</v>
      </c>
      <c r="W3991" s="28">
        <f t="shared" si="446"/>
        <v>3000</v>
      </c>
      <c r="X3991" s="28">
        <f t="shared" si="447"/>
        <v>0</v>
      </c>
    </row>
    <row r="3992" spans="1:2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8320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8328</v>
      </c>
      <c r="O3992" s="5">
        <f t="shared" si="445"/>
        <v>4.1818181818181817</v>
      </c>
      <c r="P3992" s="5">
        <f t="shared" ref="P3992:P3998" si="451">E3992/L3992</f>
        <v>23</v>
      </c>
      <c r="Q3992" s="6" t="s">
        <v>8374</v>
      </c>
      <c r="R3992" t="s">
        <v>8375</v>
      </c>
      <c r="S3992" s="10">
        <f t="shared" si="448"/>
        <v>42401.672372685185</v>
      </c>
      <c r="T3992" s="10">
        <f t="shared" si="449"/>
        <v>42431.672372685185</v>
      </c>
      <c r="U3992" s="10">
        <v>42401</v>
      </c>
      <c r="V3992" s="10">
        <v>42431</v>
      </c>
      <c r="W3992" s="28">
        <f t="shared" si="446"/>
        <v>2359.83</v>
      </c>
      <c r="X3992" s="28">
        <f t="shared" si="447"/>
        <v>96.765600000000006</v>
      </c>
    </row>
    <row r="3993" spans="1:2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8320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8328</v>
      </c>
      <c r="O3993" s="5">
        <f t="shared" si="445"/>
        <v>20</v>
      </c>
      <c r="P3993" s="5">
        <f t="shared" si="451"/>
        <v>100</v>
      </c>
      <c r="Q3993" s="6" t="s">
        <v>8374</v>
      </c>
      <c r="R3993" t="s">
        <v>8375</v>
      </c>
      <c r="S3993" s="10">
        <f t="shared" si="448"/>
        <v>42125.644467592589</v>
      </c>
      <c r="T3993" s="10">
        <f t="shared" si="449"/>
        <v>42155.644467592589</v>
      </c>
      <c r="U3993" s="10">
        <v>42125</v>
      </c>
      <c r="V3993" s="10">
        <v>42155</v>
      </c>
      <c r="W3993" s="28">
        <f t="shared" si="446"/>
        <v>500</v>
      </c>
      <c r="X3993" s="28">
        <f t="shared" si="447"/>
        <v>100</v>
      </c>
    </row>
    <row r="3994" spans="1:2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8320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8328</v>
      </c>
      <c r="O3994" s="5">
        <f t="shared" si="445"/>
        <v>5.41</v>
      </c>
      <c r="P3994" s="5">
        <f t="shared" si="451"/>
        <v>60.111111111111114</v>
      </c>
      <c r="Q3994" s="6" t="s">
        <v>8374</v>
      </c>
      <c r="R3994" t="s">
        <v>8375</v>
      </c>
      <c r="S3994" s="10">
        <f t="shared" si="448"/>
        <v>42289.94049768518</v>
      </c>
      <c r="T3994" s="10">
        <f t="shared" si="449"/>
        <v>42349.982164351852</v>
      </c>
      <c r="U3994" s="10">
        <v>42289</v>
      </c>
      <c r="V3994" s="10">
        <v>42349</v>
      </c>
      <c r="W3994" s="28">
        <f t="shared" si="446"/>
        <v>10000</v>
      </c>
      <c r="X3994" s="28">
        <f t="shared" si="447"/>
        <v>541</v>
      </c>
    </row>
    <row r="3995" spans="1:2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8320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8328</v>
      </c>
      <c r="O3995" s="5">
        <f t="shared" si="445"/>
        <v>6.0000000000000001E-3</v>
      </c>
      <c r="P3995" s="5">
        <f t="shared" si="451"/>
        <v>3</v>
      </c>
      <c r="Q3995" s="6" t="s">
        <v>8374</v>
      </c>
      <c r="R3995" t="s">
        <v>8375</v>
      </c>
      <c r="S3995" s="10">
        <f t="shared" si="448"/>
        <v>42107.864722222221</v>
      </c>
      <c r="T3995" s="10">
        <f t="shared" si="449"/>
        <v>42137.864722222221</v>
      </c>
      <c r="U3995" s="10">
        <v>42107</v>
      </c>
      <c r="V3995" s="10">
        <v>42137</v>
      </c>
      <c r="W3995" s="28">
        <f t="shared" si="446"/>
        <v>50000</v>
      </c>
      <c r="X3995" s="28">
        <f t="shared" si="447"/>
        <v>3</v>
      </c>
    </row>
    <row r="3996" spans="1:2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8320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8328</v>
      </c>
      <c r="O3996" s="5">
        <f t="shared" si="445"/>
        <v>0.25</v>
      </c>
      <c r="P3996" s="5">
        <f t="shared" si="451"/>
        <v>5</v>
      </c>
      <c r="Q3996" s="6" t="s">
        <v>8374</v>
      </c>
      <c r="R3996" t="s">
        <v>8375</v>
      </c>
      <c r="S3996" s="10">
        <f t="shared" si="448"/>
        <v>41809.389930555553</v>
      </c>
      <c r="T3996" s="10">
        <f t="shared" si="449"/>
        <v>41839.389930555553</v>
      </c>
      <c r="U3996" s="10">
        <v>41809</v>
      </c>
      <c r="V3996" s="10">
        <v>41839</v>
      </c>
      <c r="W3996" s="28">
        <f t="shared" si="446"/>
        <v>2000</v>
      </c>
      <c r="X3996" s="28">
        <f t="shared" si="447"/>
        <v>5</v>
      </c>
    </row>
    <row r="3997" spans="1:2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8320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8328</v>
      </c>
      <c r="O3997" s="5">
        <f t="shared" si="445"/>
        <v>35</v>
      </c>
      <c r="P3997" s="5">
        <f t="shared" si="451"/>
        <v>17.5</v>
      </c>
      <c r="Q3997" s="6" t="s">
        <v>8374</v>
      </c>
      <c r="R3997" t="s">
        <v>8375</v>
      </c>
      <c r="S3997" s="10">
        <f t="shared" si="448"/>
        <v>42019.683761574073</v>
      </c>
      <c r="T3997" s="10">
        <f t="shared" si="449"/>
        <v>42049.477083333331</v>
      </c>
      <c r="U3997" s="10">
        <v>42019</v>
      </c>
      <c r="V3997" s="10">
        <v>42049</v>
      </c>
      <c r="W3997" s="28">
        <f t="shared" si="446"/>
        <v>305.22000000000003</v>
      </c>
      <c r="X3997" s="28">
        <f t="shared" si="447"/>
        <v>107.646</v>
      </c>
    </row>
    <row r="3998" spans="1:2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8320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8328</v>
      </c>
      <c r="O3998" s="5">
        <f t="shared" si="445"/>
        <v>16.566666666666666</v>
      </c>
      <c r="P3998" s="5">
        <f t="shared" si="451"/>
        <v>29.235294117647058</v>
      </c>
      <c r="Q3998" s="6" t="s">
        <v>8374</v>
      </c>
      <c r="R3998" t="s">
        <v>8375</v>
      </c>
      <c r="S3998" s="10">
        <f t="shared" si="448"/>
        <v>41950.266944444447</v>
      </c>
      <c r="T3998" s="10">
        <f t="shared" si="449"/>
        <v>41963.669444444444</v>
      </c>
      <c r="U3998" s="10">
        <v>41950</v>
      </c>
      <c r="V3998" s="10">
        <v>41963</v>
      </c>
      <c r="W3998" s="28">
        <f t="shared" si="446"/>
        <v>3000</v>
      </c>
      <c r="X3998" s="28">
        <f t="shared" si="447"/>
        <v>497</v>
      </c>
    </row>
    <row r="3999" spans="1:2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8320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8328</v>
      </c>
      <c r="O3999" s="5">
        <f t="shared" si="445"/>
        <v>0</v>
      </c>
      <c r="P3999" s="5">
        <v>0</v>
      </c>
      <c r="Q3999" s="6" t="s">
        <v>8374</v>
      </c>
      <c r="R3999" t="s">
        <v>8375</v>
      </c>
      <c r="S3999" s="10">
        <f t="shared" si="448"/>
        <v>42069.391446759255</v>
      </c>
      <c r="T3999" s="10">
        <f t="shared" si="449"/>
        <v>42099.349780092598</v>
      </c>
      <c r="U3999" s="10">
        <v>42069</v>
      </c>
      <c r="V3999" s="10">
        <v>42099</v>
      </c>
      <c r="W3999" s="28">
        <f t="shared" si="446"/>
        <v>4555.2</v>
      </c>
      <c r="X3999" s="28">
        <f t="shared" si="447"/>
        <v>0</v>
      </c>
    </row>
    <row r="4000" spans="1:2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8320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8328</v>
      </c>
      <c r="O4000" s="5">
        <f t="shared" si="445"/>
        <v>57.199999999999996</v>
      </c>
      <c r="P4000" s="5">
        <f t="shared" ref="P4000:P4013" si="452">E4000/L4000</f>
        <v>59.583333333333336</v>
      </c>
      <c r="Q4000" s="6" t="s">
        <v>8374</v>
      </c>
      <c r="R4000" t="s">
        <v>8375</v>
      </c>
      <c r="S4000" s="10">
        <f t="shared" si="448"/>
        <v>42061.963263888887</v>
      </c>
      <c r="T4000" s="10">
        <f t="shared" si="449"/>
        <v>42091.921597222223</v>
      </c>
      <c r="U4000" s="10">
        <v>42061</v>
      </c>
      <c r="V4000" s="10">
        <v>42091</v>
      </c>
      <c r="W4000" s="28">
        <f t="shared" si="446"/>
        <v>1250</v>
      </c>
      <c r="X4000" s="28">
        <f t="shared" si="447"/>
        <v>715</v>
      </c>
    </row>
    <row r="4001" spans="1:2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8320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8328</v>
      </c>
      <c r="O4001" s="5">
        <f t="shared" si="445"/>
        <v>16.514285714285716</v>
      </c>
      <c r="P4001" s="5">
        <f t="shared" si="452"/>
        <v>82.571428571428569</v>
      </c>
      <c r="Q4001" s="6" t="s">
        <v>8374</v>
      </c>
      <c r="R4001" t="s">
        <v>8375</v>
      </c>
      <c r="S4001" s="10">
        <f t="shared" si="448"/>
        <v>41842.828680555554</v>
      </c>
      <c r="T4001" s="10">
        <f t="shared" si="449"/>
        <v>41882.827650462961</v>
      </c>
      <c r="U4001" s="10">
        <v>41842</v>
      </c>
      <c r="V4001" s="10">
        <v>41882</v>
      </c>
      <c r="W4001" s="28">
        <f t="shared" si="446"/>
        <v>7000</v>
      </c>
      <c r="X4001" s="28">
        <f t="shared" si="447"/>
        <v>1156</v>
      </c>
    </row>
    <row r="4002" spans="1:2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8320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8328</v>
      </c>
      <c r="O4002" s="5">
        <f t="shared" si="445"/>
        <v>0.125</v>
      </c>
      <c r="P4002" s="5">
        <f t="shared" si="452"/>
        <v>10</v>
      </c>
      <c r="Q4002" s="6" t="s">
        <v>8374</v>
      </c>
      <c r="R4002" t="s">
        <v>8375</v>
      </c>
      <c r="S4002" s="10">
        <f t="shared" si="448"/>
        <v>42437.64534722222</v>
      </c>
      <c r="T4002" s="10">
        <f t="shared" si="449"/>
        <v>42497.603680555556</v>
      </c>
      <c r="U4002" s="10">
        <v>42437</v>
      </c>
      <c r="V4002" s="10">
        <v>42497</v>
      </c>
      <c r="W4002" s="28">
        <f t="shared" si="446"/>
        <v>8000</v>
      </c>
      <c r="X4002" s="28">
        <f t="shared" si="447"/>
        <v>10</v>
      </c>
    </row>
    <row r="4003" spans="1:2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8320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8328</v>
      </c>
      <c r="O4003" s="5">
        <f t="shared" si="445"/>
        <v>37.75</v>
      </c>
      <c r="P4003" s="5">
        <f t="shared" si="452"/>
        <v>32.357142857142854</v>
      </c>
      <c r="Q4003" s="6" t="s">
        <v>8374</v>
      </c>
      <c r="R4003" t="s">
        <v>8375</v>
      </c>
      <c r="S4003" s="10">
        <f t="shared" si="448"/>
        <v>42775.964212962965</v>
      </c>
      <c r="T4003" s="10">
        <f t="shared" si="449"/>
        <v>42795.791666666672</v>
      </c>
      <c r="U4003" s="10">
        <v>42775</v>
      </c>
      <c r="V4003" s="10">
        <v>42795</v>
      </c>
      <c r="W4003" s="28">
        <f t="shared" si="446"/>
        <v>1507.9199999999998</v>
      </c>
      <c r="X4003" s="28">
        <f t="shared" si="447"/>
        <v>557.73360000000002</v>
      </c>
    </row>
    <row r="4004" spans="1:2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8320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8328</v>
      </c>
      <c r="O4004" s="5">
        <f t="shared" si="445"/>
        <v>1.8399999999999999</v>
      </c>
      <c r="P4004" s="5">
        <f t="shared" si="452"/>
        <v>5.75</v>
      </c>
      <c r="Q4004" s="6" t="s">
        <v>8374</v>
      </c>
      <c r="R4004" t="s">
        <v>8375</v>
      </c>
      <c r="S4004" s="10">
        <f t="shared" si="448"/>
        <v>41879.043530092589</v>
      </c>
      <c r="T4004" s="10">
        <f t="shared" si="449"/>
        <v>41909.043530092589</v>
      </c>
      <c r="U4004" s="10">
        <v>41879</v>
      </c>
      <c r="V4004" s="10">
        <v>41909</v>
      </c>
      <c r="W4004" s="28">
        <f t="shared" si="446"/>
        <v>1250</v>
      </c>
      <c r="X4004" s="28">
        <f t="shared" si="447"/>
        <v>23</v>
      </c>
    </row>
    <row r="4005" spans="1:2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8320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8328</v>
      </c>
      <c r="O4005" s="5">
        <f t="shared" si="445"/>
        <v>10.050000000000001</v>
      </c>
      <c r="P4005" s="5">
        <f t="shared" si="452"/>
        <v>100.5</v>
      </c>
      <c r="Q4005" s="6" t="s">
        <v>8374</v>
      </c>
      <c r="R4005" t="s">
        <v>8375</v>
      </c>
      <c r="S4005" s="10">
        <f t="shared" si="448"/>
        <v>42020.587349537032</v>
      </c>
      <c r="T4005" s="10">
        <f t="shared" si="449"/>
        <v>42050.587349537032</v>
      </c>
      <c r="U4005" s="10">
        <v>42020</v>
      </c>
      <c r="V4005" s="10">
        <v>42050</v>
      </c>
      <c r="W4005" s="28">
        <f t="shared" si="446"/>
        <v>2000</v>
      </c>
      <c r="X4005" s="28">
        <f t="shared" si="447"/>
        <v>201</v>
      </c>
    </row>
    <row r="4006" spans="1:2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8320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8328</v>
      </c>
      <c r="O4006" s="5">
        <f t="shared" si="445"/>
        <v>0.2</v>
      </c>
      <c r="P4006" s="5">
        <f t="shared" si="452"/>
        <v>1</v>
      </c>
      <c r="Q4006" s="6" t="s">
        <v>8374</v>
      </c>
      <c r="R4006" t="s">
        <v>8375</v>
      </c>
      <c r="S4006" s="10">
        <f t="shared" si="448"/>
        <v>41890.16269675926</v>
      </c>
      <c r="T4006" s="10">
        <f t="shared" si="449"/>
        <v>41920.16269675926</v>
      </c>
      <c r="U4006" s="10">
        <v>41890</v>
      </c>
      <c r="V4006" s="10">
        <v>41920</v>
      </c>
      <c r="W4006" s="28">
        <f t="shared" si="446"/>
        <v>500</v>
      </c>
      <c r="X4006" s="28">
        <f t="shared" si="447"/>
        <v>1</v>
      </c>
    </row>
    <row r="4007" spans="1:2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8320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8328</v>
      </c>
      <c r="O4007" s="5">
        <f t="shared" si="445"/>
        <v>1.3333333333333335</v>
      </c>
      <c r="P4007" s="5">
        <f t="shared" si="452"/>
        <v>20</v>
      </c>
      <c r="Q4007" s="6" t="s">
        <v>8374</v>
      </c>
      <c r="R4007" t="s">
        <v>8375</v>
      </c>
      <c r="S4007" s="10">
        <f t="shared" si="448"/>
        <v>41872.807696759257</v>
      </c>
      <c r="T4007" s="10">
        <f t="shared" si="449"/>
        <v>41932.807696759257</v>
      </c>
      <c r="U4007" s="10">
        <v>41872</v>
      </c>
      <c r="V4007" s="10">
        <v>41932</v>
      </c>
      <c r="W4007" s="28">
        <f t="shared" si="446"/>
        <v>3000</v>
      </c>
      <c r="X4007" s="28">
        <f t="shared" si="447"/>
        <v>40</v>
      </c>
    </row>
    <row r="4008" spans="1:2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8320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8328</v>
      </c>
      <c r="O4008" s="5">
        <f t="shared" si="445"/>
        <v>6.6666666666666671E-3</v>
      </c>
      <c r="P4008" s="5">
        <f t="shared" si="452"/>
        <v>2</v>
      </c>
      <c r="Q4008" s="6" t="s">
        <v>8374</v>
      </c>
      <c r="R4008" t="s">
        <v>8375</v>
      </c>
      <c r="S4008" s="10">
        <f t="shared" si="448"/>
        <v>42391.772997685184</v>
      </c>
      <c r="T4008" s="10">
        <f t="shared" si="449"/>
        <v>42416.772997685184</v>
      </c>
      <c r="U4008" s="10">
        <v>42391</v>
      </c>
      <c r="V4008" s="10">
        <v>42416</v>
      </c>
      <c r="W4008" s="28">
        <f t="shared" si="446"/>
        <v>30000</v>
      </c>
      <c r="X4008" s="28">
        <f t="shared" si="447"/>
        <v>2</v>
      </c>
    </row>
    <row r="4009" spans="1:2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8320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8328</v>
      </c>
      <c r="O4009" s="5">
        <f t="shared" si="445"/>
        <v>0.25</v>
      </c>
      <c r="P4009" s="5">
        <f t="shared" si="452"/>
        <v>5</v>
      </c>
      <c r="Q4009" s="6" t="s">
        <v>8374</v>
      </c>
      <c r="R4009" t="s">
        <v>8375</v>
      </c>
      <c r="S4009" s="10">
        <f t="shared" si="448"/>
        <v>41848.772928240738</v>
      </c>
      <c r="T4009" s="10">
        <f t="shared" si="449"/>
        <v>41877.686111111107</v>
      </c>
      <c r="U4009" s="10">
        <v>41848</v>
      </c>
      <c r="V4009" s="10">
        <v>41877</v>
      </c>
      <c r="W4009" s="28">
        <f t="shared" si="446"/>
        <v>2000</v>
      </c>
      <c r="X4009" s="28">
        <f t="shared" si="447"/>
        <v>5</v>
      </c>
    </row>
    <row r="4010" spans="1:2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8320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8328</v>
      </c>
      <c r="O4010" s="5">
        <f t="shared" si="445"/>
        <v>6</v>
      </c>
      <c r="P4010" s="5">
        <f t="shared" si="452"/>
        <v>15</v>
      </c>
      <c r="Q4010" s="6" t="s">
        <v>8374</v>
      </c>
      <c r="R4010" t="s">
        <v>8375</v>
      </c>
      <c r="S4010" s="10">
        <f t="shared" si="448"/>
        <v>42177.964201388888</v>
      </c>
      <c r="T4010" s="10">
        <f t="shared" si="449"/>
        <v>42207.964201388888</v>
      </c>
      <c r="U4010" s="10">
        <v>42177</v>
      </c>
      <c r="V4010" s="10">
        <v>42207</v>
      </c>
      <c r="W4010" s="28">
        <f t="shared" si="446"/>
        <v>1582.5</v>
      </c>
      <c r="X4010" s="28">
        <f t="shared" si="447"/>
        <v>93.683999999999997</v>
      </c>
    </row>
    <row r="4011" spans="1:2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8320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8328</v>
      </c>
      <c r="O4011" s="5">
        <f t="shared" si="445"/>
        <v>3.8860103626943006</v>
      </c>
      <c r="P4011" s="5">
        <f t="shared" si="452"/>
        <v>25</v>
      </c>
      <c r="Q4011" s="6" t="s">
        <v>8374</v>
      </c>
      <c r="R4011" t="s">
        <v>8375</v>
      </c>
      <c r="S4011" s="10">
        <f t="shared" si="448"/>
        <v>41851.700925925928</v>
      </c>
      <c r="T4011" s="10">
        <f t="shared" si="449"/>
        <v>41891.700925925928</v>
      </c>
      <c r="U4011" s="10">
        <v>41851</v>
      </c>
      <c r="V4011" s="10">
        <v>41891</v>
      </c>
      <c r="W4011" s="28">
        <f t="shared" si="446"/>
        <v>3257.0679999999998</v>
      </c>
      <c r="X4011" s="28">
        <f t="shared" si="447"/>
        <v>120.8775</v>
      </c>
    </row>
    <row r="4012" spans="1:2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8320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8328</v>
      </c>
      <c r="O4012" s="5">
        <f t="shared" si="445"/>
        <v>24.194444444444443</v>
      </c>
      <c r="P4012" s="5">
        <f t="shared" si="452"/>
        <v>45.842105263157897</v>
      </c>
      <c r="Q4012" s="6" t="s">
        <v>8374</v>
      </c>
      <c r="R4012" t="s">
        <v>8375</v>
      </c>
      <c r="S4012" s="10">
        <f t="shared" si="448"/>
        <v>41921.770439814813</v>
      </c>
      <c r="T4012" s="10">
        <f t="shared" si="449"/>
        <v>41938.770439814813</v>
      </c>
      <c r="U4012" s="10">
        <v>41921</v>
      </c>
      <c r="V4012" s="10">
        <v>41938</v>
      </c>
      <c r="W4012" s="28">
        <f t="shared" si="446"/>
        <v>7200</v>
      </c>
      <c r="X4012" s="28">
        <f t="shared" si="447"/>
        <v>1742</v>
      </c>
    </row>
    <row r="4013" spans="1:2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8320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8328</v>
      </c>
      <c r="O4013" s="5">
        <f t="shared" si="445"/>
        <v>7.6</v>
      </c>
      <c r="P4013" s="5">
        <f t="shared" si="452"/>
        <v>4.75</v>
      </c>
      <c r="Q4013" s="6" t="s">
        <v>8374</v>
      </c>
      <c r="R4013" t="s">
        <v>8375</v>
      </c>
      <c r="S4013" s="10">
        <f t="shared" si="448"/>
        <v>42002.54488425926</v>
      </c>
      <c r="T4013" s="10">
        <f t="shared" si="449"/>
        <v>42032.54488425926</v>
      </c>
      <c r="U4013" s="10">
        <v>42002</v>
      </c>
      <c r="V4013" s="10">
        <v>42032</v>
      </c>
      <c r="W4013" s="28">
        <f t="shared" si="446"/>
        <v>388.82499999999999</v>
      </c>
      <c r="X4013" s="28">
        <f t="shared" si="447"/>
        <v>28.868600000000001</v>
      </c>
    </row>
    <row r="4014" spans="1:2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8320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8328</v>
      </c>
      <c r="O4014" s="5">
        <f t="shared" si="445"/>
        <v>0</v>
      </c>
      <c r="P4014" s="5">
        <v>0</v>
      </c>
      <c r="Q4014" s="6" t="s">
        <v>8374</v>
      </c>
      <c r="R4014" t="s">
        <v>8375</v>
      </c>
      <c r="S4014" s="10">
        <f t="shared" si="448"/>
        <v>42096.544548611113</v>
      </c>
      <c r="T4014" s="10">
        <f t="shared" si="449"/>
        <v>42126.544548611113</v>
      </c>
      <c r="U4014" s="10">
        <v>42096</v>
      </c>
      <c r="V4014" s="10">
        <v>42126</v>
      </c>
      <c r="W4014" s="28">
        <f t="shared" si="446"/>
        <v>851.17250000000001</v>
      </c>
      <c r="X4014" s="28">
        <f t="shared" si="447"/>
        <v>0</v>
      </c>
    </row>
    <row r="4015" spans="1:2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8320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8328</v>
      </c>
      <c r="O4015" s="5">
        <f t="shared" si="445"/>
        <v>1.3</v>
      </c>
      <c r="P4015" s="5">
        <f>E4015/L4015</f>
        <v>13</v>
      </c>
      <c r="Q4015" s="6" t="s">
        <v>8374</v>
      </c>
      <c r="R4015" t="s">
        <v>8375</v>
      </c>
      <c r="S4015" s="10">
        <f t="shared" si="448"/>
        <v>42021.301192129627</v>
      </c>
      <c r="T4015" s="10">
        <f t="shared" si="449"/>
        <v>42051.301192129627</v>
      </c>
      <c r="U4015" s="10">
        <v>42021</v>
      </c>
      <c r="V4015" s="10">
        <v>42051</v>
      </c>
      <c r="W4015" s="28">
        <f t="shared" si="446"/>
        <v>2000</v>
      </c>
      <c r="X4015" s="28">
        <f t="shared" si="447"/>
        <v>26</v>
      </c>
    </row>
    <row r="4016" spans="1:2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8320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8328</v>
      </c>
      <c r="O4016" s="5">
        <f t="shared" si="445"/>
        <v>0</v>
      </c>
      <c r="P4016" s="5">
        <v>0</v>
      </c>
      <c r="Q4016" s="6" t="s">
        <v>8374</v>
      </c>
      <c r="R4016" t="s">
        <v>8375</v>
      </c>
      <c r="S4016" s="10">
        <f t="shared" si="448"/>
        <v>42419.246168981481</v>
      </c>
      <c r="T4016" s="10">
        <f t="shared" si="449"/>
        <v>42434.246168981481</v>
      </c>
      <c r="U4016" s="10">
        <v>42419</v>
      </c>
      <c r="V4016" s="10">
        <v>42434</v>
      </c>
      <c r="W4016" s="28">
        <f t="shared" si="446"/>
        <v>9000</v>
      </c>
      <c r="X4016" s="28">
        <f t="shared" si="447"/>
        <v>0</v>
      </c>
    </row>
    <row r="4017" spans="1:2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8320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8328</v>
      </c>
      <c r="O4017" s="5">
        <f t="shared" si="445"/>
        <v>1.4285714285714287E-2</v>
      </c>
      <c r="P4017" s="5">
        <f t="shared" ref="P4017:P4024" si="453">E4017/L4017</f>
        <v>1</v>
      </c>
      <c r="Q4017" s="6" t="s">
        <v>8374</v>
      </c>
      <c r="R4017" t="s">
        <v>8375</v>
      </c>
      <c r="S4017" s="10">
        <f t="shared" si="448"/>
        <v>42174.780821759261</v>
      </c>
      <c r="T4017" s="10">
        <f t="shared" si="449"/>
        <v>42204.780821759261</v>
      </c>
      <c r="U4017" s="10">
        <v>42174</v>
      </c>
      <c r="V4017" s="10">
        <v>42204</v>
      </c>
      <c r="W4017" s="28">
        <f t="shared" si="446"/>
        <v>7000</v>
      </c>
      <c r="X4017" s="28">
        <f t="shared" si="447"/>
        <v>1</v>
      </c>
    </row>
    <row r="4018" spans="1:2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8320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8328</v>
      </c>
      <c r="O4018" s="5">
        <f t="shared" si="445"/>
        <v>14.000000000000002</v>
      </c>
      <c r="P4018" s="5">
        <f t="shared" si="453"/>
        <v>10</v>
      </c>
      <c r="Q4018" s="6" t="s">
        <v>8374</v>
      </c>
      <c r="R4018" t="s">
        <v>8375</v>
      </c>
      <c r="S4018" s="10">
        <f t="shared" si="448"/>
        <v>41869.872685185182</v>
      </c>
      <c r="T4018" s="10">
        <f t="shared" si="449"/>
        <v>41899.872685185182</v>
      </c>
      <c r="U4018" s="10">
        <v>41869</v>
      </c>
      <c r="V4018" s="10">
        <v>41899</v>
      </c>
      <c r="W4018" s="28">
        <f t="shared" si="446"/>
        <v>836.25</v>
      </c>
      <c r="X4018" s="28">
        <f t="shared" si="447"/>
        <v>114.28200000000001</v>
      </c>
    </row>
    <row r="4019" spans="1:2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8320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8328</v>
      </c>
      <c r="O4019" s="5">
        <f t="shared" si="445"/>
        <v>1.05</v>
      </c>
      <c r="P4019" s="5">
        <f t="shared" si="453"/>
        <v>52.5</v>
      </c>
      <c r="Q4019" s="6" t="s">
        <v>8374</v>
      </c>
      <c r="R4019" t="s">
        <v>8375</v>
      </c>
      <c r="S4019" s="10">
        <f t="shared" si="448"/>
        <v>41856.672152777777</v>
      </c>
      <c r="T4019" s="10">
        <f t="shared" si="449"/>
        <v>41886.672152777777</v>
      </c>
      <c r="U4019" s="10">
        <v>41856</v>
      </c>
      <c r="V4019" s="10">
        <v>41886</v>
      </c>
      <c r="W4019" s="28">
        <f t="shared" si="446"/>
        <v>10000</v>
      </c>
      <c r="X4019" s="28">
        <f t="shared" si="447"/>
        <v>105</v>
      </c>
    </row>
    <row r="4020" spans="1:2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8320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8328</v>
      </c>
      <c r="O4020" s="5">
        <f t="shared" si="445"/>
        <v>8.6666666666666679</v>
      </c>
      <c r="P4020" s="5">
        <f t="shared" si="453"/>
        <v>32.5</v>
      </c>
      <c r="Q4020" s="6" t="s">
        <v>8374</v>
      </c>
      <c r="R4020" t="s">
        <v>8375</v>
      </c>
      <c r="S4020" s="10">
        <f t="shared" si="448"/>
        <v>42620.91097222222</v>
      </c>
      <c r="T4020" s="10">
        <f t="shared" si="449"/>
        <v>42650.91097222222</v>
      </c>
      <c r="U4020" s="10">
        <v>42620</v>
      </c>
      <c r="V4020" s="10">
        <v>42650</v>
      </c>
      <c r="W4020" s="28">
        <f t="shared" si="446"/>
        <v>2007.3000000000002</v>
      </c>
      <c r="X4020" s="28">
        <f t="shared" si="447"/>
        <v>160.27700000000002</v>
      </c>
    </row>
    <row r="4021" spans="1:2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8320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8328</v>
      </c>
      <c r="O4021" s="5">
        <f t="shared" si="445"/>
        <v>0.82857142857142851</v>
      </c>
      <c r="P4021" s="5">
        <f t="shared" si="453"/>
        <v>7.25</v>
      </c>
      <c r="Q4021" s="6" t="s">
        <v>8374</v>
      </c>
      <c r="R4021" t="s">
        <v>8375</v>
      </c>
      <c r="S4021" s="10">
        <f t="shared" si="448"/>
        <v>42417.675879629634</v>
      </c>
      <c r="T4021" s="10">
        <f t="shared" si="449"/>
        <v>42475.686111111107</v>
      </c>
      <c r="U4021" s="10">
        <v>42417</v>
      </c>
      <c r="V4021" s="10">
        <v>42475</v>
      </c>
      <c r="W4021" s="28">
        <f t="shared" si="446"/>
        <v>3500</v>
      </c>
      <c r="X4021" s="28">
        <f t="shared" si="447"/>
        <v>29</v>
      </c>
    </row>
    <row r="4022" spans="1:2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8320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8328</v>
      </c>
      <c r="O4022" s="5">
        <f t="shared" si="445"/>
        <v>16.666666666666664</v>
      </c>
      <c r="P4022" s="5">
        <f t="shared" si="453"/>
        <v>33.333333333333336</v>
      </c>
      <c r="Q4022" s="6" t="s">
        <v>8374</v>
      </c>
      <c r="R4022" t="s">
        <v>8375</v>
      </c>
      <c r="S4022" s="10">
        <f t="shared" si="448"/>
        <v>42057.190960648149</v>
      </c>
      <c r="T4022" s="10">
        <f t="shared" si="449"/>
        <v>42087.149293981478</v>
      </c>
      <c r="U4022" s="10">
        <v>42057</v>
      </c>
      <c r="V4022" s="10">
        <v>42087</v>
      </c>
      <c r="W4022" s="28">
        <f t="shared" si="446"/>
        <v>600</v>
      </c>
      <c r="X4022" s="28">
        <f t="shared" si="447"/>
        <v>100</v>
      </c>
    </row>
    <row r="4023" spans="1:2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8320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8328</v>
      </c>
      <c r="O4023" s="5">
        <f t="shared" si="445"/>
        <v>0.83333333333333337</v>
      </c>
      <c r="P4023" s="5">
        <f t="shared" si="453"/>
        <v>62.5</v>
      </c>
      <c r="Q4023" s="6" t="s">
        <v>8374</v>
      </c>
      <c r="R4023" t="s">
        <v>8375</v>
      </c>
      <c r="S4023" s="10">
        <f t="shared" si="448"/>
        <v>41878.911550925928</v>
      </c>
      <c r="T4023" s="10">
        <f t="shared" si="449"/>
        <v>41938.911550925928</v>
      </c>
      <c r="U4023" s="10">
        <v>41878</v>
      </c>
      <c r="V4023" s="10">
        <v>41938</v>
      </c>
      <c r="W4023" s="28">
        <f t="shared" si="446"/>
        <v>15000</v>
      </c>
      <c r="X4023" s="28">
        <f t="shared" si="447"/>
        <v>125</v>
      </c>
    </row>
    <row r="4024" spans="1:2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8320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8328</v>
      </c>
      <c r="O4024" s="5">
        <f t="shared" si="445"/>
        <v>69.561111111111103</v>
      </c>
      <c r="P4024" s="5">
        <f t="shared" si="453"/>
        <v>63.558375634517766</v>
      </c>
      <c r="Q4024" s="6" t="s">
        <v>8374</v>
      </c>
      <c r="R4024" t="s">
        <v>8375</v>
      </c>
      <c r="S4024" s="10">
        <f t="shared" si="448"/>
        <v>41990.584108796298</v>
      </c>
      <c r="T4024" s="10">
        <f t="shared" si="449"/>
        <v>42036.120833333334</v>
      </c>
      <c r="U4024" s="10">
        <v>41990</v>
      </c>
      <c r="V4024" s="10">
        <v>42036</v>
      </c>
      <c r="W4024" s="28">
        <f t="shared" si="446"/>
        <v>18000</v>
      </c>
      <c r="X4024" s="28">
        <f t="shared" si="447"/>
        <v>12521</v>
      </c>
    </row>
    <row r="4025" spans="1:2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8320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8328</v>
      </c>
      <c r="O4025" s="5">
        <f t="shared" si="445"/>
        <v>0</v>
      </c>
      <c r="P4025" s="5">
        <v>0</v>
      </c>
      <c r="Q4025" s="6" t="s">
        <v>8374</v>
      </c>
      <c r="R4025" t="s">
        <v>8375</v>
      </c>
      <c r="S4025" s="10">
        <f t="shared" si="448"/>
        <v>42408.999571759261</v>
      </c>
      <c r="T4025" s="10">
        <f t="shared" si="449"/>
        <v>42453.957905092597</v>
      </c>
      <c r="U4025" s="10">
        <v>42408</v>
      </c>
      <c r="V4025" s="10">
        <v>42453</v>
      </c>
      <c r="W4025" s="28">
        <f t="shared" si="446"/>
        <v>7000</v>
      </c>
      <c r="X4025" s="28">
        <f t="shared" si="447"/>
        <v>0</v>
      </c>
    </row>
    <row r="4026" spans="1:2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8320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8328</v>
      </c>
      <c r="O4026" s="5">
        <f t="shared" si="445"/>
        <v>1.25</v>
      </c>
      <c r="P4026" s="5">
        <f>E4026/L4026</f>
        <v>10</v>
      </c>
      <c r="Q4026" s="6" t="s">
        <v>8374</v>
      </c>
      <c r="R4026" t="s">
        <v>8375</v>
      </c>
      <c r="S4026" s="10">
        <f t="shared" si="448"/>
        <v>42217.670104166667</v>
      </c>
      <c r="T4026" s="10">
        <f t="shared" si="449"/>
        <v>42247.670104166667</v>
      </c>
      <c r="U4026" s="10">
        <v>42217</v>
      </c>
      <c r="V4026" s="10">
        <v>42247</v>
      </c>
      <c r="W4026" s="28">
        <f t="shared" si="446"/>
        <v>800</v>
      </c>
      <c r="X4026" s="28">
        <f t="shared" si="447"/>
        <v>10</v>
      </c>
    </row>
    <row r="4027" spans="1:2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8320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8328</v>
      </c>
      <c r="O4027" s="5">
        <f t="shared" si="445"/>
        <v>5</v>
      </c>
      <c r="P4027" s="5">
        <f>E4027/L4027</f>
        <v>62.5</v>
      </c>
      <c r="Q4027" s="6" t="s">
        <v>8374</v>
      </c>
      <c r="R4027" t="s">
        <v>8375</v>
      </c>
      <c r="S4027" s="10">
        <f t="shared" si="448"/>
        <v>42151.237685185188</v>
      </c>
      <c r="T4027" s="10">
        <f t="shared" si="449"/>
        <v>42211.237685185188</v>
      </c>
      <c r="U4027" s="10">
        <v>42151</v>
      </c>
      <c r="V4027" s="10">
        <v>42211</v>
      </c>
      <c r="W4027" s="28">
        <f t="shared" si="446"/>
        <v>5431.5</v>
      </c>
      <c r="X4027" s="28">
        <f t="shared" si="447"/>
        <v>273.47500000000002</v>
      </c>
    </row>
    <row r="4028" spans="1:2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8320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8328</v>
      </c>
      <c r="O4028" s="5">
        <f t="shared" si="445"/>
        <v>0</v>
      </c>
      <c r="P4028" s="5">
        <v>0</v>
      </c>
      <c r="Q4028" s="6" t="s">
        <v>8374</v>
      </c>
      <c r="R4028" t="s">
        <v>8375</v>
      </c>
      <c r="S4028" s="10">
        <f t="shared" si="448"/>
        <v>42282.655543981484</v>
      </c>
      <c r="T4028" s="10">
        <f t="shared" si="449"/>
        <v>42342.697210648148</v>
      </c>
      <c r="U4028" s="10">
        <v>42282</v>
      </c>
      <c r="V4028" s="10">
        <v>42342</v>
      </c>
      <c r="W4028" s="28">
        <f t="shared" si="446"/>
        <v>4000</v>
      </c>
      <c r="X4028" s="28">
        <f t="shared" si="447"/>
        <v>0</v>
      </c>
    </row>
    <row r="4029" spans="1:2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8320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8328</v>
      </c>
      <c r="O4029" s="5">
        <f t="shared" si="445"/>
        <v>7.166666666666667</v>
      </c>
      <c r="P4029" s="5">
        <f>E4029/L4029</f>
        <v>30.714285714285715</v>
      </c>
      <c r="Q4029" s="6" t="s">
        <v>8374</v>
      </c>
      <c r="R4029" t="s">
        <v>8375</v>
      </c>
      <c r="S4029" s="10">
        <f t="shared" si="448"/>
        <v>42768.97084490741</v>
      </c>
      <c r="T4029" s="10">
        <f t="shared" si="449"/>
        <v>42789.041666666672</v>
      </c>
      <c r="U4029" s="10">
        <v>42768</v>
      </c>
      <c r="V4029" s="10">
        <v>42789</v>
      </c>
      <c r="W4029" s="28">
        <f t="shared" si="446"/>
        <v>3000</v>
      </c>
      <c r="X4029" s="28">
        <f t="shared" si="447"/>
        <v>215</v>
      </c>
    </row>
    <row r="4030" spans="1:2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8320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8328</v>
      </c>
      <c r="O4030" s="5">
        <f t="shared" si="445"/>
        <v>28.050000000000004</v>
      </c>
      <c r="P4030" s="5">
        <f>E4030/L4030</f>
        <v>51</v>
      </c>
      <c r="Q4030" s="6" t="s">
        <v>8374</v>
      </c>
      <c r="R4030" t="s">
        <v>8375</v>
      </c>
      <c r="S4030" s="10">
        <f t="shared" si="448"/>
        <v>41765.938657407409</v>
      </c>
      <c r="T4030" s="10">
        <f t="shared" si="449"/>
        <v>41795.938657407409</v>
      </c>
      <c r="U4030" s="10">
        <v>41765</v>
      </c>
      <c r="V4030" s="10">
        <v>41795</v>
      </c>
      <c r="W4030" s="28">
        <f t="shared" si="446"/>
        <v>2000</v>
      </c>
      <c r="X4030" s="28">
        <f t="shared" si="447"/>
        <v>561</v>
      </c>
    </row>
    <row r="4031" spans="1:2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8320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8328</v>
      </c>
      <c r="O4031" s="5">
        <f t="shared" si="445"/>
        <v>0</v>
      </c>
      <c r="P4031" s="5">
        <v>0</v>
      </c>
      <c r="Q4031" s="6" t="s">
        <v>8374</v>
      </c>
      <c r="R4031" t="s">
        <v>8375</v>
      </c>
      <c r="S4031" s="10">
        <f t="shared" si="448"/>
        <v>42322.02511574074</v>
      </c>
      <c r="T4031" s="10">
        <f t="shared" si="449"/>
        <v>42352.02511574074</v>
      </c>
      <c r="U4031" s="10">
        <v>42322</v>
      </c>
      <c r="V4031" s="10">
        <v>42352</v>
      </c>
      <c r="W4031" s="28">
        <f t="shared" si="446"/>
        <v>20000</v>
      </c>
      <c r="X4031" s="28">
        <f t="shared" si="447"/>
        <v>0</v>
      </c>
    </row>
    <row r="4032" spans="1:2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8320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8328</v>
      </c>
      <c r="O4032" s="5">
        <f t="shared" si="445"/>
        <v>16</v>
      </c>
      <c r="P4032" s="5">
        <f>E4032/L4032</f>
        <v>66.666666666666671</v>
      </c>
      <c r="Q4032" s="6" t="s">
        <v>8374</v>
      </c>
      <c r="R4032" t="s">
        <v>8375</v>
      </c>
      <c r="S4032" s="10">
        <f t="shared" si="448"/>
        <v>42374.655081018514</v>
      </c>
      <c r="T4032" s="10">
        <f t="shared" si="449"/>
        <v>42403.78402777778</v>
      </c>
      <c r="U4032" s="10">
        <v>42374</v>
      </c>
      <c r="V4032" s="10">
        <v>42403</v>
      </c>
      <c r="W4032" s="28">
        <f t="shared" si="446"/>
        <v>2500</v>
      </c>
      <c r="X4032" s="28">
        <f t="shared" si="447"/>
        <v>400</v>
      </c>
    </row>
    <row r="4033" spans="1:2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8320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8328</v>
      </c>
      <c r="O4033" s="5">
        <f t="shared" si="445"/>
        <v>0</v>
      </c>
      <c r="P4033" s="5">
        <v>0</v>
      </c>
      <c r="Q4033" s="6" t="s">
        <v>8374</v>
      </c>
      <c r="R4033" t="s">
        <v>8375</v>
      </c>
      <c r="S4033" s="10">
        <f t="shared" si="448"/>
        <v>41941.585231481484</v>
      </c>
      <c r="T4033" s="10">
        <f t="shared" si="449"/>
        <v>41991.626898148148</v>
      </c>
      <c r="U4033" s="10">
        <v>41941</v>
      </c>
      <c r="V4033" s="10">
        <v>41991</v>
      </c>
      <c r="W4033" s="28">
        <f t="shared" si="446"/>
        <v>5000</v>
      </c>
      <c r="X4033" s="28">
        <f t="shared" si="447"/>
        <v>0</v>
      </c>
    </row>
    <row r="4034" spans="1:2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8320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8328</v>
      </c>
      <c r="O4034" s="5">
        <f t="shared" ref="O4034:O4097" si="454">(E4034/D4034)*100</f>
        <v>6.8287037037037033</v>
      </c>
      <c r="P4034" s="5">
        <f t="shared" ref="P4034:P4044" si="455">E4034/L4034</f>
        <v>59</v>
      </c>
      <c r="Q4034" s="6" t="s">
        <v>8374</v>
      </c>
      <c r="R4034" t="s">
        <v>8375</v>
      </c>
      <c r="S4034" s="10">
        <f t="shared" si="448"/>
        <v>42293.809212962966</v>
      </c>
      <c r="T4034" s="10">
        <f t="shared" si="449"/>
        <v>42353.85087962963</v>
      </c>
      <c r="U4034" s="10">
        <v>42293</v>
      </c>
      <c r="V4034" s="10">
        <v>42353</v>
      </c>
      <c r="W4034" s="28">
        <f t="shared" ref="W4034:W4097" si="456">(HLOOKUP(U4034,Exchange_Data,MATCH(H4034,Currency,0),FALSE))*D4034</f>
        <v>6048</v>
      </c>
      <c r="X4034" s="28">
        <f t="shared" ref="X4034:X4097" si="457">(HLOOKUP(V4034,Exchange_Data,MATCH(H4034,Currency,0),FALSE))*E4034</f>
        <v>413</v>
      </c>
    </row>
    <row r="4035" spans="1:2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8320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8328</v>
      </c>
      <c r="O4035" s="5">
        <f t="shared" si="454"/>
        <v>25.698702928870294</v>
      </c>
      <c r="P4035" s="5">
        <f t="shared" si="455"/>
        <v>65.340319148936175</v>
      </c>
      <c r="Q4035" s="6" t="s">
        <v>8374</v>
      </c>
      <c r="R4035" t="s">
        <v>8375</v>
      </c>
      <c r="S4035" s="10">
        <f t="shared" ref="S4035:S4098" si="458">(J4035/86400)+25569</f>
        <v>42614.268796296295</v>
      </c>
      <c r="T4035" s="10">
        <f t="shared" ref="T4035:T4098" si="459">(I4035/86400)+25569</f>
        <v>42645.375</v>
      </c>
      <c r="U4035" s="10">
        <v>42614</v>
      </c>
      <c r="V4035" s="10">
        <v>42645</v>
      </c>
      <c r="W4035" s="28">
        <f t="shared" si="456"/>
        <v>31693.79</v>
      </c>
      <c r="X4035" s="28">
        <f t="shared" si="457"/>
        <v>7961.2474379999994</v>
      </c>
    </row>
    <row r="4036" spans="1:2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8320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8328</v>
      </c>
      <c r="O4036" s="5">
        <f t="shared" si="454"/>
        <v>1.4814814814814816</v>
      </c>
      <c r="P4036" s="5">
        <f t="shared" si="455"/>
        <v>100</v>
      </c>
      <c r="Q4036" s="6" t="s">
        <v>8374</v>
      </c>
      <c r="R4036" t="s">
        <v>8375</v>
      </c>
      <c r="S4036" s="10">
        <f t="shared" si="458"/>
        <v>42067.947337962964</v>
      </c>
      <c r="T4036" s="10">
        <f t="shared" si="459"/>
        <v>42097.905671296292</v>
      </c>
      <c r="U4036" s="10">
        <v>42067</v>
      </c>
      <c r="V4036" s="10">
        <v>42097</v>
      </c>
      <c r="W4036" s="28">
        <f t="shared" si="456"/>
        <v>13500</v>
      </c>
      <c r="X4036" s="28">
        <f t="shared" si="457"/>
        <v>200</v>
      </c>
    </row>
    <row r="4037" spans="1:2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8320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8328</v>
      </c>
      <c r="O4037" s="5">
        <f t="shared" si="454"/>
        <v>36.85</v>
      </c>
      <c r="P4037" s="5">
        <f t="shared" si="455"/>
        <v>147.4</v>
      </c>
      <c r="Q4037" s="6" t="s">
        <v>8374</v>
      </c>
      <c r="R4037" t="s">
        <v>8375</v>
      </c>
      <c r="S4037" s="10">
        <f t="shared" si="458"/>
        <v>41903.882951388892</v>
      </c>
      <c r="T4037" s="10">
        <f t="shared" si="459"/>
        <v>41933.882951388892</v>
      </c>
      <c r="U4037" s="10">
        <v>41903</v>
      </c>
      <c r="V4037" s="10">
        <v>41933</v>
      </c>
      <c r="W4037" s="28">
        <f t="shared" si="456"/>
        <v>10000</v>
      </c>
      <c r="X4037" s="28">
        <f t="shared" si="457"/>
        <v>3685</v>
      </c>
    </row>
    <row r="4038" spans="1:2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8320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8328</v>
      </c>
      <c r="O4038" s="5">
        <f t="shared" si="454"/>
        <v>47.05</v>
      </c>
      <c r="P4038" s="5">
        <f t="shared" si="455"/>
        <v>166.05882352941177</v>
      </c>
      <c r="Q4038" s="6" t="s">
        <v>8374</v>
      </c>
      <c r="R4038" t="s">
        <v>8375</v>
      </c>
      <c r="S4038" s="10">
        <f t="shared" si="458"/>
        <v>41804.937083333338</v>
      </c>
      <c r="T4038" s="10">
        <f t="shared" si="459"/>
        <v>41821.9375</v>
      </c>
      <c r="U4038" s="10">
        <v>41804</v>
      </c>
      <c r="V4038" s="10">
        <v>41821</v>
      </c>
      <c r="W4038" s="28">
        <f t="shared" si="456"/>
        <v>6000</v>
      </c>
      <c r="X4038" s="28">
        <f t="shared" si="457"/>
        <v>2823</v>
      </c>
    </row>
    <row r="4039" spans="1:2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8320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8328</v>
      </c>
      <c r="O4039" s="5">
        <f t="shared" si="454"/>
        <v>11.428571428571429</v>
      </c>
      <c r="P4039" s="5">
        <f t="shared" si="455"/>
        <v>40</v>
      </c>
      <c r="Q4039" s="6" t="s">
        <v>8374</v>
      </c>
      <c r="R4039" t="s">
        <v>8375</v>
      </c>
      <c r="S4039" s="10">
        <f t="shared" si="458"/>
        <v>42497.070775462962</v>
      </c>
      <c r="T4039" s="10">
        <f t="shared" si="459"/>
        <v>42514.600694444445</v>
      </c>
      <c r="U4039" s="10">
        <v>42497</v>
      </c>
      <c r="V4039" s="10">
        <v>42514</v>
      </c>
      <c r="W4039" s="28">
        <f t="shared" si="456"/>
        <v>700</v>
      </c>
      <c r="X4039" s="28">
        <f t="shared" si="457"/>
        <v>80</v>
      </c>
    </row>
    <row r="4040" spans="1:2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8320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8328</v>
      </c>
      <c r="O4040" s="5">
        <f t="shared" si="454"/>
        <v>12.04</v>
      </c>
      <c r="P4040" s="5">
        <f t="shared" si="455"/>
        <v>75.25</v>
      </c>
      <c r="Q4040" s="6" t="s">
        <v>8374</v>
      </c>
      <c r="R4040" t="s">
        <v>8375</v>
      </c>
      <c r="S4040" s="10">
        <f t="shared" si="458"/>
        <v>41869.798726851848</v>
      </c>
      <c r="T4040" s="10">
        <f t="shared" si="459"/>
        <v>41929.798726851848</v>
      </c>
      <c r="U4040" s="10">
        <v>41869</v>
      </c>
      <c r="V4040" s="10">
        <v>41929</v>
      </c>
      <c r="W4040" s="28">
        <f t="shared" si="456"/>
        <v>2500</v>
      </c>
      <c r="X4040" s="28">
        <f t="shared" si="457"/>
        <v>301</v>
      </c>
    </row>
    <row r="4041" spans="1:2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8320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8328</v>
      </c>
      <c r="O4041" s="5">
        <f t="shared" si="454"/>
        <v>60</v>
      </c>
      <c r="P4041" s="5">
        <f t="shared" si="455"/>
        <v>60</v>
      </c>
      <c r="Q4041" s="6" t="s">
        <v>8374</v>
      </c>
      <c r="R4041" t="s">
        <v>8375</v>
      </c>
      <c r="S4041" s="10">
        <f t="shared" si="458"/>
        <v>42305.670914351853</v>
      </c>
      <c r="T4041" s="10">
        <f t="shared" si="459"/>
        <v>42339.249305555553</v>
      </c>
      <c r="U4041" s="10">
        <v>42305</v>
      </c>
      <c r="V4041" s="10">
        <v>42339</v>
      </c>
      <c r="W4041" s="28">
        <f t="shared" si="456"/>
        <v>500</v>
      </c>
      <c r="X4041" s="28">
        <f t="shared" si="457"/>
        <v>300</v>
      </c>
    </row>
    <row r="4042" spans="1:2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8320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8328</v>
      </c>
      <c r="O4042" s="5">
        <f t="shared" si="454"/>
        <v>31.25</v>
      </c>
      <c r="P4042" s="5">
        <f t="shared" si="455"/>
        <v>1250</v>
      </c>
      <c r="Q4042" s="6" t="s">
        <v>8374</v>
      </c>
      <c r="R4042" t="s">
        <v>8375</v>
      </c>
      <c r="S4042" s="10">
        <f t="shared" si="458"/>
        <v>42144.231527777782</v>
      </c>
      <c r="T4042" s="10">
        <f t="shared" si="459"/>
        <v>42203.125</v>
      </c>
      <c r="U4042" s="10">
        <v>42144</v>
      </c>
      <c r="V4042" s="10">
        <v>42203</v>
      </c>
      <c r="W4042" s="28">
        <f t="shared" si="456"/>
        <v>8000</v>
      </c>
      <c r="X4042" s="28">
        <f t="shared" si="457"/>
        <v>2500</v>
      </c>
    </row>
    <row r="4043" spans="1:2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8320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8328</v>
      </c>
      <c r="O4043" s="5">
        <f t="shared" si="454"/>
        <v>0.42</v>
      </c>
      <c r="P4043" s="5">
        <f t="shared" si="455"/>
        <v>10.5</v>
      </c>
      <c r="Q4043" s="6" t="s">
        <v>8374</v>
      </c>
      <c r="R4043" t="s">
        <v>8375</v>
      </c>
      <c r="S4043" s="10">
        <f t="shared" si="458"/>
        <v>42559.474004629628</v>
      </c>
      <c r="T4043" s="10">
        <f t="shared" si="459"/>
        <v>42619.474004629628</v>
      </c>
      <c r="U4043" s="10">
        <v>42559</v>
      </c>
      <c r="V4043" s="10">
        <v>42619</v>
      </c>
      <c r="W4043" s="28">
        <f t="shared" si="456"/>
        <v>6493</v>
      </c>
      <c r="X4043" s="28">
        <f t="shared" si="457"/>
        <v>28.051800000000004</v>
      </c>
    </row>
    <row r="4044" spans="1:2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8320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8328</v>
      </c>
      <c r="O4044" s="5">
        <f t="shared" si="454"/>
        <v>0.21</v>
      </c>
      <c r="P4044" s="5">
        <f t="shared" si="455"/>
        <v>7</v>
      </c>
      <c r="Q4044" s="6" t="s">
        <v>8374</v>
      </c>
      <c r="R4044" t="s">
        <v>8375</v>
      </c>
      <c r="S4044" s="10">
        <f t="shared" si="458"/>
        <v>41995.084074074075</v>
      </c>
      <c r="T4044" s="10">
        <f t="shared" si="459"/>
        <v>42024.802777777775</v>
      </c>
      <c r="U4044" s="10">
        <v>41995</v>
      </c>
      <c r="V4044" s="10">
        <v>42024</v>
      </c>
      <c r="W4044" s="28">
        <f t="shared" si="456"/>
        <v>10000</v>
      </c>
      <c r="X4044" s="28">
        <f t="shared" si="457"/>
        <v>21</v>
      </c>
    </row>
    <row r="4045" spans="1:2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8320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8328</v>
      </c>
      <c r="O4045" s="5">
        <f t="shared" si="454"/>
        <v>0</v>
      </c>
      <c r="P4045" s="5">
        <v>0</v>
      </c>
      <c r="Q4045" s="6" t="s">
        <v>8374</v>
      </c>
      <c r="R4045" t="s">
        <v>8375</v>
      </c>
      <c r="S4045" s="10">
        <f t="shared" si="458"/>
        <v>41948.957465277781</v>
      </c>
      <c r="T4045" s="10">
        <f t="shared" si="459"/>
        <v>41963.957465277781</v>
      </c>
      <c r="U4045" s="10">
        <v>41948</v>
      </c>
      <c r="V4045" s="10">
        <v>41963</v>
      </c>
      <c r="W4045" s="28">
        <f t="shared" si="456"/>
        <v>262.17</v>
      </c>
      <c r="X4045" s="28">
        <f t="shared" si="457"/>
        <v>0</v>
      </c>
    </row>
    <row r="4046" spans="1:2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8320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8328</v>
      </c>
      <c r="O4046" s="5">
        <f t="shared" si="454"/>
        <v>37.5</v>
      </c>
      <c r="P4046" s="5">
        <f t="shared" ref="P4046:P4052" si="460">E4046/L4046</f>
        <v>56.25</v>
      </c>
      <c r="Q4046" s="6" t="s">
        <v>8374</v>
      </c>
      <c r="R4046" t="s">
        <v>8375</v>
      </c>
      <c r="S4046" s="10">
        <f t="shared" si="458"/>
        <v>42074.219699074078</v>
      </c>
      <c r="T4046" s="10">
        <f t="shared" si="459"/>
        <v>42104.208333333328</v>
      </c>
      <c r="U4046" s="10">
        <v>42074</v>
      </c>
      <c r="V4046" s="10">
        <v>42104</v>
      </c>
      <c r="W4046" s="28">
        <f t="shared" si="456"/>
        <v>600</v>
      </c>
      <c r="X4046" s="28">
        <f t="shared" si="457"/>
        <v>225</v>
      </c>
    </row>
    <row r="4047" spans="1:2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8320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8328</v>
      </c>
      <c r="O4047" s="5">
        <f t="shared" si="454"/>
        <v>0.02</v>
      </c>
      <c r="P4047" s="5">
        <f t="shared" si="460"/>
        <v>1</v>
      </c>
      <c r="Q4047" s="6" t="s">
        <v>8374</v>
      </c>
      <c r="R4047" t="s">
        <v>8375</v>
      </c>
      <c r="S4047" s="10">
        <f t="shared" si="458"/>
        <v>41842.201261574075</v>
      </c>
      <c r="T4047" s="10">
        <f t="shared" si="459"/>
        <v>41872.201261574075</v>
      </c>
      <c r="U4047" s="10">
        <v>41842</v>
      </c>
      <c r="V4047" s="10">
        <v>41872</v>
      </c>
      <c r="W4047" s="28">
        <f t="shared" si="456"/>
        <v>4691.5</v>
      </c>
      <c r="X4047" s="28">
        <f t="shared" si="457"/>
        <v>0.92849999999999999</v>
      </c>
    </row>
    <row r="4048" spans="1:2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8320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8328</v>
      </c>
      <c r="O4048" s="5">
        <f t="shared" si="454"/>
        <v>8.2142857142857135</v>
      </c>
      <c r="P4048" s="5">
        <f t="shared" si="460"/>
        <v>38.333333333333336</v>
      </c>
      <c r="Q4048" s="6" t="s">
        <v>8374</v>
      </c>
      <c r="R4048" t="s">
        <v>8375</v>
      </c>
      <c r="S4048" s="10">
        <f t="shared" si="458"/>
        <v>41904.650578703702</v>
      </c>
      <c r="T4048" s="10">
        <f t="shared" si="459"/>
        <v>41934.650578703702</v>
      </c>
      <c r="U4048" s="10">
        <v>41904</v>
      </c>
      <c r="V4048" s="10">
        <v>41934</v>
      </c>
      <c r="W4048" s="28">
        <f t="shared" si="456"/>
        <v>5600</v>
      </c>
      <c r="X4048" s="28">
        <f t="shared" si="457"/>
        <v>460</v>
      </c>
    </row>
    <row r="4049" spans="1:2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8320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8328</v>
      </c>
      <c r="O4049" s="5">
        <f t="shared" si="454"/>
        <v>2.1999999999999997</v>
      </c>
      <c r="P4049" s="5">
        <f t="shared" si="460"/>
        <v>27.5</v>
      </c>
      <c r="Q4049" s="6" t="s">
        <v>8374</v>
      </c>
      <c r="R4049" t="s">
        <v>8375</v>
      </c>
      <c r="S4049" s="10">
        <f t="shared" si="458"/>
        <v>41991.022488425922</v>
      </c>
      <c r="T4049" s="10">
        <f t="shared" si="459"/>
        <v>42015.041666666672</v>
      </c>
      <c r="U4049" s="10">
        <v>41991</v>
      </c>
      <c r="V4049" s="10">
        <v>42015</v>
      </c>
      <c r="W4049" s="28">
        <f t="shared" si="456"/>
        <v>5000</v>
      </c>
      <c r="X4049" s="28">
        <f t="shared" si="457"/>
        <v>110</v>
      </c>
    </row>
    <row r="4050" spans="1:2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8320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8328</v>
      </c>
      <c r="O4050" s="5">
        <f t="shared" si="454"/>
        <v>17.652941176470588</v>
      </c>
      <c r="P4050" s="5">
        <f t="shared" si="460"/>
        <v>32.978021978021978</v>
      </c>
      <c r="Q4050" s="6" t="s">
        <v>8374</v>
      </c>
      <c r="R4050" t="s">
        <v>8375</v>
      </c>
      <c r="S4050" s="10">
        <f t="shared" si="458"/>
        <v>42436.509108796294</v>
      </c>
      <c r="T4050" s="10">
        <f t="shared" si="459"/>
        <v>42471.467442129629</v>
      </c>
      <c r="U4050" s="10">
        <v>42436</v>
      </c>
      <c r="V4050" s="10">
        <v>42471</v>
      </c>
      <c r="W4050" s="28">
        <f t="shared" si="456"/>
        <v>24044.800000000003</v>
      </c>
      <c r="X4050" s="28">
        <f t="shared" si="457"/>
        <v>4269.5227000000004</v>
      </c>
    </row>
    <row r="4051" spans="1:2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8320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8328</v>
      </c>
      <c r="O4051" s="5">
        <f t="shared" si="454"/>
        <v>0.08</v>
      </c>
      <c r="P4051" s="5">
        <f t="shared" si="460"/>
        <v>16</v>
      </c>
      <c r="Q4051" s="6" t="s">
        <v>8374</v>
      </c>
      <c r="R4051" t="s">
        <v>8375</v>
      </c>
      <c r="S4051" s="10">
        <f t="shared" si="458"/>
        <v>42169.958506944444</v>
      </c>
      <c r="T4051" s="10">
        <f t="shared" si="459"/>
        <v>42199.958506944444</v>
      </c>
      <c r="U4051" s="10">
        <v>42169</v>
      </c>
      <c r="V4051" s="10">
        <v>42199</v>
      </c>
      <c r="W4051" s="28">
        <f t="shared" si="456"/>
        <v>20000</v>
      </c>
      <c r="X4051" s="28">
        <f t="shared" si="457"/>
        <v>16</v>
      </c>
    </row>
    <row r="4052" spans="1:2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8320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8328</v>
      </c>
      <c r="O4052" s="5">
        <f t="shared" si="454"/>
        <v>6.6666666666666666E-2</v>
      </c>
      <c r="P4052" s="5">
        <f t="shared" si="460"/>
        <v>1</v>
      </c>
      <c r="Q4052" s="6" t="s">
        <v>8374</v>
      </c>
      <c r="R4052" t="s">
        <v>8375</v>
      </c>
      <c r="S4052" s="10">
        <f t="shared" si="458"/>
        <v>41905.636469907404</v>
      </c>
      <c r="T4052" s="10">
        <f t="shared" si="459"/>
        <v>41935.636469907404</v>
      </c>
      <c r="U4052" s="10">
        <v>41905</v>
      </c>
      <c r="V4052" s="10">
        <v>41935</v>
      </c>
      <c r="W4052" s="28">
        <f t="shared" si="456"/>
        <v>1500</v>
      </c>
      <c r="X4052" s="28">
        <f t="shared" si="457"/>
        <v>1</v>
      </c>
    </row>
    <row r="4053" spans="1:2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8320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8328</v>
      </c>
      <c r="O4053" s="5">
        <f t="shared" si="454"/>
        <v>0</v>
      </c>
      <c r="P4053" s="5">
        <v>0</v>
      </c>
      <c r="Q4053" s="6" t="s">
        <v>8374</v>
      </c>
      <c r="R4053" t="s">
        <v>8375</v>
      </c>
      <c r="S4053" s="10">
        <f t="shared" si="458"/>
        <v>41761.810150462959</v>
      </c>
      <c r="T4053" s="10">
        <f t="shared" si="459"/>
        <v>41768.286805555559</v>
      </c>
      <c r="U4053" s="10">
        <v>41761</v>
      </c>
      <c r="V4053" s="10">
        <v>41768</v>
      </c>
      <c r="W4053" s="28">
        <f t="shared" si="456"/>
        <v>500</v>
      </c>
      <c r="X4053" s="28">
        <f t="shared" si="457"/>
        <v>0</v>
      </c>
    </row>
    <row r="4054" spans="1:2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8320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8328</v>
      </c>
      <c r="O4054" s="5">
        <f t="shared" si="454"/>
        <v>37.533333333333339</v>
      </c>
      <c r="P4054" s="5">
        <f>E4054/L4054</f>
        <v>86.615384615384613</v>
      </c>
      <c r="Q4054" s="6" t="s">
        <v>8374</v>
      </c>
      <c r="R4054" t="s">
        <v>8375</v>
      </c>
      <c r="S4054" s="10">
        <f t="shared" si="458"/>
        <v>41865.878657407404</v>
      </c>
      <c r="T4054" s="10">
        <f t="shared" si="459"/>
        <v>41925.878657407404</v>
      </c>
      <c r="U4054" s="10">
        <v>41865</v>
      </c>
      <c r="V4054" s="10">
        <v>41925</v>
      </c>
      <c r="W4054" s="28">
        <f t="shared" si="456"/>
        <v>3000</v>
      </c>
      <c r="X4054" s="28">
        <f t="shared" si="457"/>
        <v>1126</v>
      </c>
    </row>
    <row r="4055" spans="1:2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8320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8328</v>
      </c>
      <c r="O4055" s="5">
        <f t="shared" si="454"/>
        <v>22</v>
      </c>
      <c r="P4055" s="5">
        <f>E4055/L4055</f>
        <v>55</v>
      </c>
      <c r="Q4055" s="6" t="s">
        <v>8374</v>
      </c>
      <c r="R4055" t="s">
        <v>8375</v>
      </c>
      <c r="S4055" s="10">
        <f t="shared" si="458"/>
        <v>41928.690138888887</v>
      </c>
      <c r="T4055" s="10">
        <f t="shared" si="459"/>
        <v>41958.833333333328</v>
      </c>
      <c r="U4055" s="10">
        <v>41928</v>
      </c>
      <c r="V4055" s="10">
        <v>41958</v>
      </c>
      <c r="W4055" s="28">
        <f t="shared" si="456"/>
        <v>799.8</v>
      </c>
      <c r="X4055" s="28">
        <f t="shared" si="457"/>
        <v>172.20499999999998</v>
      </c>
    </row>
    <row r="4056" spans="1:2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8320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8328</v>
      </c>
      <c r="O4056" s="5">
        <f t="shared" si="454"/>
        <v>0</v>
      </c>
      <c r="P4056" s="5">
        <v>0</v>
      </c>
      <c r="Q4056" s="6" t="s">
        <v>8374</v>
      </c>
      <c r="R4056" t="s">
        <v>8375</v>
      </c>
      <c r="S4056" s="10">
        <f t="shared" si="458"/>
        <v>42613.841261574074</v>
      </c>
      <c r="T4056" s="10">
        <f t="shared" si="459"/>
        <v>42644.166666666672</v>
      </c>
      <c r="U4056" s="10">
        <v>42613</v>
      </c>
      <c r="V4056" s="10">
        <v>42644</v>
      </c>
      <c r="W4056" s="28">
        <f t="shared" si="456"/>
        <v>8880</v>
      </c>
      <c r="X4056" s="28">
        <f t="shared" si="457"/>
        <v>0</v>
      </c>
    </row>
    <row r="4057" spans="1:2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8320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8328</v>
      </c>
      <c r="O4057" s="5">
        <f t="shared" si="454"/>
        <v>17.62</v>
      </c>
      <c r="P4057" s="5">
        <f t="shared" ref="P4057:P4062" si="461">E4057/L4057</f>
        <v>41.952380952380949</v>
      </c>
      <c r="Q4057" s="6" t="s">
        <v>8374</v>
      </c>
      <c r="R4057" t="s">
        <v>8375</v>
      </c>
      <c r="S4057" s="10">
        <f t="shared" si="458"/>
        <v>41779.648506944446</v>
      </c>
      <c r="T4057" s="10">
        <f t="shared" si="459"/>
        <v>41809.648506944446</v>
      </c>
      <c r="U4057" s="10">
        <v>41779</v>
      </c>
      <c r="V4057" s="10">
        <v>41809</v>
      </c>
      <c r="W4057" s="28">
        <f t="shared" si="456"/>
        <v>8416.5</v>
      </c>
      <c r="X4057" s="28">
        <f t="shared" si="457"/>
        <v>1500.1668000000002</v>
      </c>
    </row>
    <row r="4058" spans="1:2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8320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8328</v>
      </c>
      <c r="O4058" s="5">
        <f t="shared" si="454"/>
        <v>53</v>
      </c>
      <c r="P4058" s="5">
        <f t="shared" si="461"/>
        <v>88.333333333333329</v>
      </c>
      <c r="Q4058" s="6" t="s">
        <v>8374</v>
      </c>
      <c r="R4058" t="s">
        <v>8375</v>
      </c>
      <c r="S4058" s="10">
        <f t="shared" si="458"/>
        <v>42534.933321759258</v>
      </c>
      <c r="T4058" s="10">
        <f t="shared" si="459"/>
        <v>42554.832638888889</v>
      </c>
      <c r="U4058" s="10">
        <v>42534</v>
      </c>
      <c r="V4058" s="10">
        <v>42554</v>
      </c>
      <c r="W4058" s="28">
        <f t="shared" si="456"/>
        <v>1500</v>
      </c>
      <c r="X4058" s="28">
        <f t="shared" si="457"/>
        <v>795</v>
      </c>
    </row>
    <row r="4059" spans="1:2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8320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8328</v>
      </c>
      <c r="O4059" s="5">
        <f t="shared" si="454"/>
        <v>22.142857142857142</v>
      </c>
      <c r="P4059" s="5">
        <f t="shared" si="461"/>
        <v>129.16666666666666</v>
      </c>
      <c r="Q4059" s="6" t="s">
        <v>8374</v>
      </c>
      <c r="R4059" t="s">
        <v>8375</v>
      </c>
      <c r="S4059" s="10">
        <f t="shared" si="458"/>
        <v>42310.968518518523</v>
      </c>
      <c r="T4059" s="10">
        <f t="shared" si="459"/>
        <v>42333.958333333328</v>
      </c>
      <c r="U4059" s="10">
        <v>42310</v>
      </c>
      <c r="V4059" s="10">
        <v>42333</v>
      </c>
      <c r="W4059" s="28">
        <f t="shared" si="456"/>
        <v>5413.8</v>
      </c>
      <c r="X4059" s="28">
        <f t="shared" si="457"/>
        <v>1169.0874999999999</v>
      </c>
    </row>
    <row r="4060" spans="1:2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8320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8328</v>
      </c>
      <c r="O4060" s="5">
        <f t="shared" si="454"/>
        <v>2.5333333333333332</v>
      </c>
      <c r="P4060" s="5">
        <f t="shared" si="461"/>
        <v>23.75</v>
      </c>
      <c r="Q4060" s="6" t="s">
        <v>8374</v>
      </c>
      <c r="R4060" t="s">
        <v>8375</v>
      </c>
      <c r="S4060" s="10">
        <f t="shared" si="458"/>
        <v>42446.060694444444</v>
      </c>
      <c r="T4060" s="10">
        <f t="shared" si="459"/>
        <v>42461.165972222225</v>
      </c>
      <c r="U4060" s="10">
        <v>42446</v>
      </c>
      <c r="V4060" s="10">
        <v>42461</v>
      </c>
      <c r="W4060" s="28">
        <f t="shared" si="456"/>
        <v>3750</v>
      </c>
      <c r="X4060" s="28">
        <f t="shared" si="457"/>
        <v>95</v>
      </c>
    </row>
    <row r="4061" spans="1:2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8320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8328</v>
      </c>
      <c r="O4061" s="5">
        <f t="shared" si="454"/>
        <v>2.5</v>
      </c>
      <c r="P4061" s="5">
        <f t="shared" si="461"/>
        <v>35.714285714285715</v>
      </c>
      <c r="Q4061" s="6" t="s">
        <v>8374</v>
      </c>
      <c r="R4061" t="s">
        <v>8375</v>
      </c>
      <c r="S4061" s="10">
        <f t="shared" si="458"/>
        <v>41866.640648148146</v>
      </c>
      <c r="T4061" s="10">
        <f t="shared" si="459"/>
        <v>41898.125</v>
      </c>
      <c r="U4061" s="10">
        <v>41866</v>
      </c>
      <c r="V4061" s="10">
        <v>41898</v>
      </c>
      <c r="W4061" s="28">
        <f t="shared" si="456"/>
        <v>9174</v>
      </c>
      <c r="X4061" s="28">
        <f t="shared" si="457"/>
        <v>226.42499999999998</v>
      </c>
    </row>
    <row r="4062" spans="1:2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8320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8328</v>
      </c>
      <c r="O4062" s="5">
        <f t="shared" si="454"/>
        <v>2.85</v>
      </c>
      <c r="P4062" s="5">
        <f t="shared" si="461"/>
        <v>57</v>
      </c>
      <c r="Q4062" s="6" t="s">
        <v>8374</v>
      </c>
      <c r="R4062" t="s">
        <v>8375</v>
      </c>
      <c r="S4062" s="10">
        <f t="shared" si="458"/>
        <v>41779.695092592592</v>
      </c>
      <c r="T4062" s="10">
        <f t="shared" si="459"/>
        <v>41813.666666666664</v>
      </c>
      <c r="U4062" s="10">
        <v>41779</v>
      </c>
      <c r="V4062" s="10">
        <v>41813</v>
      </c>
      <c r="W4062" s="28">
        <f t="shared" si="456"/>
        <v>9183</v>
      </c>
      <c r="X4062" s="28">
        <f t="shared" si="457"/>
        <v>265.50599999999997</v>
      </c>
    </row>
    <row r="4063" spans="1:2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8320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8328</v>
      </c>
      <c r="O4063" s="5">
        <f t="shared" si="454"/>
        <v>0</v>
      </c>
      <c r="P4063" s="5">
        <v>0</v>
      </c>
      <c r="Q4063" s="6" t="s">
        <v>8374</v>
      </c>
      <c r="R4063" t="s">
        <v>8375</v>
      </c>
      <c r="S4063" s="10">
        <f t="shared" si="458"/>
        <v>42421.141469907408</v>
      </c>
      <c r="T4063" s="10">
        <f t="shared" si="459"/>
        <v>42481.099803240737</v>
      </c>
      <c r="U4063" s="10">
        <v>42421</v>
      </c>
      <c r="V4063" s="10">
        <v>42481</v>
      </c>
      <c r="W4063" s="28">
        <f t="shared" si="456"/>
        <v>525</v>
      </c>
      <c r="X4063" s="28">
        <f t="shared" si="457"/>
        <v>0</v>
      </c>
    </row>
    <row r="4064" spans="1:2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8320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8328</v>
      </c>
      <c r="O4064" s="5">
        <f t="shared" si="454"/>
        <v>2.4500000000000002</v>
      </c>
      <c r="P4064" s="5">
        <f t="shared" ref="P4064:P4072" si="462">E4064/L4064</f>
        <v>163.33333333333334</v>
      </c>
      <c r="Q4064" s="6" t="s">
        <v>8374</v>
      </c>
      <c r="R4064" t="s">
        <v>8375</v>
      </c>
      <c r="S4064" s="10">
        <f t="shared" si="458"/>
        <v>42523.739212962959</v>
      </c>
      <c r="T4064" s="10">
        <f t="shared" si="459"/>
        <v>42553.739212962959</v>
      </c>
      <c r="U4064" s="10">
        <v>42523</v>
      </c>
      <c r="V4064" s="10">
        <v>42553</v>
      </c>
      <c r="W4064" s="28">
        <f t="shared" si="456"/>
        <v>20000</v>
      </c>
      <c r="X4064" s="28">
        <f t="shared" si="457"/>
        <v>490</v>
      </c>
    </row>
    <row r="4065" spans="1:2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8320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8328</v>
      </c>
      <c r="O4065" s="5">
        <f t="shared" si="454"/>
        <v>1.4210526315789473</v>
      </c>
      <c r="P4065" s="5">
        <f t="shared" si="462"/>
        <v>15</v>
      </c>
      <c r="Q4065" s="6" t="s">
        <v>8374</v>
      </c>
      <c r="R4065" t="s">
        <v>8375</v>
      </c>
      <c r="S4065" s="10">
        <f t="shared" si="458"/>
        <v>41787.681527777779</v>
      </c>
      <c r="T4065" s="10">
        <f t="shared" si="459"/>
        <v>41817.681527777779</v>
      </c>
      <c r="U4065" s="10">
        <v>41787</v>
      </c>
      <c r="V4065" s="10">
        <v>41817</v>
      </c>
      <c r="W4065" s="28">
        <f t="shared" si="456"/>
        <v>15910.6</v>
      </c>
      <c r="X4065" s="28">
        <f t="shared" si="457"/>
        <v>229.93200000000002</v>
      </c>
    </row>
    <row r="4066" spans="1:2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8320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8328</v>
      </c>
      <c r="O4066" s="5">
        <f t="shared" si="454"/>
        <v>19.25</v>
      </c>
      <c r="P4066" s="5">
        <f t="shared" si="462"/>
        <v>64.166666666666671</v>
      </c>
      <c r="Q4066" s="6" t="s">
        <v>8374</v>
      </c>
      <c r="R4066" t="s">
        <v>8375</v>
      </c>
      <c r="S4066" s="10">
        <f t="shared" si="458"/>
        <v>42093.588263888887</v>
      </c>
      <c r="T4066" s="10">
        <f t="shared" si="459"/>
        <v>42123.588263888887</v>
      </c>
      <c r="U4066" s="10">
        <v>42093</v>
      </c>
      <c r="V4066" s="10">
        <v>42123</v>
      </c>
      <c r="W4066" s="28">
        <f t="shared" si="456"/>
        <v>1532</v>
      </c>
      <c r="X4066" s="28">
        <f t="shared" si="457"/>
        <v>307.76900000000001</v>
      </c>
    </row>
    <row r="4067" spans="1:2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8320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8328</v>
      </c>
      <c r="O4067" s="5">
        <f t="shared" si="454"/>
        <v>0.67500000000000004</v>
      </c>
      <c r="P4067" s="5">
        <f t="shared" si="462"/>
        <v>6.75</v>
      </c>
      <c r="Q4067" s="6" t="s">
        <v>8374</v>
      </c>
      <c r="R4067" t="s">
        <v>8375</v>
      </c>
      <c r="S4067" s="10">
        <f t="shared" si="458"/>
        <v>41833.951516203706</v>
      </c>
      <c r="T4067" s="10">
        <f t="shared" si="459"/>
        <v>41863.951516203706</v>
      </c>
      <c r="U4067" s="10">
        <v>41833</v>
      </c>
      <c r="V4067" s="10">
        <v>41863</v>
      </c>
      <c r="W4067" s="28">
        <f t="shared" si="456"/>
        <v>4000</v>
      </c>
      <c r="X4067" s="28">
        <f t="shared" si="457"/>
        <v>27</v>
      </c>
    </row>
    <row r="4068" spans="1:2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8320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8328</v>
      </c>
      <c r="O4068" s="5">
        <f t="shared" si="454"/>
        <v>0.16666666666666669</v>
      </c>
      <c r="P4068" s="5">
        <f t="shared" si="462"/>
        <v>25</v>
      </c>
      <c r="Q4068" s="6" t="s">
        <v>8374</v>
      </c>
      <c r="R4068" t="s">
        <v>8375</v>
      </c>
      <c r="S4068" s="10">
        <f t="shared" si="458"/>
        <v>42479.039212962962</v>
      </c>
      <c r="T4068" s="10">
        <f t="shared" si="459"/>
        <v>42509.039212962962</v>
      </c>
      <c r="U4068" s="10">
        <v>42479</v>
      </c>
      <c r="V4068" s="10">
        <v>42509</v>
      </c>
      <c r="W4068" s="28">
        <f t="shared" si="456"/>
        <v>15000</v>
      </c>
      <c r="X4068" s="28">
        <f t="shared" si="457"/>
        <v>25</v>
      </c>
    </row>
    <row r="4069" spans="1:2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8320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8328</v>
      </c>
      <c r="O4069" s="5">
        <f t="shared" si="454"/>
        <v>60.9</v>
      </c>
      <c r="P4069" s="5">
        <f t="shared" si="462"/>
        <v>179.11764705882354</v>
      </c>
      <c r="Q4069" s="6" t="s">
        <v>8374</v>
      </c>
      <c r="R4069" t="s">
        <v>8375</v>
      </c>
      <c r="S4069" s="10">
        <f t="shared" si="458"/>
        <v>42235.117476851854</v>
      </c>
      <c r="T4069" s="10">
        <f t="shared" si="459"/>
        <v>42275.117476851854</v>
      </c>
      <c r="U4069" s="10">
        <v>42235</v>
      </c>
      <c r="V4069" s="10">
        <v>42275</v>
      </c>
      <c r="W4069" s="28">
        <f t="shared" si="456"/>
        <v>5000</v>
      </c>
      <c r="X4069" s="28">
        <f t="shared" si="457"/>
        <v>3045</v>
      </c>
    </row>
    <row r="4070" spans="1:2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8320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8328</v>
      </c>
      <c r="O4070" s="5">
        <f t="shared" si="454"/>
        <v>1</v>
      </c>
      <c r="P4070" s="5">
        <f t="shared" si="462"/>
        <v>34.950000000000003</v>
      </c>
      <c r="Q4070" s="6" t="s">
        <v>8374</v>
      </c>
      <c r="R4070" t="s">
        <v>8375</v>
      </c>
      <c r="S4070" s="10">
        <f t="shared" si="458"/>
        <v>42718.963599537034</v>
      </c>
      <c r="T4070" s="10">
        <f t="shared" si="459"/>
        <v>42748.961805555555</v>
      </c>
      <c r="U4070" s="10">
        <v>42718</v>
      </c>
      <c r="V4070" s="10">
        <v>42748</v>
      </c>
      <c r="W4070" s="28">
        <f t="shared" si="456"/>
        <v>3495</v>
      </c>
      <c r="X4070" s="28">
        <f t="shared" si="457"/>
        <v>34.950000000000003</v>
      </c>
    </row>
    <row r="4071" spans="1:2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8320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8328</v>
      </c>
      <c r="O4071" s="5">
        <f t="shared" si="454"/>
        <v>34.4</v>
      </c>
      <c r="P4071" s="5">
        <f t="shared" si="462"/>
        <v>33.07692307692308</v>
      </c>
      <c r="Q4071" s="6" t="s">
        <v>8374</v>
      </c>
      <c r="R4071" t="s">
        <v>8375</v>
      </c>
      <c r="S4071" s="10">
        <f t="shared" si="458"/>
        <v>42022.661527777775</v>
      </c>
      <c r="T4071" s="10">
        <f t="shared" si="459"/>
        <v>42063.5</v>
      </c>
      <c r="U4071" s="10">
        <v>42022</v>
      </c>
      <c r="V4071" s="10">
        <v>42063</v>
      </c>
      <c r="W4071" s="28">
        <f t="shared" si="456"/>
        <v>1896.6250000000002</v>
      </c>
      <c r="X4071" s="28">
        <f t="shared" si="457"/>
        <v>664.09199999999998</v>
      </c>
    </row>
    <row r="4072" spans="1:2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8320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8328</v>
      </c>
      <c r="O4072" s="5">
        <f t="shared" si="454"/>
        <v>16.5</v>
      </c>
      <c r="P4072" s="5">
        <f t="shared" si="462"/>
        <v>27.5</v>
      </c>
      <c r="Q4072" s="6" t="s">
        <v>8374</v>
      </c>
      <c r="R4072" t="s">
        <v>8375</v>
      </c>
      <c r="S4072" s="10">
        <f t="shared" si="458"/>
        <v>42031.666898148149</v>
      </c>
      <c r="T4072" s="10">
        <f t="shared" si="459"/>
        <v>42064.125</v>
      </c>
      <c r="U4072" s="10">
        <v>42031</v>
      </c>
      <c r="V4072" s="10">
        <v>42064</v>
      </c>
      <c r="W4072" s="28">
        <f t="shared" si="456"/>
        <v>1000</v>
      </c>
      <c r="X4072" s="28">
        <f t="shared" si="457"/>
        <v>165</v>
      </c>
    </row>
    <row r="4073" spans="1:2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8320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8328</v>
      </c>
      <c r="O4073" s="5">
        <f t="shared" si="454"/>
        <v>0</v>
      </c>
      <c r="P4073" s="5">
        <v>0</v>
      </c>
      <c r="Q4073" s="6" t="s">
        <v>8374</v>
      </c>
      <c r="R4073" t="s">
        <v>8375</v>
      </c>
      <c r="S4073" s="10">
        <f t="shared" si="458"/>
        <v>42700.804756944446</v>
      </c>
      <c r="T4073" s="10">
        <f t="shared" si="459"/>
        <v>42730.804756944446</v>
      </c>
      <c r="U4073" s="10">
        <v>42700</v>
      </c>
      <c r="V4073" s="10">
        <v>42730</v>
      </c>
      <c r="W4073" s="28">
        <f t="shared" si="456"/>
        <v>968</v>
      </c>
      <c r="X4073" s="28">
        <f t="shared" si="457"/>
        <v>0</v>
      </c>
    </row>
    <row r="4074" spans="1:2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8320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8328</v>
      </c>
      <c r="O4074" s="5">
        <f t="shared" si="454"/>
        <v>0.4</v>
      </c>
      <c r="P4074" s="5">
        <f>E4074/L4074</f>
        <v>2</v>
      </c>
      <c r="Q4074" s="6" t="s">
        <v>8374</v>
      </c>
      <c r="R4074" t="s">
        <v>8375</v>
      </c>
      <c r="S4074" s="10">
        <f t="shared" si="458"/>
        <v>41812.77443287037</v>
      </c>
      <c r="T4074" s="10">
        <f t="shared" si="459"/>
        <v>41872.77443287037</v>
      </c>
      <c r="U4074" s="10">
        <v>41812</v>
      </c>
      <c r="V4074" s="10">
        <v>41872</v>
      </c>
      <c r="W4074" s="28">
        <f t="shared" si="456"/>
        <v>1703.8</v>
      </c>
      <c r="X4074" s="28">
        <f t="shared" si="457"/>
        <v>6.6372</v>
      </c>
    </row>
    <row r="4075" spans="1:2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8320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8328</v>
      </c>
      <c r="O4075" s="5">
        <f t="shared" si="454"/>
        <v>1.0571428571428572</v>
      </c>
      <c r="P4075" s="5">
        <f>E4075/L4075</f>
        <v>18.5</v>
      </c>
      <c r="Q4075" s="6" t="s">
        <v>8374</v>
      </c>
      <c r="R4075" t="s">
        <v>8375</v>
      </c>
      <c r="S4075" s="10">
        <f t="shared" si="458"/>
        <v>42078.345208333332</v>
      </c>
      <c r="T4075" s="10">
        <f t="shared" si="459"/>
        <v>42133.166666666672</v>
      </c>
      <c r="U4075" s="10">
        <v>42078</v>
      </c>
      <c r="V4075" s="10">
        <v>42133</v>
      </c>
      <c r="W4075" s="28">
        <f t="shared" si="456"/>
        <v>3500</v>
      </c>
      <c r="X4075" s="28">
        <f t="shared" si="457"/>
        <v>37</v>
      </c>
    </row>
    <row r="4076" spans="1:2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8320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8328</v>
      </c>
      <c r="O4076" s="5">
        <f t="shared" si="454"/>
        <v>26.727272727272727</v>
      </c>
      <c r="P4076" s="5">
        <f>E4076/L4076</f>
        <v>35</v>
      </c>
      <c r="Q4076" s="6" t="s">
        <v>8374</v>
      </c>
      <c r="R4076" t="s">
        <v>8375</v>
      </c>
      <c r="S4076" s="10">
        <f t="shared" si="458"/>
        <v>42283.552951388891</v>
      </c>
      <c r="T4076" s="10">
        <f t="shared" si="459"/>
        <v>42313.594618055555</v>
      </c>
      <c r="U4076" s="10">
        <v>42283</v>
      </c>
      <c r="V4076" s="10">
        <v>42313</v>
      </c>
      <c r="W4076" s="28">
        <f t="shared" si="456"/>
        <v>4171.75</v>
      </c>
      <c r="X4076" s="28">
        <f t="shared" si="457"/>
        <v>1122.492</v>
      </c>
    </row>
    <row r="4077" spans="1:2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8320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8328</v>
      </c>
      <c r="O4077" s="5">
        <f t="shared" si="454"/>
        <v>28.799999999999997</v>
      </c>
      <c r="P4077" s="5">
        <f>E4077/L4077</f>
        <v>44.307692307692307</v>
      </c>
      <c r="Q4077" s="6" t="s">
        <v>8374</v>
      </c>
      <c r="R4077" t="s">
        <v>8375</v>
      </c>
      <c r="S4077" s="10">
        <f t="shared" si="458"/>
        <v>41779.045937499999</v>
      </c>
      <c r="T4077" s="10">
        <f t="shared" si="459"/>
        <v>41820.727777777778</v>
      </c>
      <c r="U4077" s="10">
        <v>41779</v>
      </c>
      <c r="V4077" s="10">
        <v>41820</v>
      </c>
      <c r="W4077" s="28">
        <f t="shared" si="456"/>
        <v>3366.6</v>
      </c>
      <c r="X4077" s="28">
        <f t="shared" si="457"/>
        <v>981.5616</v>
      </c>
    </row>
    <row r="4078" spans="1:2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8320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8328</v>
      </c>
      <c r="O4078" s="5">
        <f t="shared" si="454"/>
        <v>0</v>
      </c>
      <c r="P4078" s="5">
        <v>0</v>
      </c>
      <c r="Q4078" s="6" t="s">
        <v>8374</v>
      </c>
      <c r="R4078" t="s">
        <v>8375</v>
      </c>
      <c r="S4078" s="10">
        <f t="shared" si="458"/>
        <v>41905.795706018514</v>
      </c>
      <c r="T4078" s="10">
        <f t="shared" si="459"/>
        <v>41933.827083333337</v>
      </c>
      <c r="U4078" s="10">
        <v>41905</v>
      </c>
      <c r="V4078" s="10">
        <v>41933</v>
      </c>
      <c r="W4078" s="28">
        <f t="shared" si="456"/>
        <v>700</v>
      </c>
      <c r="X4078" s="28">
        <f t="shared" si="457"/>
        <v>0</v>
      </c>
    </row>
    <row r="4079" spans="1:2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8320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8328</v>
      </c>
      <c r="O4079" s="5">
        <f t="shared" si="454"/>
        <v>8.9</v>
      </c>
      <c r="P4079" s="5">
        <f>E4079/L4079</f>
        <v>222.5</v>
      </c>
      <c r="Q4079" s="6" t="s">
        <v>8374</v>
      </c>
      <c r="R4079" t="s">
        <v>8375</v>
      </c>
      <c r="S4079" s="10">
        <f t="shared" si="458"/>
        <v>42695.7105787037</v>
      </c>
      <c r="T4079" s="10">
        <f t="shared" si="459"/>
        <v>42725.7105787037</v>
      </c>
      <c r="U4079" s="10">
        <v>42695</v>
      </c>
      <c r="V4079" s="10">
        <v>42725</v>
      </c>
      <c r="W4079" s="28">
        <f t="shared" si="456"/>
        <v>15000</v>
      </c>
      <c r="X4079" s="28">
        <f t="shared" si="457"/>
        <v>1335</v>
      </c>
    </row>
    <row r="4080" spans="1:2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8320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8328</v>
      </c>
      <c r="O4080" s="5">
        <f t="shared" si="454"/>
        <v>0</v>
      </c>
      <c r="P4080" s="5">
        <v>0</v>
      </c>
      <c r="Q4080" s="6" t="s">
        <v>8374</v>
      </c>
      <c r="R4080" t="s">
        <v>8375</v>
      </c>
      <c r="S4080" s="10">
        <f t="shared" si="458"/>
        <v>42732.787523148145</v>
      </c>
      <c r="T4080" s="10">
        <f t="shared" si="459"/>
        <v>42762.787523148145</v>
      </c>
      <c r="U4080" s="10">
        <v>42732</v>
      </c>
      <c r="V4080" s="10">
        <v>42762</v>
      </c>
      <c r="W4080" s="28">
        <f t="shared" si="456"/>
        <v>305.45</v>
      </c>
      <c r="X4080" s="28">
        <f t="shared" si="457"/>
        <v>0</v>
      </c>
    </row>
    <row r="4081" spans="1:2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8320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8328</v>
      </c>
      <c r="O4081" s="5">
        <f t="shared" si="454"/>
        <v>0.16666666666666669</v>
      </c>
      <c r="P4081" s="5">
        <f>E4081/L4081</f>
        <v>5</v>
      </c>
      <c r="Q4081" s="6" t="s">
        <v>8374</v>
      </c>
      <c r="R4081" t="s">
        <v>8375</v>
      </c>
      <c r="S4081" s="10">
        <f t="shared" si="458"/>
        <v>42510.938900462963</v>
      </c>
      <c r="T4081" s="10">
        <f t="shared" si="459"/>
        <v>42540.938900462963</v>
      </c>
      <c r="U4081" s="10">
        <v>42510</v>
      </c>
      <c r="V4081" s="10">
        <v>42540</v>
      </c>
      <c r="W4081" s="28">
        <f t="shared" si="456"/>
        <v>3000</v>
      </c>
      <c r="X4081" s="28">
        <f t="shared" si="457"/>
        <v>5</v>
      </c>
    </row>
    <row r="4082" spans="1:2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8320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8328</v>
      </c>
      <c r="O4082" s="5">
        <f t="shared" si="454"/>
        <v>0</v>
      </c>
      <c r="P4082" s="5">
        <v>0</v>
      </c>
      <c r="Q4082" s="6" t="s">
        <v>8374</v>
      </c>
      <c r="R4082" t="s">
        <v>8375</v>
      </c>
      <c r="S4082" s="10">
        <f t="shared" si="458"/>
        <v>42511.698101851856</v>
      </c>
      <c r="T4082" s="10">
        <f t="shared" si="459"/>
        <v>42535.787499999999</v>
      </c>
      <c r="U4082" s="10">
        <v>42511</v>
      </c>
      <c r="V4082" s="10">
        <v>42535</v>
      </c>
      <c r="W4082" s="28">
        <f t="shared" si="456"/>
        <v>3000</v>
      </c>
      <c r="X4082" s="28">
        <f t="shared" si="457"/>
        <v>0</v>
      </c>
    </row>
    <row r="4083" spans="1:2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8320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8328</v>
      </c>
      <c r="O4083" s="5">
        <f t="shared" si="454"/>
        <v>15.737410071942445</v>
      </c>
      <c r="P4083" s="5">
        <f t="shared" ref="P4083:P4088" si="463">E4083/L4083</f>
        <v>29.166666666666668</v>
      </c>
      <c r="Q4083" s="6" t="s">
        <v>8374</v>
      </c>
      <c r="R4083" t="s">
        <v>8375</v>
      </c>
      <c r="S4083" s="10">
        <f t="shared" si="458"/>
        <v>42041.581307870365</v>
      </c>
      <c r="T4083" s="10">
        <f t="shared" si="459"/>
        <v>42071.539641203708</v>
      </c>
      <c r="U4083" s="10">
        <v>42041</v>
      </c>
      <c r="V4083" s="10">
        <v>42071</v>
      </c>
      <c r="W4083" s="28">
        <f t="shared" si="456"/>
        <v>2224</v>
      </c>
      <c r="X4083" s="28">
        <f t="shared" si="457"/>
        <v>350</v>
      </c>
    </row>
    <row r="4084" spans="1:2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8320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8328</v>
      </c>
      <c r="O4084" s="5">
        <f t="shared" si="454"/>
        <v>2</v>
      </c>
      <c r="P4084" s="5">
        <f t="shared" si="463"/>
        <v>1.5</v>
      </c>
      <c r="Q4084" s="6" t="s">
        <v>8374</v>
      </c>
      <c r="R4084" t="s">
        <v>8375</v>
      </c>
      <c r="S4084" s="10">
        <f t="shared" si="458"/>
        <v>42307.189270833333</v>
      </c>
      <c r="T4084" s="10">
        <f t="shared" si="459"/>
        <v>42322.958333333328</v>
      </c>
      <c r="U4084" s="10">
        <v>42307</v>
      </c>
      <c r="V4084" s="10">
        <v>42322</v>
      </c>
      <c r="W4084" s="28">
        <f t="shared" si="456"/>
        <v>150</v>
      </c>
      <c r="X4084" s="28">
        <f t="shared" si="457"/>
        <v>3</v>
      </c>
    </row>
    <row r="4085" spans="1:2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8320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8328</v>
      </c>
      <c r="O4085" s="5">
        <f t="shared" si="454"/>
        <v>21.685714285714287</v>
      </c>
      <c r="P4085" s="5">
        <f t="shared" si="463"/>
        <v>126.5</v>
      </c>
      <c r="Q4085" s="6" t="s">
        <v>8374</v>
      </c>
      <c r="R4085" t="s">
        <v>8375</v>
      </c>
      <c r="S4085" s="10">
        <f t="shared" si="458"/>
        <v>42353.761759259258</v>
      </c>
      <c r="T4085" s="10">
        <f t="shared" si="459"/>
        <v>42383.761759259258</v>
      </c>
      <c r="U4085" s="10">
        <v>42353</v>
      </c>
      <c r="V4085" s="10">
        <v>42383</v>
      </c>
      <c r="W4085" s="28">
        <f t="shared" si="456"/>
        <v>3500</v>
      </c>
      <c r="X4085" s="28">
        <f t="shared" si="457"/>
        <v>759</v>
      </c>
    </row>
    <row r="4086" spans="1:2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8320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8328</v>
      </c>
      <c r="O4086" s="5">
        <f t="shared" si="454"/>
        <v>0.33333333333333337</v>
      </c>
      <c r="P4086" s="5">
        <f t="shared" si="463"/>
        <v>10</v>
      </c>
      <c r="Q4086" s="6" t="s">
        <v>8374</v>
      </c>
      <c r="R4086" t="s">
        <v>8375</v>
      </c>
      <c r="S4086" s="10">
        <f t="shared" si="458"/>
        <v>42622.436412037037</v>
      </c>
      <c r="T4086" s="10">
        <f t="shared" si="459"/>
        <v>42652.436412037037</v>
      </c>
      <c r="U4086" s="10">
        <v>42622</v>
      </c>
      <c r="V4086" s="10">
        <v>42652</v>
      </c>
      <c r="W4086" s="28">
        <f t="shared" si="456"/>
        <v>3380.4</v>
      </c>
      <c r="X4086" s="28">
        <f t="shared" si="457"/>
        <v>11.14</v>
      </c>
    </row>
    <row r="4087" spans="1:2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8320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8328</v>
      </c>
      <c r="O4087" s="5">
        <f t="shared" si="454"/>
        <v>0.2857142857142857</v>
      </c>
      <c r="P4087" s="5">
        <f t="shared" si="463"/>
        <v>10</v>
      </c>
      <c r="Q4087" s="6" t="s">
        <v>8374</v>
      </c>
      <c r="R4087" t="s">
        <v>8375</v>
      </c>
      <c r="S4087" s="10">
        <f t="shared" si="458"/>
        <v>42058.603877314818</v>
      </c>
      <c r="T4087" s="10">
        <f t="shared" si="459"/>
        <v>42087.165972222225</v>
      </c>
      <c r="U4087" s="10">
        <v>42058</v>
      </c>
      <c r="V4087" s="10">
        <v>42087</v>
      </c>
      <c r="W4087" s="28">
        <f t="shared" si="456"/>
        <v>3500</v>
      </c>
      <c r="X4087" s="28">
        <f t="shared" si="457"/>
        <v>10</v>
      </c>
    </row>
    <row r="4088" spans="1:2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8320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8328</v>
      </c>
      <c r="O4088" s="5">
        <f t="shared" si="454"/>
        <v>4.7</v>
      </c>
      <c r="P4088" s="5">
        <f t="shared" si="463"/>
        <v>9.4</v>
      </c>
      <c r="Q4088" s="6" t="s">
        <v>8374</v>
      </c>
      <c r="R4088" t="s">
        <v>8375</v>
      </c>
      <c r="S4088" s="10">
        <f t="shared" si="458"/>
        <v>42304.940960648149</v>
      </c>
      <c r="T4088" s="10">
        <f t="shared" si="459"/>
        <v>42329.166666666672</v>
      </c>
      <c r="U4088" s="10">
        <v>42304</v>
      </c>
      <c r="V4088" s="10">
        <v>42329</v>
      </c>
      <c r="W4088" s="28">
        <f t="shared" si="456"/>
        <v>1000</v>
      </c>
      <c r="X4088" s="28">
        <f t="shared" si="457"/>
        <v>47</v>
      </c>
    </row>
    <row r="4089" spans="1:2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8320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8328</v>
      </c>
      <c r="O4089" s="5">
        <f t="shared" si="454"/>
        <v>0</v>
      </c>
      <c r="P4089" s="5">
        <v>0</v>
      </c>
      <c r="Q4089" s="6" t="s">
        <v>8374</v>
      </c>
      <c r="R4089" t="s">
        <v>8375</v>
      </c>
      <c r="S4089" s="10">
        <f t="shared" si="458"/>
        <v>42538.742893518516</v>
      </c>
      <c r="T4089" s="10">
        <f t="shared" si="459"/>
        <v>42568.742893518516</v>
      </c>
      <c r="U4089" s="10">
        <v>42538</v>
      </c>
      <c r="V4089" s="10">
        <v>42568</v>
      </c>
      <c r="W4089" s="28">
        <f t="shared" si="456"/>
        <v>9600</v>
      </c>
      <c r="X4089" s="28">
        <f t="shared" si="457"/>
        <v>0</v>
      </c>
    </row>
    <row r="4090" spans="1:2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8320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8328</v>
      </c>
      <c r="O4090" s="5">
        <f t="shared" si="454"/>
        <v>10.8</v>
      </c>
      <c r="P4090" s="5">
        <f t="shared" ref="P4090:P4098" si="464">E4090/L4090</f>
        <v>72</v>
      </c>
      <c r="Q4090" s="6" t="s">
        <v>8374</v>
      </c>
      <c r="R4090" t="s">
        <v>8375</v>
      </c>
      <c r="S4090" s="10">
        <f t="shared" si="458"/>
        <v>41990.612546296295</v>
      </c>
      <c r="T4090" s="10">
        <f t="shared" si="459"/>
        <v>42020.43472222222</v>
      </c>
      <c r="U4090" s="10">
        <v>41990</v>
      </c>
      <c r="V4090" s="10">
        <v>42020</v>
      </c>
      <c r="W4090" s="28">
        <f t="shared" si="456"/>
        <v>3138.6</v>
      </c>
      <c r="X4090" s="28">
        <f t="shared" si="457"/>
        <v>327.73680000000002</v>
      </c>
    </row>
    <row r="4091" spans="1:2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8320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8328</v>
      </c>
      <c r="O4091" s="5">
        <f t="shared" si="454"/>
        <v>4.8</v>
      </c>
      <c r="P4091" s="5">
        <f t="shared" si="464"/>
        <v>30</v>
      </c>
      <c r="Q4091" s="6" t="s">
        <v>8374</v>
      </c>
      <c r="R4091" t="s">
        <v>8375</v>
      </c>
      <c r="S4091" s="10">
        <f t="shared" si="458"/>
        <v>42122.732499999998</v>
      </c>
      <c r="T4091" s="10">
        <f t="shared" si="459"/>
        <v>42155.732638888891</v>
      </c>
      <c r="U4091" s="10">
        <v>42122</v>
      </c>
      <c r="V4091" s="10">
        <v>42155</v>
      </c>
      <c r="W4091" s="28">
        <f t="shared" si="456"/>
        <v>5000</v>
      </c>
      <c r="X4091" s="28">
        <f t="shared" si="457"/>
        <v>240</v>
      </c>
    </row>
    <row r="4092" spans="1:2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8320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8328</v>
      </c>
      <c r="O4092" s="5">
        <f t="shared" si="454"/>
        <v>3.2</v>
      </c>
      <c r="P4092" s="5">
        <f t="shared" si="464"/>
        <v>10.666666666666666</v>
      </c>
      <c r="Q4092" s="6" t="s">
        <v>8374</v>
      </c>
      <c r="R4092" t="s">
        <v>8375</v>
      </c>
      <c r="S4092" s="10">
        <f t="shared" si="458"/>
        <v>42209.67288194444</v>
      </c>
      <c r="T4092" s="10">
        <f t="shared" si="459"/>
        <v>42223.625</v>
      </c>
      <c r="U4092" s="10">
        <v>42209</v>
      </c>
      <c r="V4092" s="10">
        <v>42223</v>
      </c>
      <c r="W4092" s="28">
        <f t="shared" si="456"/>
        <v>1000</v>
      </c>
      <c r="X4092" s="28">
        <f t="shared" si="457"/>
        <v>32</v>
      </c>
    </row>
    <row r="4093" spans="1:2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8320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8328</v>
      </c>
      <c r="O4093" s="5">
        <f t="shared" si="454"/>
        <v>12.75</v>
      </c>
      <c r="P4093" s="5">
        <f t="shared" si="464"/>
        <v>25.5</v>
      </c>
      <c r="Q4093" s="6" t="s">
        <v>8374</v>
      </c>
      <c r="R4093" t="s">
        <v>8375</v>
      </c>
      <c r="S4093" s="10">
        <f t="shared" si="458"/>
        <v>41990.506377314814</v>
      </c>
      <c r="T4093" s="10">
        <f t="shared" si="459"/>
        <v>42020.506377314814</v>
      </c>
      <c r="U4093" s="10">
        <v>41990</v>
      </c>
      <c r="V4093" s="10">
        <v>42020</v>
      </c>
      <c r="W4093" s="28">
        <f t="shared" si="456"/>
        <v>1600</v>
      </c>
      <c r="X4093" s="28">
        <f t="shared" si="457"/>
        <v>204</v>
      </c>
    </row>
    <row r="4094" spans="1:2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8320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8328</v>
      </c>
      <c r="O4094" s="5">
        <f t="shared" si="454"/>
        <v>1.8181818181818181E-2</v>
      </c>
      <c r="P4094" s="5">
        <f t="shared" si="464"/>
        <v>20</v>
      </c>
      <c r="Q4094" s="6" t="s">
        <v>8374</v>
      </c>
      <c r="R4094" t="s">
        <v>8375</v>
      </c>
      <c r="S4094" s="10">
        <f t="shared" si="458"/>
        <v>42039.194988425923</v>
      </c>
      <c r="T4094" s="10">
        <f t="shared" si="459"/>
        <v>42099.153321759259</v>
      </c>
      <c r="U4094" s="10">
        <v>42039</v>
      </c>
      <c r="V4094" s="10">
        <v>42099</v>
      </c>
      <c r="W4094" s="28">
        <f t="shared" si="456"/>
        <v>110000</v>
      </c>
      <c r="X4094" s="28">
        <f t="shared" si="457"/>
        <v>20</v>
      </c>
    </row>
    <row r="4095" spans="1:2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8320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8328</v>
      </c>
      <c r="O4095" s="5">
        <f t="shared" si="454"/>
        <v>2.4</v>
      </c>
      <c r="P4095" s="5">
        <f t="shared" si="464"/>
        <v>15</v>
      </c>
      <c r="Q4095" s="6" t="s">
        <v>8374</v>
      </c>
      <c r="R4095" t="s">
        <v>8375</v>
      </c>
      <c r="S4095" s="10">
        <f t="shared" si="458"/>
        <v>42178.815891203703</v>
      </c>
      <c r="T4095" s="10">
        <f t="shared" si="459"/>
        <v>42238.815891203703</v>
      </c>
      <c r="U4095" s="10">
        <v>42178</v>
      </c>
      <c r="V4095" s="10">
        <v>42238</v>
      </c>
      <c r="W4095" s="28">
        <f t="shared" si="456"/>
        <v>3944.5000000000005</v>
      </c>
      <c r="X4095" s="28">
        <f t="shared" si="457"/>
        <v>94.031999999999996</v>
      </c>
    </row>
    <row r="4096" spans="1:2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8320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8328</v>
      </c>
      <c r="O4096" s="5">
        <f t="shared" si="454"/>
        <v>36.5</v>
      </c>
      <c r="P4096" s="5">
        <f t="shared" si="464"/>
        <v>91.25</v>
      </c>
      <c r="Q4096" s="6" t="s">
        <v>8374</v>
      </c>
      <c r="R4096" t="s">
        <v>8375</v>
      </c>
      <c r="S4096" s="10">
        <f t="shared" si="458"/>
        <v>41890.086805555555</v>
      </c>
      <c r="T4096" s="10">
        <f t="shared" si="459"/>
        <v>41934.207638888889</v>
      </c>
      <c r="U4096" s="10">
        <v>41890</v>
      </c>
      <c r="V4096" s="10">
        <v>41934</v>
      </c>
      <c r="W4096" s="28">
        <f t="shared" si="456"/>
        <v>2000</v>
      </c>
      <c r="X4096" s="28">
        <f t="shared" si="457"/>
        <v>730</v>
      </c>
    </row>
    <row r="4097" spans="1:2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8320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8328</v>
      </c>
      <c r="O4097" s="5">
        <f t="shared" si="454"/>
        <v>2.666666666666667</v>
      </c>
      <c r="P4097" s="5">
        <f t="shared" si="464"/>
        <v>800</v>
      </c>
      <c r="Q4097" s="6" t="s">
        <v>8374</v>
      </c>
      <c r="R4097" t="s">
        <v>8375</v>
      </c>
      <c r="S4097" s="10">
        <f t="shared" si="458"/>
        <v>42693.031828703708</v>
      </c>
      <c r="T4097" s="10">
        <f t="shared" si="459"/>
        <v>42723.031828703708</v>
      </c>
      <c r="U4097" s="10">
        <v>42693</v>
      </c>
      <c r="V4097" s="10">
        <v>42723</v>
      </c>
      <c r="W4097" s="28">
        <f t="shared" si="456"/>
        <v>1470</v>
      </c>
      <c r="X4097" s="28">
        <f t="shared" si="457"/>
        <v>39.200000000000003</v>
      </c>
    </row>
    <row r="4098" spans="1:2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8320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8328</v>
      </c>
      <c r="O4098" s="5">
        <f t="shared" ref="O4098:O4115" si="465">(E4098/D4098)*100</f>
        <v>11.428571428571429</v>
      </c>
      <c r="P4098" s="5">
        <f t="shared" si="464"/>
        <v>80</v>
      </c>
      <c r="Q4098" s="6" t="s">
        <v>8374</v>
      </c>
      <c r="R4098" t="s">
        <v>8375</v>
      </c>
      <c r="S4098" s="10">
        <f t="shared" si="458"/>
        <v>42750.530312499999</v>
      </c>
      <c r="T4098" s="10">
        <f t="shared" si="459"/>
        <v>42794.368750000001</v>
      </c>
      <c r="U4098" s="10">
        <v>42750</v>
      </c>
      <c r="V4098" s="10">
        <v>42794</v>
      </c>
      <c r="W4098" s="28">
        <f t="shared" ref="W4098:W4115" si="466">(HLOOKUP(U4098,Exchange_Data,MATCH(H4098,Currency,0),FALSE))*D4098</f>
        <v>4261.95</v>
      </c>
      <c r="X4098" s="28">
        <f t="shared" ref="X4098:X4115" si="467">(HLOOKUP(V4098,Exchange_Data,MATCH(H4098,Currency,0),FALSE))*E4098</f>
        <v>496.88</v>
      </c>
    </row>
    <row r="4099" spans="1:2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8320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8328</v>
      </c>
      <c r="O4099" s="5">
        <f t="shared" si="465"/>
        <v>0</v>
      </c>
      <c r="P4099" s="5">
        <v>0</v>
      </c>
      <c r="Q4099" s="6" t="s">
        <v>8374</v>
      </c>
      <c r="R4099" t="s">
        <v>8375</v>
      </c>
      <c r="S4099" s="10">
        <f t="shared" ref="S4099:S4115" si="468">(J4099/86400)+25569</f>
        <v>42344.824502314819</v>
      </c>
      <c r="T4099" s="10">
        <f t="shared" ref="T4099:T4115" si="469">(I4099/86400)+25569</f>
        <v>42400.996527777781</v>
      </c>
      <c r="U4099" s="10">
        <v>42344</v>
      </c>
      <c r="V4099" s="10">
        <v>42400</v>
      </c>
      <c r="W4099" s="28">
        <f t="shared" si="466"/>
        <v>15140</v>
      </c>
      <c r="X4099" s="28">
        <f t="shared" si="467"/>
        <v>0</v>
      </c>
    </row>
    <row r="4100" spans="1:2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8320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8328</v>
      </c>
      <c r="O4100" s="5">
        <f t="shared" si="465"/>
        <v>0</v>
      </c>
      <c r="P4100" s="5">
        <v>0</v>
      </c>
      <c r="Q4100" s="6" t="s">
        <v>8374</v>
      </c>
      <c r="R4100" t="s">
        <v>8375</v>
      </c>
      <c r="S4100" s="10">
        <f t="shared" si="468"/>
        <v>42495.722187499996</v>
      </c>
      <c r="T4100" s="10">
        <f t="shared" si="469"/>
        <v>42525.722187499996</v>
      </c>
      <c r="U4100" s="10">
        <v>42495</v>
      </c>
      <c r="V4100" s="10">
        <v>42525</v>
      </c>
      <c r="W4100" s="28">
        <f t="shared" si="466"/>
        <v>75000</v>
      </c>
      <c r="X4100" s="28">
        <f t="shared" si="467"/>
        <v>0</v>
      </c>
    </row>
    <row r="4101" spans="1:2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8320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8328</v>
      </c>
      <c r="O4101" s="5">
        <f t="shared" si="465"/>
        <v>1.1111111111111112</v>
      </c>
      <c r="P4101" s="5">
        <f>E4101/L4101</f>
        <v>50</v>
      </c>
      <c r="Q4101" s="6" t="s">
        <v>8374</v>
      </c>
      <c r="R4101" t="s">
        <v>8375</v>
      </c>
      <c r="S4101" s="10">
        <f t="shared" si="468"/>
        <v>42570.850381944445</v>
      </c>
      <c r="T4101" s="10">
        <f t="shared" si="469"/>
        <v>42615.850381944445</v>
      </c>
      <c r="U4101" s="10">
        <v>42570</v>
      </c>
      <c r="V4101" s="10">
        <v>42615</v>
      </c>
      <c r="W4101" s="28">
        <f t="shared" si="466"/>
        <v>4500</v>
      </c>
      <c r="X4101" s="28">
        <f t="shared" si="467"/>
        <v>50</v>
      </c>
    </row>
    <row r="4102" spans="1:2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8320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8328</v>
      </c>
      <c r="O4102" s="5">
        <f t="shared" si="465"/>
        <v>0</v>
      </c>
      <c r="P4102" s="5">
        <v>0</v>
      </c>
      <c r="Q4102" s="6" t="s">
        <v>8374</v>
      </c>
      <c r="R4102" t="s">
        <v>8375</v>
      </c>
      <c r="S4102" s="10">
        <f t="shared" si="468"/>
        <v>41927.124884259261</v>
      </c>
      <c r="T4102" s="10">
        <f t="shared" si="469"/>
        <v>41937.124884259261</v>
      </c>
      <c r="U4102" s="10">
        <v>41927</v>
      </c>
      <c r="V4102" s="10">
        <v>41937</v>
      </c>
      <c r="W4102" s="28">
        <f t="shared" si="466"/>
        <v>270</v>
      </c>
      <c r="X4102" s="28">
        <f t="shared" si="467"/>
        <v>0</v>
      </c>
    </row>
    <row r="4103" spans="1:2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8320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8328</v>
      </c>
      <c r="O4103" s="5">
        <f t="shared" si="465"/>
        <v>0</v>
      </c>
      <c r="P4103" s="5">
        <v>0</v>
      </c>
      <c r="Q4103" s="6" t="s">
        <v>8374</v>
      </c>
      <c r="R4103" t="s">
        <v>8375</v>
      </c>
      <c r="S4103" s="10">
        <f t="shared" si="468"/>
        <v>42730.903726851851</v>
      </c>
      <c r="T4103" s="10">
        <f t="shared" si="469"/>
        <v>42760.903726851851</v>
      </c>
      <c r="U4103" s="10">
        <v>42730</v>
      </c>
      <c r="V4103" s="10">
        <v>42760</v>
      </c>
      <c r="W4103" s="28">
        <f t="shared" si="466"/>
        <v>600</v>
      </c>
      <c r="X4103" s="28">
        <f t="shared" si="467"/>
        <v>0</v>
      </c>
    </row>
    <row r="4104" spans="1:2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8320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8328</v>
      </c>
      <c r="O4104" s="5">
        <f t="shared" si="465"/>
        <v>27.400000000000002</v>
      </c>
      <c r="P4104" s="5">
        <f t="shared" ref="P4104:P4110" si="470">E4104/L4104</f>
        <v>22.833333333333332</v>
      </c>
      <c r="Q4104" s="6" t="s">
        <v>8374</v>
      </c>
      <c r="R4104" t="s">
        <v>8375</v>
      </c>
      <c r="S4104" s="10">
        <f t="shared" si="468"/>
        <v>42475.848067129627</v>
      </c>
      <c r="T4104" s="10">
        <f t="shared" si="469"/>
        <v>42505.848067129627</v>
      </c>
      <c r="U4104" s="10">
        <v>42475</v>
      </c>
      <c r="V4104" s="10">
        <v>42505</v>
      </c>
      <c r="W4104" s="28">
        <f t="shared" si="466"/>
        <v>500</v>
      </c>
      <c r="X4104" s="28">
        <f t="shared" si="467"/>
        <v>137</v>
      </c>
    </row>
    <row r="4105" spans="1:2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8320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8328</v>
      </c>
      <c r="O4105" s="5">
        <f t="shared" si="465"/>
        <v>10</v>
      </c>
      <c r="P4105" s="5">
        <f t="shared" si="470"/>
        <v>16.666666666666668</v>
      </c>
      <c r="Q4105" s="6" t="s">
        <v>8374</v>
      </c>
      <c r="R4105" t="s">
        <v>8375</v>
      </c>
      <c r="S4105" s="10">
        <f t="shared" si="468"/>
        <v>42188.83293981482</v>
      </c>
      <c r="T4105" s="10">
        <f t="shared" si="469"/>
        <v>42242.772222222222</v>
      </c>
      <c r="U4105" s="10">
        <v>42188</v>
      </c>
      <c r="V4105" s="10">
        <v>42242</v>
      </c>
      <c r="W4105" s="28">
        <f t="shared" si="466"/>
        <v>1000</v>
      </c>
      <c r="X4105" s="28">
        <f t="shared" si="467"/>
        <v>100</v>
      </c>
    </row>
    <row r="4106" spans="1:2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8320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8328</v>
      </c>
      <c r="O4106" s="5">
        <f t="shared" si="465"/>
        <v>21.366666666666667</v>
      </c>
      <c r="P4106" s="5">
        <f t="shared" si="470"/>
        <v>45.785714285714285</v>
      </c>
      <c r="Q4106" s="6" t="s">
        <v>8374</v>
      </c>
      <c r="R4106" t="s">
        <v>8375</v>
      </c>
      <c r="S4106" s="10">
        <f t="shared" si="468"/>
        <v>42640.278171296297</v>
      </c>
      <c r="T4106" s="10">
        <f t="shared" si="469"/>
        <v>42670.278171296297</v>
      </c>
      <c r="U4106" s="10">
        <v>42640</v>
      </c>
      <c r="V4106" s="10">
        <v>42670</v>
      </c>
      <c r="W4106" s="28">
        <f t="shared" si="466"/>
        <v>2295.9</v>
      </c>
      <c r="X4106" s="28">
        <f t="shared" si="467"/>
        <v>488.44200000000001</v>
      </c>
    </row>
    <row r="4107" spans="1:2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8320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8328</v>
      </c>
      <c r="O4107" s="5">
        <f t="shared" si="465"/>
        <v>6.9696969696969706</v>
      </c>
      <c r="P4107" s="5">
        <f t="shared" si="470"/>
        <v>383.33333333333331</v>
      </c>
      <c r="Q4107" s="6" t="s">
        <v>8374</v>
      </c>
      <c r="R4107" t="s">
        <v>8375</v>
      </c>
      <c r="S4107" s="10">
        <f t="shared" si="468"/>
        <v>42697.010520833333</v>
      </c>
      <c r="T4107" s="10">
        <f t="shared" si="469"/>
        <v>42730.010520833333</v>
      </c>
      <c r="U4107" s="10">
        <v>42697</v>
      </c>
      <c r="V4107" s="10">
        <v>42730</v>
      </c>
      <c r="W4107" s="28">
        <f t="shared" si="466"/>
        <v>1603.8</v>
      </c>
      <c r="X4107" s="28">
        <f t="shared" si="467"/>
        <v>111.09</v>
      </c>
    </row>
    <row r="4108" spans="1:2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8320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8328</v>
      </c>
      <c r="O4108" s="5">
        <f t="shared" si="465"/>
        <v>70.599999999999994</v>
      </c>
      <c r="P4108" s="5">
        <f t="shared" si="470"/>
        <v>106.96969696969697</v>
      </c>
      <c r="Q4108" s="6" t="s">
        <v>8374</v>
      </c>
      <c r="R4108" t="s">
        <v>8375</v>
      </c>
      <c r="S4108" s="10">
        <f t="shared" si="468"/>
        <v>42053.049375000002</v>
      </c>
      <c r="T4108" s="10">
        <f t="shared" si="469"/>
        <v>42096.041666666672</v>
      </c>
      <c r="U4108" s="10">
        <v>42053</v>
      </c>
      <c r="V4108" s="10">
        <v>42096</v>
      </c>
      <c r="W4108" s="28">
        <f t="shared" si="466"/>
        <v>5000</v>
      </c>
      <c r="X4108" s="28">
        <f t="shared" si="467"/>
        <v>3530</v>
      </c>
    </row>
    <row r="4109" spans="1:2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8320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8328</v>
      </c>
      <c r="O4109" s="5">
        <f t="shared" si="465"/>
        <v>2.0500000000000003</v>
      </c>
      <c r="P4109" s="5">
        <f t="shared" si="470"/>
        <v>10.25</v>
      </c>
      <c r="Q4109" s="6" t="s">
        <v>8374</v>
      </c>
      <c r="R4109" t="s">
        <v>8375</v>
      </c>
      <c r="S4109" s="10">
        <f t="shared" si="468"/>
        <v>41883.916678240741</v>
      </c>
      <c r="T4109" s="10">
        <f t="shared" si="469"/>
        <v>41906.916678240741</v>
      </c>
      <c r="U4109" s="10">
        <v>41883</v>
      </c>
      <c r="V4109" s="10">
        <v>41906</v>
      </c>
      <c r="W4109" s="28">
        <f t="shared" si="466"/>
        <v>2000</v>
      </c>
      <c r="X4109" s="28">
        <f t="shared" si="467"/>
        <v>41</v>
      </c>
    </row>
    <row r="4110" spans="1:2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8320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8328</v>
      </c>
      <c r="O4110" s="5">
        <f t="shared" si="465"/>
        <v>1.9666666666666666</v>
      </c>
      <c r="P4110" s="5">
        <f t="shared" si="470"/>
        <v>59</v>
      </c>
      <c r="Q4110" s="6" t="s">
        <v>8374</v>
      </c>
      <c r="R4110" t="s">
        <v>8375</v>
      </c>
      <c r="S4110" s="10">
        <f t="shared" si="468"/>
        <v>42767.031678240739</v>
      </c>
      <c r="T4110" s="10">
        <f t="shared" si="469"/>
        <v>42797.208333333328</v>
      </c>
      <c r="U4110" s="10">
        <v>42767</v>
      </c>
      <c r="V4110" s="10">
        <v>42797</v>
      </c>
      <c r="W4110" s="28">
        <f t="shared" si="466"/>
        <v>3000</v>
      </c>
      <c r="X4110" s="28">
        <f t="shared" si="467"/>
        <v>59</v>
      </c>
    </row>
    <row r="4111" spans="1:2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8320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8328</v>
      </c>
      <c r="O4111" s="5">
        <f t="shared" si="465"/>
        <v>0</v>
      </c>
      <c r="P4111" s="5">
        <v>0</v>
      </c>
      <c r="Q4111" s="6" t="s">
        <v>8374</v>
      </c>
      <c r="R4111" t="s">
        <v>8375</v>
      </c>
      <c r="S4111" s="10">
        <f t="shared" si="468"/>
        <v>42307.539398148147</v>
      </c>
      <c r="T4111" s="10">
        <f t="shared" si="469"/>
        <v>42337.581064814818</v>
      </c>
      <c r="U4111" s="10">
        <v>42307</v>
      </c>
      <c r="V4111" s="10">
        <v>42337</v>
      </c>
      <c r="W4111" s="28">
        <f t="shared" si="466"/>
        <v>767</v>
      </c>
      <c r="X4111" s="28">
        <f t="shared" si="467"/>
        <v>0</v>
      </c>
    </row>
    <row r="4112" spans="1:2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8320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8328</v>
      </c>
      <c r="O4112" s="5">
        <f t="shared" si="465"/>
        <v>28.666666666666668</v>
      </c>
      <c r="P4112" s="5">
        <f>E4112/L4112</f>
        <v>14.333333333333334</v>
      </c>
      <c r="Q4112" s="6" t="s">
        <v>8374</v>
      </c>
      <c r="R4112" t="s">
        <v>8375</v>
      </c>
      <c r="S4112" s="10">
        <f t="shared" si="468"/>
        <v>42512.626747685186</v>
      </c>
      <c r="T4112" s="10">
        <f t="shared" si="469"/>
        <v>42572.626747685186</v>
      </c>
      <c r="U4112" s="10">
        <v>42512</v>
      </c>
      <c r="V4112" s="10">
        <v>42572</v>
      </c>
      <c r="W4112" s="28">
        <f t="shared" si="466"/>
        <v>437.07000000000005</v>
      </c>
      <c r="X4112" s="28">
        <f t="shared" si="467"/>
        <v>113.32220000000001</v>
      </c>
    </row>
    <row r="4113" spans="1:2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8320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8328</v>
      </c>
      <c r="O4113" s="5">
        <f t="shared" si="465"/>
        <v>3.1333333333333333</v>
      </c>
      <c r="P4113" s="5">
        <f>E4113/L4113</f>
        <v>15.666666666666666</v>
      </c>
      <c r="Q4113" s="6" t="s">
        <v>8374</v>
      </c>
      <c r="R4113" t="s">
        <v>8375</v>
      </c>
      <c r="S4113" s="10">
        <f t="shared" si="468"/>
        <v>42029.135879629626</v>
      </c>
      <c r="T4113" s="10">
        <f t="shared" si="469"/>
        <v>42059.135879629626</v>
      </c>
      <c r="U4113" s="10">
        <v>42029</v>
      </c>
      <c r="V4113" s="10">
        <v>42059</v>
      </c>
      <c r="W4113" s="28">
        <f t="shared" si="466"/>
        <v>3000</v>
      </c>
      <c r="X4113" s="28">
        <f t="shared" si="467"/>
        <v>94</v>
      </c>
    </row>
    <row r="4114" spans="1:2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8320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8328</v>
      </c>
      <c r="O4114" s="5">
        <f t="shared" si="465"/>
        <v>0.04</v>
      </c>
      <c r="P4114" s="5">
        <f>E4114/L4114</f>
        <v>1</v>
      </c>
      <c r="Q4114" s="6" t="s">
        <v>8374</v>
      </c>
      <c r="R4114" t="s">
        <v>8375</v>
      </c>
      <c r="S4114" s="10">
        <f t="shared" si="468"/>
        <v>42400.946597222224</v>
      </c>
      <c r="T4114" s="10">
        <f t="shared" si="469"/>
        <v>42428</v>
      </c>
      <c r="U4114" s="10">
        <v>42400</v>
      </c>
      <c r="V4114" s="10">
        <v>42428</v>
      </c>
      <c r="W4114" s="28">
        <f t="shared" si="466"/>
        <v>2730</v>
      </c>
      <c r="X4114" s="28">
        <f t="shared" si="467"/>
        <v>1.1006</v>
      </c>
    </row>
    <row r="4115" spans="1:2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8320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8328</v>
      </c>
      <c r="O4115" s="5">
        <f t="shared" si="465"/>
        <v>0.2</v>
      </c>
      <c r="P4115" s="5">
        <f>E4115/L4115</f>
        <v>1</v>
      </c>
      <c r="Q4115" s="6" t="s">
        <v>8374</v>
      </c>
      <c r="R4115" t="s">
        <v>8375</v>
      </c>
      <c r="S4115" s="10">
        <f t="shared" si="468"/>
        <v>42358.573182870372</v>
      </c>
      <c r="T4115" s="10">
        <f t="shared" si="469"/>
        <v>42377.273611111115</v>
      </c>
      <c r="U4115" s="10">
        <v>42358</v>
      </c>
      <c r="V4115" s="10">
        <v>42377</v>
      </c>
      <c r="W4115" s="28">
        <f t="shared" si="466"/>
        <v>1500</v>
      </c>
      <c r="X4115" s="28">
        <f t="shared" si="467"/>
        <v>3</v>
      </c>
    </row>
  </sheetData>
  <autoFilter ref="A1:X4115" xr:uid="{6948085D-F02E-4C28-ABAA-63FA153856D7}"/>
  <phoneticPr fontId="3" type="noConversion"/>
  <conditionalFormatting sqref="F2:F4115">
    <cfRule type="cellIs" dxfId="14" priority="2" operator="equal">
      <formula>"Live"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BEA1E-49B5-4DCA-8668-6788FAEA37FB}">
  <dimension ref="A1:F14"/>
  <sheetViews>
    <sheetView workbookViewId="0">
      <selection activeCell="D25" sqref="D2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88671875" bestFit="1" customWidth="1"/>
    <col min="4" max="4" width="8.6640625" bestFit="1" customWidth="1"/>
    <col min="5" max="5" width="4.33203125" bestFit="1" customWidth="1"/>
    <col min="6" max="6" width="10.77734375" bestFit="1" customWidth="1"/>
  </cols>
  <sheetData>
    <row r="1" spans="1:6" x14ac:dyDescent="0.3">
      <c r="A1" s="7" t="s">
        <v>8311</v>
      </c>
      <c r="B1" t="s">
        <v>8417</v>
      </c>
    </row>
    <row r="3" spans="1:6" x14ac:dyDescent="0.3">
      <c r="A3" s="7" t="s">
        <v>8421</v>
      </c>
      <c r="B3" s="7" t="s">
        <v>8419</v>
      </c>
    </row>
    <row r="4" spans="1:6" x14ac:dyDescent="0.3">
      <c r="A4" s="7" t="s">
        <v>8422</v>
      </c>
      <c r="B4" t="s">
        <v>8318</v>
      </c>
      <c r="C4" t="s">
        <v>8320</v>
      </c>
      <c r="D4" t="s">
        <v>8319</v>
      </c>
      <c r="E4" t="s">
        <v>8321</v>
      </c>
      <c r="F4" t="s">
        <v>8420</v>
      </c>
    </row>
    <row r="5" spans="1:6" x14ac:dyDescent="0.3">
      <c r="A5" s="9" t="s">
        <v>8367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9" t="s">
        <v>8393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9" t="s">
        <v>8390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9" t="s">
        <v>8388</v>
      </c>
      <c r="B8" s="8"/>
      <c r="C8" s="8"/>
      <c r="D8" s="8">
        <v>24</v>
      </c>
      <c r="E8" s="8"/>
      <c r="F8" s="8">
        <v>24</v>
      </c>
    </row>
    <row r="9" spans="1:6" x14ac:dyDescent="0.3">
      <c r="A9" s="9" t="s">
        <v>8382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9" t="s">
        <v>8395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9" t="s">
        <v>8379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9" t="s">
        <v>8376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9" t="s">
        <v>8374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9" t="s">
        <v>8420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BA2B1-0744-436D-9FCB-D23367186717}">
  <dimension ref="A1:F9"/>
  <sheetViews>
    <sheetView workbookViewId="0">
      <selection activeCell="G13" sqref="G1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88671875" bestFit="1" customWidth="1"/>
    <col min="4" max="4" width="8.6640625" bestFit="1" customWidth="1"/>
    <col min="5" max="5" width="4.33203125" bestFit="1" customWidth="1"/>
    <col min="6" max="6" width="10.77734375" bestFit="1" customWidth="1"/>
  </cols>
  <sheetData>
    <row r="1" spans="1:6" x14ac:dyDescent="0.3">
      <c r="A1" s="7" t="s">
        <v>8311</v>
      </c>
      <c r="B1" t="s">
        <v>8417</v>
      </c>
    </row>
    <row r="2" spans="1:6" x14ac:dyDescent="0.3">
      <c r="A2" s="7" t="s">
        <v>8365</v>
      </c>
      <c r="B2" t="s">
        <v>8393</v>
      </c>
    </row>
    <row r="4" spans="1:6" x14ac:dyDescent="0.3">
      <c r="A4" s="7" t="s">
        <v>8421</v>
      </c>
      <c r="B4" s="7" t="s">
        <v>8419</v>
      </c>
    </row>
    <row r="5" spans="1:6" x14ac:dyDescent="0.3">
      <c r="A5" s="7" t="s">
        <v>8422</v>
      </c>
      <c r="B5" t="s">
        <v>8318</v>
      </c>
      <c r="C5" t="s">
        <v>8320</v>
      </c>
      <c r="D5" t="s">
        <v>8319</v>
      </c>
      <c r="E5" t="s">
        <v>8321</v>
      </c>
      <c r="F5" t="s">
        <v>8420</v>
      </c>
    </row>
    <row r="6" spans="1:6" x14ac:dyDescent="0.3">
      <c r="A6" s="9" t="s">
        <v>8394</v>
      </c>
      <c r="B6" s="8"/>
      <c r="C6" s="8">
        <v>120</v>
      </c>
      <c r="D6" s="8">
        <v>20</v>
      </c>
      <c r="E6" s="8"/>
      <c r="F6" s="8">
        <v>140</v>
      </c>
    </row>
    <row r="7" spans="1:6" x14ac:dyDescent="0.3">
      <c r="A7" s="9" t="s">
        <v>8410</v>
      </c>
      <c r="B7" s="8"/>
      <c r="C7" s="8">
        <v>20</v>
      </c>
      <c r="D7" s="8"/>
      <c r="E7" s="8"/>
      <c r="F7" s="8">
        <v>20</v>
      </c>
    </row>
    <row r="8" spans="1:6" x14ac:dyDescent="0.3">
      <c r="A8" s="9" t="s">
        <v>8409</v>
      </c>
      <c r="B8" s="8">
        <v>34</v>
      </c>
      <c r="C8" s="8"/>
      <c r="D8" s="8"/>
      <c r="E8" s="8">
        <v>6</v>
      </c>
      <c r="F8" s="8">
        <v>40</v>
      </c>
    </row>
    <row r="9" spans="1:6" x14ac:dyDescent="0.3">
      <c r="A9" s="9" t="s">
        <v>8420</v>
      </c>
      <c r="B9" s="8">
        <v>34</v>
      </c>
      <c r="C9" s="8">
        <v>140</v>
      </c>
      <c r="D9" s="8">
        <v>20</v>
      </c>
      <c r="E9" s="8">
        <v>6</v>
      </c>
      <c r="F9" s="8">
        <v>200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05657-F72F-41EB-AFF4-EE53E48CC678}">
  <dimension ref="A1:E18"/>
  <sheetViews>
    <sheetView workbookViewId="0">
      <selection activeCell="L29" sqref="L29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88671875" bestFit="1" customWidth="1"/>
    <col min="4" max="4" width="8.6640625" bestFit="1" customWidth="1"/>
    <col min="5" max="6" width="10.77734375" bestFit="1" customWidth="1"/>
  </cols>
  <sheetData>
    <row r="1" spans="1:5" x14ac:dyDescent="0.3">
      <c r="A1" s="7" t="s">
        <v>8365</v>
      </c>
      <c r="B1" t="s">
        <v>8417</v>
      </c>
    </row>
    <row r="2" spans="1:5" x14ac:dyDescent="0.3">
      <c r="A2" s="7" t="s">
        <v>8437</v>
      </c>
      <c r="B2" t="s">
        <v>8417</v>
      </c>
    </row>
    <row r="4" spans="1:5" x14ac:dyDescent="0.3">
      <c r="A4" s="7" t="s">
        <v>8421</v>
      </c>
      <c r="B4" s="7" t="s">
        <v>8419</v>
      </c>
    </row>
    <row r="5" spans="1:5" x14ac:dyDescent="0.3">
      <c r="A5" s="7" t="s">
        <v>8422</v>
      </c>
      <c r="B5" s="12" t="s">
        <v>8318</v>
      </c>
      <c r="C5" s="12" t="s">
        <v>8320</v>
      </c>
      <c r="D5" s="12" t="s">
        <v>8319</v>
      </c>
      <c r="E5" s="12" t="s">
        <v>8420</v>
      </c>
    </row>
    <row r="6" spans="1:5" x14ac:dyDescent="0.3">
      <c r="A6" s="11" t="s">
        <v>8431</v>
      </c>
      <c r="B6" s="13">
        <v>182</v>
      </c>
      <c r="C6" s="13">
        <v>149</v>
      </c>
      <c r="D6" s="13">
        <v>34</v>
      </c>
      <c r="E6" s="13">
        <v>365</v>
      </c>
    </row>
    <row r="7" spans="1:5" x14ac:dyDescent="0.3">
      <c r="A7" s="11" t="s">
        <v>8432</v>
      </c>
      <c r="B7" s="13">
        <v>202</v>
      </c>
      <c r="C7" s="13">
        <v>106</v>
      </c>
      <c r="D7" s="13">
        <v>27</v>
      </c>
      <c r="E7" s="13">
        <v>335</v>
      </c>
    </row>
    <row r="8" spans="1:5" x14ac:dyDescent="0.3">
      <c r="A8" s="11" t="s">
        <v>8433</v>
      </c>
      <c r="B8" s="13">
        <v>180</v>
      </c>
      <c r="C8" s="13">
        <v>108</v>
      </c>
      <c r="D8" s="13">
        <v>28</v>
      </c>
      <c r="E8" s="13">
        <v>316</v>
      </c>
    </row>
    <row r="9" spans="1:5" x14ac:dyDescent="0.3">
      <c r="A9" s="11" t="s">
        <v>8434</v>
      </c>
      <c r="B9" s="13">
        <v>192</v>
      </c>
      <c r="C9" s="13">
        <v>102</v>
      </c>
      <c r="D9" s="13">
        <v>27</v>
      </c>
      <c r="E9" s="13">
        <v>321</v>
      </c>
    </row>
    <row r="10" spans="1:5" x14ac:dyDescent="0.3">
      <c r="A10" s="11" t="s">
        <v>8425</v>
      </c>
      <c r="B10" s="13">
        <v>234</v>
      </c>
      <c r="C10" s="13">
        <v>126</v>
      </c>
      <c r="D10" s="13">
        <v>26</v>
      </c>
      <c r="E10" s="13">
        <v>386</v>
      </c>
    </row>
    <row r="11" spans="1:5" x14ac:dyDescent="0.3">
      <c r="A11" s="11" t="s">
        <v>8435</v>
      </c>
      <c r="B11" s="13">
        <v>211</v>
      </c>
      <c r="C11" s="13">
        <v>147</v>
      </c>
      <c r="D11" s="13">
        <v>27</v>
      </c>
      <c r="E11" s="13">
        <v>385</v>
      </c>
    </row>
    <row r="12" spans="1:5" x14ac:dyDescent="0.3">
      <c r="A12" s="11" t="s">
        <v>8426</v>
      </c>
      <c r="B12" s="13">
        <v>194</v>
      </c>
      <c r="C12" s="13">
        <v>150</v>
      </c>
      <c r="D12" s="13">
        <v>43</v>
      </c>
      <c r="E12" s="13">
        <v>387</v>
      </c>
    </row>
    <row r="13" spans="1:5" x14ac:dyDescent="0.3">
      <c r="A13" s="11" t="s">
        <v>8427</v>
      </c>
      <c r="B13" s="13">
        <v>166</v>
      </c>
      <c r="C13" s="13">
        <v>134</v>
      </c>
      <c r="D13" s="13">
        <v>33</v>
      </c>
      <c r="E13" s="13">
        <v>333</v>
      </c>
    </row>
    <row r="14" spans="1:5" x14ac:dyDescent="0.3">
      <c r="A14" s="11" t="s">
        <v>8428</v>
      </c>
      <c r="B14" s="13">
        <v>147</v>
      </c>
      <c r="C14" s="13">
        <v>127</v>
      </c>
      <c r="D14" s="13">
        <v>24</v>
      </c>
      <c r="E14" s="13">
        <v>298</v>
      </c>
    </row>
    <row r="15" spans="1:5" x14ac:dyDescent="0.3">
      <c r="A15" s="11" t="s">
        <v>8429</v>
      </c>
      <c r="B15" s="13">
        <v>183</v>
      </c>
      <c r="C15" s="13">
        <v>149</v>
      </c>
      <c r="D15" s="13">
        <v>20</v>
      </c>
      <c r="E15" s="13">
        <v>352</v>
      </c>
    </row>
    <row r="16" spans="1:5" x14ac:dyDescent="0.3">
      <c r="A16" s="11" t="s">
        <v>8430</v>
      </c>
      <c r="B16" s="13">
        <v>183</v>
      </c>
      <c r="C16" s="13">
        <v>114</v>
      </c>
      <c r="D16" s="13">
        <v>37</v>
      </c>
      <c r="E16" s="13">
        <v>334</v>
      </c>
    </row>
    <row r="17" spans="1:5" x14ac:dyDescent="0.3">
      <c r="A17" s="11" t="s">
        <v>8436</v>
      </c>
      <c r="B17" s="13">
        <v>111</v>
      </c>
      <c r="C17" s="13">
        <v>118</v>
      </c>
      <c r="D17" s="13">
        <v>23</v>
      </c>
      <c r="E17" s="13">
        <v>252</v>
      </c>
    </row>
    <row r="18" spans="1:5" x14ac:dyDescent="0.3">
      <c r="A18" s="11" t="s">
        <v>8420</v>
      </c>
      <c r="B18" s="13">
        <v>2185</v>
      </c>
      <c r="C18" s="13">
        <v>1530</v>
      </c>
      <c r="D18" s="13">
        <v>349</v>
      </c>
      <c r="E18" s="13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8E2A4-C1AB-46CC-AD4F-BF7ACAFB0096}">
  <dimension ref="A1:H14"/>
  <sheetViews>
    <sheetView workbookViewId="0">
      <selection activeCell="B5" sqref="B5"/>
    </sheetView>
  </sheetViews>
  <sheetFormatPr defaultRowHeight="14.4" x14ac:dyDescent="0.3"/>
  <cols>
    <col min="1" max="1" width="26.44140625" style="16" bestFit="1" customWidth="1"/>
    <col min="2" max="8" width="18.88671875" style="16" customWidth="1"/>
    <col min="9" max="9" width="17" style="16" customWidth="1"/>
    <col min="10" max="16384" width="8.88671875" style="16"/>
  </cols>
  <sheetData>
    <row r="1" spans="1:8" s="15" customFormat="1" ht="28.8" x14ac:dyDescent="0.3">
      <c r="A1" s="14" t="s">
        <v>8309</v>
      </c>
      <c r="B1" s="14" t="s">
        <v>8438</v>
      </c>
      <c r="C1" s="14" t="s">
        <v>8439</v>
      </c>
      <c r="D1" s="14" t="s">
        <v>8440</v>
      </c>
      <c r="E1" s="14" t="s">
        <v>8441</v>
      </c>
      <c r="F1" s="14" t="s">
        <v>8442</v>
      </c>
      <c r="G1" s="14" t="s">
        <v>8443</v>
      </c>
      <c r="H1" s="14" t="s">
        <v>8444</v>
      </c>
    </row>
    <row r="2" spans="1:8" x14ac:dyDescent="0.3">
      <c r="A2" s="16" t="s">
        <v>8445</v>
      </c>
      <c r="B2" s="18">
        <f>COUNTIFS(State,"Successful",Goal_Working,"&lt;1000")</f>
        <v>322</v>
      </c>
      <c r="C2" s="18">
        <f>COUNTIFS(State,"Failed",Goal_Working,"&lt;1000")</f>
        <v>113</v>
      </c>
      <c r="D2" s="18">
        <f>COUNTIFS(State,"Canceled",Goal_Working,"&lt;1000")</f>
        <v>18</v>
      </c>
      <c r="E2" s="18">
        <f>SUM(B2:D2)</f>
        <v>453</v>
      </c>
      <c r="F2" s="20">
        <f>(B2/E2)</f>
        <v>0.71081677704194257</v>
      </c>
      <c r="G2" s="20">
        <f>(C2/E2)</f>
        <v>0.24944812362030905</v>
      </c>
      <c r="H2" s="20">
        <f>(D2/E2)</f>
        <v>3.9735099337748346E-2</v>
      </c>
    </row>
    <row r="3" spans="1:8" x14ac:dyDescent="0.3">
      <c r="A3" s="16" t="s">
        <v>8446</v>
      </c>
      <c r="B3" s="18">
        <f>COUNTIFS(State,"Successful",Goal_Working,"&gt;999",Goal_Working,"&lt;5000")</f>
        <v>932</v>
      </c>
      <c r="C3" s="18">
        <f>COUNTIFS(State,"Failed",Goal_Working,"&gt;999",Goal_Working,"&lt;5000")</f>
        <v>420</v>
      </c>
      <c r="D3" s="18">
        <f>COUNTIFS(State,"Canceled",Goal_Working,"&gt;999",Goal_Working,"&lt;5000")</f>
        <v>60</v>
      </c>
      <c r="E3" s="18">
        <f t="shared" ref="E3:E13" si="0">SUM(B3:D3)</f>
        <v>1412</v>
      </c>
      <c r="F3" s="20">
        <f t="shared" ref="F3:F13" si="1">(B3/E3)</f>
        <v>0.66005665722379603</v>
      </c>
      <c r="G3" s="20">
        <f t="shared" ref="G3:G13" si="2">(C3/E3)</f>
        <v>0.29745042492917845</v>
      </c>
      <c r="H3" s="20">
        <f t="shared" ref="H3:H13" si="3">(D3/E3)</f>
        <v>4.2492917847025496E-2</v>
      </c>
    </row>
    <row r="4" spans="1:8" x14ac:dyDescent="0.3">
      <c r="A4" s="16" t="s">
        <v>8447</v>
      </c>
      <c r="B4" s="18">
        <f>COUNTIFS(State,"Successful",Goal_Working,"&gt;4999",Goal_Working,"&lt;10000")</f>
        <v>381</v>
      </c>
      <c r="C4" s="18">
        <f>COUNTIFS(State,"Failed",Goal_Working,"&gt;4999",Goal_Working,"&lt;10000")</f>
        <v>283</v>
      </c>
      <c r="D4" s="18">
        <f>COUNTIFS(State,"Canceled",Goal_Working,"&gt;4999",Goal_Working,"&lt;10000")</f>
        <v>52</v>
      </c>
      <c r="E4" s="18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">
      <c r="A5" s="16" t="s">
        <v>8448</v>
      </c>
      <c r="B5" s="18">
        <f>COUNTIFS(State,"Successful",Goal_Working,"&gt;9999",Goal_Working,"&lt;15000")</f>
        <v>168</v>
      </c>
      <c r="C5" s="18">
        <f>COUNTIFS(State,"Failed",Goal_Working,"&gt;9999",Goal_Working,"&lt;15000")</f>
        <v>144</v>
      </c>
      <c r="D5" s="18">
        <f>COUNTIFS(State,"Canceled",Goal_Working,"&gt;9999",Goal_Working,"&lt;15000")</f>
        <v>40</v>
      </c>
      <c r="E5" s="18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">
      <c r="A6" s="16" t="s">
        <v>8449</v>
      </c>
      <c r="B6" s="18">
        <f>COUNTIFS(State,"Successful",Goal_Working,"&gt;14999",Goal_Working,"&lt;20000")</f>
        <v>94</v>
      </c>
      <c r="C6" s="18">
        <f>COUNTIFS(State,"Failed",Goal_Working,"&gt;14999",Goal_Working,"&lt;20000")</f>
        <v>90</v>
      </c>
      <c r="D6" s="18">
        <f>COUNTIFS(State,"Canceled",Goal_Working,"&gt;14999",Goal_Working,"&lt;20000")</f>
        <v>17</v>
      </c>
      <c r="E6" s="18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">
      <c r="A7" s="16" t="s">
        <v>8450</v>
      </c>
      <c r="B7" s="18">
        <f>COUNTIFS(State,"Successful",Goal_Working,"&gt;19999",Goal_Working,"&lt;25000")</f>
        <v>62</v>
      </c>
      <c r="C7" s="18">
        <f>COUNTIFS(State,"Failed",Goal_Working,"&gt;19999",Goal_Working,"&lt;25000")</f>
        <v>72</v>
      </c>
      <c r="D7" s="18">
        <f>COUNTIFS(State,"Canceled",Goal_Working,"&gt;19999",Goal_Working,"&lt;25000")</f>
        <v>14</v>
      </c>
      <c r="E7" s="18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">
      <c r="A8" s="16" t="s">
        <v>8451</v>
      </c>
      <c r="B8" s="18">
        <f>COUNTIFS(State,"Successful",Goal_Working,"&gt;24999",Goal_Working,"&lt;30000")</f>
        <v>55</v>
      </c>
      <c r="C8" s="18">
        <f>COUNTIFS(State,"Failed",Goal_Working,"&gt;24999",Goal_Working,"&lt;30000")</f>
        <v>64</v>
      </c>
      <c r="D8" s="18">
        <f>COUNTIFS(State,"Canceled",Goal_Working,"&gt;24999",Goal_Working,"&lt;30000")</f>
        <v>18</v>
      </c>
      <c r="E8" s="1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">
      <c r="A9" s="16" t="s">
        <v>8452</v>
      </c>
      <c r="B9" s="18">
        <f>COUNTIFS(State,"Successful",Goal_Working,"&gt;29999",Goal_Working,"&lt;35000")</f>
        <v>32</v>
      </c>
      <c r="C9" s="18">
        <f>COUNTIFS(State,"Failed",Goal_Working,"&gt;29999",Goal_Working,"&lt;35000")</f>
        <v>37</v>
      </c>
      <c r="D9" s="18">
        <f>COUNTIFS(State,"Canceled",Goal_Working,"&gt;29999",Goal_Working,"&lt;35000")</f>
        <v>13</v>
      </c>
      <c r="E9" s="18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">
      <c r="A10" s="16" t="s">
        <v>8453</v>
      </c>
      <c r="B10" s="18">
        <f>COUNTIFS(State,"Successful",Goal_Working,"&gt;34999",Goal_Working,"&lt;40000")</f>
        <v>26</v>
      </c>
      <c r="C10" s="18">
        <f>COUNTIFS(State,"Failed",Goal_Working,"&gt;34999",Goal_Working,"&lt;40000")</f>
        <v>22</v>
      </c>
      <c r="D10" s="18">
        <f>COUNTIFS(State,"Canceled",Goal_Working,"&gt;34999",Goal_Working,"&lt;40000")</f>
        <v>7</v>
      </c>
      <c r="E10" s="18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">
      <c r="A11" s="16" t="s">
        <v>8454</v>
      </c>
      <c r="B11" s="18">
        <f>COUNTIFS(State,"Successful",Goal_Working,"&gt;39999",Goal_Working,"&lt;45000")</f>
        <v>21</v>
      </c>
      <c r="C11" s="18">
        <f>COUNTIFS(State,"Failed",Goal_Working,"&gt;39999",Goal_Working,"&lt;45000")</f>
        <v>16</v>
      </c>
      <c r="D11" s="18">
        <f>COUNTIFS(State,"Canceled",Goal_Working,"&gt;39999",Goal_Working,"&lt;45000")</f>
        <v>6</v>
      </c>
      <c r="E11" s="18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">
      <c r="A12" s="16" t="s">
        <v>8455</v>
      </c>
      <c r="B12" s="18">
        <f>COUNTIFS(State,"Successful",Goal_Working,"&gt;44999",Goal_Working,"&lt;50000")</f>
        <v>6</v>
      </c>
      <c r="C12" s="18">
        <f>COUNTIFS(State,"Failed",Goal_Working,"&gt;44999",Goal_Working,"&lt;50000")</f>
        <v>11</v>
      </c>
      <c r="D12" s="18">
        <f>COUNTIFS(State,"Canceled",Goal_Working,"&gt;44999",Goal_Working,"&lt;50000")</f>
        <v>4</v>
      </c>
      <c r="E12" s="18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ht="15" thickBot="1" x14ac:dyDescent="0.35">
      <c r="A13" s="16" t="s">
        <v>8456</v>
      </c>
      <c r="B13" s="18">
        <f>COUNTIFS(State,"Successful",Goal_Working,"&gt;=50000")</f>
        <v>86</v>
      </c>
      <c r="C13" s="18">
        <f>COUNTIFS(State,"Failed",Goal_Working,"&gt;=50000")</f>
        <v>258</v>
      </c>
      <c r="D13" s="18">
        <f>COUNTIFS(State,"Canceled",Goal_Working,"&gt;=50000")</f>
        <v>100</v>
      </c>
      <c r="E13" s="18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  <row r="14" spans="1:8" ht="15" thickTop="1" x14ac:dyDescent="0.3">
      <c r="A14" s="17" t="s">
        <v>8420</v>
      </c>
      <c r="B14" s="19">
        <f>SUM(B2:B13)</f>
        <v>2185</v>
      </c>
      <c r="C14" s="19">
        <f>SUM(C2:C13)</f>
        <v>1530</v>
      </c>
      <c r="D14" s="19">
        <f>SUM(D2:D13)</f>
        <v>349</v>
      </c>
      <c r="E14" s="19">
        <f>SUM(E2:E13)</f>
        <v>4064</v>
      </c>
      <c r="F14" s="18"/>
      <c r="G14" s="18"/>
      <c r="H14" s="1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77FE6-4ABB-48E1-994C-89CEA9F0C520}">
  <dimension ref="A1:N2186"/>
  <sheetViews>
    <sheetView workbookViewId="0">
      <selection activeCell="N6" sqref="N6"/>
    </sheetView>
  </sheetViews>
  <sheetFormatPr defaultRowHeight="14.4" x14ac:dyDescent="0.3"/>
  <cols>
    <col min="1" max="1" width="9.33203125" bestFit="1" customWidth="1"/>
    <col min="2" max="2" width="13.109375" style="12" bestFit="1" customWidth="1"/>
    <col min="4" max="4" width="8.77734375" bestFit="1" customWidth="1"/>
    <col min="5" max="5" width="13.109375" bestFit="1" customWidth="1"/>
    <col min="8" max="8" width="12" customWidth="1"/>
    <col min="12" max="12" width="10.33203125" customWidth="1"/>
    <col min="13" max="13" width="9.5546875" bestFit="1" customWidth="1"/>
    <col min="14" max="14" width="17" customWidth="1"/>
  </cols>
  <sheetData>
    <row r="1" spans="1:14" x14ac:dyDescent="0.3">
      <c r="A1" s="1" t="s">
        <v>8418</v>
      </c>
      <c r="B1" s="1" t="s">
        <v>8316</v>
      </c>
      <c r="D1" s="1" t="s">
        <v>8418</v>
      </c>
      <c r="E1" s="1" t="s">
        <v>8316</v>
      </c>
    </row>
    <row r="2" spans="1:14" x14ac:dyDescent="0.3">
      <c r="A2" t="s">
        <v>8318</v>
      </c>
      <c r="B2" s="12">
        <v>182</v>
      </c>
      <c r="D2" t="s">
        <v>8320</v>
      </c>
      <c r="E2" s="12">
        <v>0</v>
      </c>
    </row>
    <row r="3" spans="1:14" x14ac:dyDescent="0.3">
      <c r="A3" t="s">
        <v>8318</v>
      </c>
      <c r="B3" s="12">
        <v>79</v>
      </c>
      <c r="D3" t="s">
        <v>8320</v>
      </c>
      <c r="E3" s="12">
        <v>1</v>
      </c>
    </row>
    <row r="4" spans="1:14" ht="28.8" x14ac:dyDescent="0.3">
      <c r="A4" t="s">
        <v>8318</v>
      </c>
      <c r="B4" s="12">
        <v>35</v>
      </c>
      <c r="D4" t="s">
        <v>8320</v>
      </c>
      <c r="E4" s="12">
        <v>10</v>
      </c>
      <c r="I4" s="2" t="s">
        <v>8457</v>
      </c>
      <c r="J4" s="2" t="s">
        <v>8458</v>
      </c>
      <c r="K4" s="2" t="s">
        <v>8459</v>
      </c>
      <c r="L4" s="2" t="s">
        <v>8460</v>
      </c>
      <c r="M4" s="2" t="s">
        <v>8461</v>
      </c>
      <c r="N4" s="2" t="s">
        <v>8462</v>
      </c>
    </row>
    <row r="5" spans="1:14" x14ac:dyDescent="0.3">
      <c r="A5" t="s">
        <v>8318</v>
      </c>
      <c r="B5" s="12">
        <v>150</v>
      </c>
      <c r="D5" t="s">
        <v>8320</v>
      </c>
      <c r="E5" s="12">
        <v>0</v>
      </c>
      <c r="H5" s="21" t="s">
        <v>8318</v>
      </c>
      <c r="I5" s="22">
        <f>AVERAGE(Succ_Backer)</f>
        <v>194.42517162471395</v>
      </c>
      <c r="J5" s="22">
        <f>MEDIAN(Succ_Backer)</f>
        <v>62</v>
      </c>
      <c r="K5" s="22">
        <f>MIN(Succ_Backer)</f>
        <v>1</v>
      </c>
      <c r="L5" s="22">
        <f>MAX(Succ_Backer)</f>
        <v>26457</v>
      </c>
      <c r="M5" s="22">
        <f>_xlfn.VAR.P(Succ_Backer)</f>
        <v>712840.9867348104</v>
      </c>
      <c r="N5" s="23">
        <f>_xlfn.STDEV.P(Succ_Backer)</f>
        <v>844.29910975602149</v>
      </c>
    </row>
    <row r="6" spans="1:14" x14ac:dyDescent="0.3">
      <c r="A6" t="s">
        <v>8318</v>
      </c>
      <c r="B6" s="12">
        <v>284</v>
      </c>
      <c r="D6" t="s">
        <v>8320</v>
      </c>
      <c r="E6" s="12">
        <v>7</v>
      </c>
      <c r="H6" s="21" t="s">
        <v>8320</v>
      </c>
      <c r="I6" s="22">
        <f>AVERAGE(Fail_Backer)</f>
        <v>17.709803921568628</v>
      </c>
      <c r="J6" s="22">
        <f>MEDIAN(Fail_Backer)</f>
        <v>4</v>
      </c>
      <c r="K6" s="22">
        <f>MIN(Fail_Backer)</f>
        <v>0</v>
      </c>
      <c r="L6" s="22">
        <f>MAX(Fail_Backer)</f>
        <v>1293</v>
      </c>
      <c r="M6" s="22">
        <f>_xlfn.VAR.P(Fail_Backer)</f>
        <v>3773.2216685890044</v>
      </c>
      <c r="N6" s="23">
        <f>_xlfn.STDEV.P(Fail_Backer)</f>
        <v>61.426555076684906</v>
      </c>
    </row>
    <row r="7" spans="1:14" x14ac:dyDescent="0.3">
      <c r="A7" t="s">
        <v>8318</v>
      </c>
      <c r="B7" s="12">
        <v>47</v>
      </c>
      <c r="D7" t="s">
        <v>8320</v>
      </c>
      <c r="E7" s="12">
        <v>0</v>
      </c>
    </row>
    <row r="8" spans="1:14" x14ac:dyDescent="0.3">
      <c r="A8" t="s">
        <v>8318</v>
      </c>
      <c r="B8" s="12">
        <v>58</v>
      </c>
      <c r="D8" t="s">
        <v>8320</v>
      </c>
      <c r="E8" s="12">
        <v>1</v>
      </c>
    </row>
    <row r="9" spans="1:14" x14ac:dyDescent="0.3">
      <c r="A9" t="s">
        <v>8318</v>
      </c>
      <c r="B9" s="12">
        <v>57</v>
      </c>
      <c r="D9" t="s">
        <v>8320</v>
      </c>
      <c r="E9" s="12">
        <v>2</v>
      </c>
    </row>
    <row r="10" spans="1:14" x14ac:dyDescent="0.3">
      <c r="A10" t="s">
        <v>8318</v>
      </c>
      <c r="B10" s="12">
        <v>12</v>
      </c>
      <c r="D10" t="s">
        <v>8320</v>
      </c>
      <c r="E10" s="12">
        <v>3</v>
      </c>
    </row>
    <row r="11" spans="1:14" x14ac:dyDescent="0.3">
      <c r="A11" t="s">
        <v>8318</v>
      </c>
      <c r="B11" s="12">
        <v>20</v>
      </c>
      <c r="D11" t="s">
        <v>8320</v>
      </c>
      <c r="E11" s="12">
        <v>10</v>
      </c>
    </row>
    <row r="12" spans="1:14" x14ac:dyDescent="0.3">
      <c r="A12" t="s">
        <v>8318</v>
      </c>
      <c r="B12" s="12">
        <v>19</v>
      </c>
      <c r="D12" t="s">
        <v>8320</v>
      </c>
      <c r="E12" s="12">
        <v>10</v>
      </c>
    </row>
    <row r="13" spans="1:14" x14ac:dyDescent="0.3">
      <c r="A13" t="s">
        <v>8318</v>
      </c>
      <c r="B13" s="12">
        <v>75</v>
      </c>
      <c r="D13" t="s">
        <v>8320</v>
      </c>
      <c r="E13" s="12">
        <v>1</v>
      </c>
    </row>
    <row r="14" spans="1:14" x14ac:dyDescent="0.3">
      <c r="A14" t="s">
        <v>8318</v>
      </c>
      <c r="B14" s="12">
        <v>827</v>
      </c>
      <c r="D14" t="s">
        <v>8320</v>
      </c>
      <c r="E14" s="12">
        <v>0</v>
      </c>
    </row>
    <row r="15" spans="1:14" x14ac:dyDescent="0.3">
      <c r="A15" t="s">
        <v>8318</v>
      </c>
      <c r="B15" s="12">
        <v>51</v>
      </c>
      <c r="D15" t="s">
        <v>8320</v>
      </c>
      <c r="E15" s="12">
        <v>0</v>
      </c>
    </row>
    <row r="16" spans="1:14" x14ac:dyDescent="0.3">
      <c r="A16" t="s">
        <v>8318</v>
      </c>
      <c r="B16" s="12">
        <v>41</v>
      </c>
      <c r="D16" t="s">
        <v>8320</v>
      </c>
      <c r="E16" s="12">
        <v>0</v>
      </c>
    </row>
    <row r="17" spans="1:5" x14ac:dyDescent="0.3">
      <c r="A17" t="s">
        <v>8318</v>
      </c>
      <c r="B17" s="12">
        <v>98</v>
      </c>
      <c r="D17" t="s">
        <v>8320</v>
      </c>
      <c r="E17" s="12">
        <v>26</v>
      </c>
    </row>
    <row r="18" spans="1:5" x14ac:dyDescent="0.3">
      <c r="A18" t="s">
        <v>8318</v>
      </c>
      <c r="B18" s="12">
        <v>70</v>
      </c>
      <c r="D18" t="s">
        <v>8320</v>
      </c>
      <c r="E18" s="12">
        <v>0</v>
      </c>
    </row>
    <row r="19" spans="1:5" x14ac:dyDescent="0.3">
      <c r="A19" t="s">
        <v>8318</v>
      </c>
      <c r="B19" s="12">
        <v>36</v>
      </c>
      <c r="D19" t="s">
        <v>8320</v>
      </c>
      <c r="E19" s="12">
        <v>7</v>
      </c>
    </row>
    <row r="20" spans="1:5" x14ac:dyDescent="0.3">
      <c r="A20" t="s">
        <v>8318</v>
      </c>
      <c r="B20" s="12">
        <v>342</v>
      </c>
      <c r="D20" t="s">
        <v>8320</v>
      </c>
      <c r="E20" s="12">
        <v>0</v>
      </c>
    </row>
    <row r="21" spans="1:5" x14ac:dyDescent="0.3">
      <c r="A21" t="s">
        <v>8318</v>
      </c>
      <c r="B21" s="12">
        <v>22</v>
      </c>
      <c r="D21" t="s">
        <v>8320</v>
      </c>
      <c r="E21" s="12">
        <v>2</v>
      </c>
    </row>
    <row r="22" spans="1:5" x14ac:dyDescent="0.3">
      <c r="A22" t="s">
        <v>8318</v>
      </c>
      <c r="B22" s="12">
        <v>25</v>
      </c>
      <c r="D22" t="s">
        <v>8320</v>
      </c>
      <c r="E22" s="12">
        <v>13</v>
      </c>
    </row>
    <row r="23" spans="1:5" x14ac:dyDescent="0.3">
      <c r="A23" t="s">
        <v>8318</v>
      </c>
      <c r="B23" s="12">
        <v>101</v>
      </c>
      <c r="D23" t="s">
        <v>8320</v>
      </c>
      <c r="E23" s="12">
        <v>4</v>
      </c>
    </row>
    <row r="24" spans="1:5" x14ac:dyDescent="0.3">
      <c r="A24" t="s">
        <v>8318</v>
      </c>
      <c r="B24" s="12">
        <v>8</v>
      </c>
      <c r="D24" t="s">
        <v>8320</v>
      </c>
      <c r="E24" s="12">
        <v>0</v>
      </c>
    </row>
    <row r="25" spans="1:5" x14ac:dyDescent="0.3">
      <c r="A25" t="s">
        <v>8318</v>
      </c>
      <c r="B25" s="12">
        <v>23</v>
      </c>
      <c r="D25" t="s">
        <v>8320</v>
      </c>
      <c r="E25" s="12">
        <v>12</v>
      </c>
    </row>
    <row r="26" spans="1:5" x14ac:dyDescent="0.3">
      <c r="A26" t="s">
        <v>8318</v>
      </c>
      <c r="B26" s="12">
        <v>574</v>
      </c>
      <c r="D26" t="s">
        <v>8320</v>
      </c>
      <c r="E26" s="12">
        <v>2</v>
      </c>
    </row>
    <row r="27" spans="1:5" x14ac:dyDescent="0.3">
      <c r="A27" t="s">
        <v>8318</v>
      </c>
      <c r="B27" s="12">
        <v>14</v>
      </c>
      <c r="D27" t="s">
        <v>8320</v>
      </c>
      <c r="E27" s="12">
        <v>10</v>
      </c>
    </row>
    <row r="28" spans="1:5" x14ac:dyDescent="0.3">
      <c r="A28" t="s">
        <v>8318</v>
      </c>
      <c r="B28" s="12">
        <v>19</v>
      </c>
      <c r="D28" t="s">
        <v>8320</v>
      </c>
      <c r="E28" s="12">
        <v>0</v>
      </c>
    </row>
    <row r="29" spans="1:5" x14ac:dyDescent="0.3">
      <c r="A29" t="s">
        <v>8318</v>
      </c>
      <c r="B29" s="12">
        <v>150</v>
      </c>
      <c r="D29" t="s">
        <v>8320</v>
      </c>
      <c r="E29" s="12">
        <v>5</v>
      </c>
    </row>
    <row r="30" spans="1:5" x14ac:dyDescent="0.3">
      <c r="A30" t="s">
        <v>8318</v>
      </c>
      <c r="B30" s="12">
        <v>71</v>
      </c>
      <c r="D30" t="s">
        <v>8320</v>
      </c>
      <c r="E30" s="12">
        <v>0</v>
      </c>
    </row>
    <row r="31" spans="1:5" x14ac:dyDescent="0.3">
      <c r="A31" t="s">
        <v>8318</v>
      </c>
      <c r="B31" s="12">
        <v>117</v>
      </c>
      <c r="D31" t="s">
        <v>8320</v>
      </c>
      <c r="E31" s="12">
        <v>5</v>
      </c>
    </row>
    <row r="32" spans="1:5" x14ac:dyDescent="0.3">
      <c r="A32" t="s">
        <v>8318</v>
      </c>
      <c r="B32" s="12">
        <v>53</v>
      </c>
      <c r="D32" t="s">
        <v>8320</v>
      </c>
      <c r="E32" s="12">
        <v>1</v>
      </c>
    </row>
    <row r="33" spans="1:5" x14ac:dyDescent="0.3">
      <c r="A33" t="s">
        <v>8318</v>
      </c>
      <c r="B33" s="12">
        <v>1</v>
      </c>
      <c r="D33" t="s">
        <v>8320</v>
      </c>
      <c r="E33" s="12">
        <v>3</v>
      </c>
    </row>
    <row r="34" spans="1:5" x14ac:dyDescent="0.3">
      <c r="A34" t="s">
        <v>8318</v>
      </c>
      <c r="B34" s="12">
        <v>89</v>
      </c>
      <c r="D34" t="s">
        <v>8320</v>
      </c>
      <c r="E34" s="12">
        <v>3</v>
      </c>
    </row>
    <row r="35" spans="1:5" x14ac:dyDescent="0.3">
      <c r="A35" t="s">
        <v>8318</v>
      </c>
      <c r="B35" s="12">
        <v>64</v>
      </c>
      <c r="D35" t="s">
        <v>8320</v>
      </c>
      <c r="E35" s="12">
        <v>0</v>
      </c>
    </row>
    <row r="36" spans="1:5" x14ac:dyDescent="0.3">
      <c r="A36" t="s">
        <v>8318</v>
      </c>
      <c r="B36" s="12">
        <v>68</v>
      </c>
      <c r="D36" t="s">
        <v>8320</v>
      </c>
      <c r="E36" s="12">
        <v>3</v>
      </c>
    </row>
    <row r="37" spans="1:5" x14ac:dyDescent="0.3">
      <c r="A37" t="s">
        <v>8318</v>
      </c>
      <c r="B37" s="12">
        <v>28</v>
      </c>
      <c r="D37" t="s">
        <v>8320</v>
      </c>
      <c r="E37" s="12">
        <v>0</v>
      </c>
    </row>
    <row r="38" spans="1:5" x14ac:dyDescent="0.3">
      <c r="A38" t="s">
        <v>8318</v>
      </c>
      <c r="B38" s="12">
        <v>44</v>
      </c>
      <c r="D38" t="s">
        <v>8320</v>
      </c>
      <c r="E38" s="12">
        <v>19</v>
      </c>
    </row>
    <row r="39" spans="1:5" x14ac:dyDescent="0.3">
      <c r="A39" t="s">
        <v>8318</v>
      </c>
      <c r="B39" s="12">
        <v>253</v>
      </c>
      <c r="D39" t="s">
        <v>8320</v>
      </c>
      <c r="E39" s="12">
        <v>8</v>
      </c>
    </row>
    <row r="40" spans="1:5" x14ac:dyDescent="0.3">
      <c r="A40" t="s">
        <v>8318</v>
      </c>
      <c r="B40" s="12">
        <v>66</v>
      </c>
      <c r="D40" t="s">
        <v>8320</v>
      </c>
      <c r="E40" s="12">
        <v>6</v>
      </c>
    </row>
    <row r="41" spans="1:5" x14ac:dyDescent="0.3">
      <c r="A41" t="s">
        <v>8318</v>
      </c>
      <c r="B41" s="12">
        <v>217</v>
      </c>
      <c r="D41" t="s">
        <v>8320</v>
      </c>
      <c r="E41" s="12">
        <v>0</v>
      </c>
    </row>
    <row r="42" spans="1:5" x14ac:dyDescent="0.3">
      <c r="A42" t="s">
        <v>8318</v>
      </c>
      <c r="B42" s="12">
        <v>16</v>
      </c>
      <c r="D42" t="s">
        <v>8320</v>
      </c>
      <c r="E42" s="12">
        <v>18</v>
      </c>
    </row>
    <row r="43" spans="1:5" x14ac:dyDescent="0.3">
      <c r="A43" t="s">
        <v>8318</v>
      </c>
      <c r="B43" s="12">
        <v>19</v>
      </c>
      <c r="D43" t="s">
        <v>8320</v>
      </c>
      <c r="E43" s="12">
        <v>7</v>
      </c>
    </row>
    <row r="44" spans="1:5" x14ac:dyDescent="0.3">
      <c r="A44" t="s">
        <v>8318</v>
      </c>
      <c r="B44" s="12">
        <v>169</v>
      </c>
      <c r="D44" t="s">
        <v>8320</v>
      </c>
      <c r="E44" s="12">
        <v>0</v>
      </c>
    </row>
    <row r="45" spans="1:5" x14ac:dyDescent="0.3">
      <c r="A45" t="s">
        <v>8318</v>
      </c>
      <c r="B45" s="12">
        <v>263</v>
      </c>
      <c r="D45" t="s">
        <v>8320</v>
      </c>
      <c r="E45" s="12">
        <v>8</v>
      </c>
    </row>
    <row r="46" spans="1:5" x14ac:dyDescent="0.3">
      <c r="A46" t="s">
        <v>8318</v>
      </c>
      <c r="B46" s="12">
        <v>15</v>
      </c>
      <c r="D46" t="s">
        <v>8320</v>
      </c>
      <c r="E46" s="12">
        <v>1293</v>
      </c>
    </row>
    <row r="47" spans="1:5" x14ac:dyDescent="0.3">
      <c r="A47" t="s">
        <v>8318</v>
      </c>
      <c r="B47" s="12">
        <v>61</v>
      </c>
      <c r="D47" t="s">
        <v>8320</v>
      </c>
      <c r="E47" s="12">
        <v>17</v>
      </c>
    </row>
    <row r="48" spans="1:5" x14ac:dyDescent="0.3">
      <c r="A48" t="s">
        <v>8318</v>
      </c>
      <c r="B48" s="12">
        <v>45</v>
      </c>
      <c r="D48" t="s">
        <v>8320</v>
      </c>
      <c r="E48" s="12">
        <v>0</v>
      </c>
    </row>
    <row r="49" spans="1:5" x14ac:dyDescent="0.3">
      <c r="A49" t="s">
        <v>8318</v>
      </c>
      <c r="B49" s="12">
        <v>70</v>
      </c>
      <c r="D49" t="s">
        <v>8320</v>
      </c>
      <c r="E49" s="12">
        <v>13</v>
      </c>
    </row>
    <row r="50" spans="1:5" x14ac:dyDescent="0.3">
      <c r="A50" t="s">
        <v>8318</v>
      </c>
      <c r="B50" s="12">
        <v>38</v>
      </c>
      <c r="D50" t="s">
        <v>8320</v>
      </c>
      <c r="E50" s="12">
        <v>0</v>
      </c>
    </row>
    <row r="51" spans="1:5" x14ac:dyDescent="0.3">
      <c r="A51" t="s">
        <v>8318</v>
      </c>
      <c r="B51" s="12">
        <v>87</v>
      </c>
      <c r="D51" t="s">
        <v>8320</v>
      </c>
      <c r="E51" s="12">
        <v>0</v>
      </c>
    </row>
    <row r="52" spans="1:5" x14ac:dyDescent="0.3">
      <c r="A52" t="s">
        <v>8318</v>
      </c>
      <c r="B52" s="12">
        <v>22</v>
      </c>
      <c r="D52" t="s">
        <v>8320</v>
      </c>
      <c r="E52" s="12">
        <v>33</v>
      </c>
    </row>
    <row r="53" spans="1:5" x14ac:dyDescent="0.3">
      <c r="A53" t="s">
        <v>8318</v>
      </c>
      <c r="B53" s="12">
        <v>119</v>
      </c>
      <c r="D53" t="s">
        <v>8320</v>
      </c>
      <c r="E53" s="12">
        <v>12</v>
      </c>
    </row>
    <row r="54" spans="1:5" x14ac:dyDescent="0.3">
      <c r="A54" t="s">
        <v>8318</v>
      </c>
      <c r="B54" s="12">
        <v>52</v>
      </c>
      <c r="D54" t="s">
        <v>8320</v>
      </c>
      <c r="E54" s="12">
        <v>1</v>
      </c>
    </row>
    <row r="55" spans="1:5" x14ac:dyDescent="0.3">
      <c r="A55" t="s">
        <v>8318</v>
      </c>
      <c r="B55" s="12">
        <v>117</v>
      </c>
      <c r="D55" t="s">
        <v>8320</v>
      </c>
      <c r="E55" s="12">
        <v>1</v>
      </c>
    </row>
    <row r="56" spans="1:5" x14ac:dyDescent="0.3">
      <c r="A56" t="s">
        <v>8318</v>
      </c>
      <c r="B56" s="12">
        <v>52</v>
      </c>
      <c r="D56" t="s">
        <v>8320</v>
      </c>
      <c r="E56" s="12">
        <v>1</v>
      </c>
    </row>
    <row r="57" spans="1:5" x14ac:dyDescent="0.3">
      <c r="A57" t="s">
        <v>8318</v>
      </c>
      <c r="B57" s="12">
        <v>86</v>
      </c>
      <c r="D57" t="s">
        <v>8320</v>
      </c>
      <c r="E57" s="12">
        <v>1</v>
      </c>
    </row>
    <row r="58" spans="1:5" x14ac:dyDescent="0.3">
      <c r="A58" t="s">
        <v>8318</v>
      </c>
      <c r="B58" s="12">
        <v>174</v>
      </c>
      <c r="D58" t="s">
        <v>8320</v>
      </c>
      <c r="E58" s="12">
        <v>84</v>
      </c>
    </row>
    <row r="59" spans="1:5" x14ac:dyDescent="0.3">
      <c r="A59" t="s">
        <v>8318</v>
      </c>
      <c r="B59" s="12">
        <v>69</v>
      </c>
      <c r="D59" t="s">
        <v>8320</v>
      </c>
      <c r="E59" s="12">
        <v>38</v>
      </c>
    </row>
    <row r="60" spans="1:5" x14ac:dyDescent="0.3">
      <c r="A60" t="s">
        <v>8318</v>
      </c>
      <c r="B60" s="12">
        <v>75</v>
      </c>
      <c r="D60" t="s">
        <v>8320</v>
      </c>
      <c r="E60" s="12">
        <v>1</v>
      </c>
    </row>
    <row r="61" spans="1:5" x14ac:dyDescent="0.3">
      <c r="A61" t="s">
        <v>8318</v>
      </c>
      <c r="B61" s="12">
        <v>33</v>
      </c>
      <c r="D61" t="s">
        <v>8320</v>
      </c>
      <c r="E61" s="12">
        <v>76</v>
      </c>
    </row>
    <row r="62" spans="1:5" x14ac:dyDescent="0.3">
      <c r="A62" t="s">
        <v>8318</v>
      </c>
      <c r="B62" s="12">
        <v>108</v>
      </c>
      <c r="D62" t="s">
        <v>8320</v>
      </c>
      <c r="E62" s="12">
        <v>3</v>
      </c>
    </row>
    <row r="63" spans="1:5" x14ac:dyDescent="0.3">
      <c r="A63" t="s">
        <v>8318</v>
      </c>
      <c r="B63" s="12">
        <v>23</v>
      </c>
      <c r="D63" t="s">
        <v>8320</v>
      </c>
      <c r="E63" s="12">
        <v>0</v>
      </c>
    </row>
    <row r="64" spans="1:5" x14ac:dyDescent="0.3">
      <c r="A64" t="s">
        <v>8318</v>
      </c>
      <c r="B64" s="12">
        <v>48</v>
      </c>
      <c r="D64" t="s">
        <v>8320</v>
      </c>
      <c r="E64" s="12">
        <v>2</v>
      </c>
    </row>
    <row r="65" spans="1:5" x14ac:dyDescent="0.3">
      <c r="A65" t="s">
        <v>8318</v>
      </c>
      <c r="B65" s="12">
        <v>64</v>
      </c>
      <c r="D65" t="s">
        <v>8320</v>
      </c>
      <c r="E65" s="12">
        <v>0</v>
      </c>
    </row>
    <row r="66" spans="1:5" x14ac:dyDescent="0.3">
      <c r="A66" t="s">
        <v>8318</v>
      </c>
      <c r="B66" s="12">
        <v>24</v>
      </c>
      <c r="D66" t="s">
        <v>8320</v>
      </c>
      <c r="E66" s="12">
        <v>0</v>
      </c>
    </row>
    <row r="67" spans="1:5" x14ac:dyDescent="0.3">
      <c r="A67" t="s">
        <v>8318</v>
      </c>
      <c r="B67" s="12">
        <v>57</v>
      </c>
      <c r="D67" t="s">
        <v>8320</v>
      </c>
      <c r="E67" s="12">
        <v>0</v>
      </c>
    </row>
    <row r="68" spans="1:5" x14ac:dyDescent="0.3">
      <c r="A68" t="s">
        <v>8318</v>
      </c>
      <c r="B68" s="12">
        <v>26</v>
      </c>
      <c r="D68" t="s">
        <v>8320</v>
      </c>
      <c r="E68" s="12">
        <v>2</v>
      </c>
    </row>
    <row r="69" spans="1:5" x14ac:dyDescent="0.3">
      <c r="A69" t="s">
        <v>8318</v>
      </c>
      <c r="B69" s="12">
        <v>20</v>
      </c>
      <c r="D69" t="s">
        <v>8320</v>
      </c>
      <c r="E69" s="12">
        <v>0</v>
      </c>
    </row>
    <row r="70" spans="1:5" x14ac:dyDescent="0.3">
      <c r="A70" t="s">
        <v>8318</v>
      </c>
      <c r="B70" s="12">
        <v>36</v>
      </c>
      <c r="D70" t="s">
        <v>8320</v>
      </c>
      <c r="E70" s="12">
        <v>0</v>
      </c>
    </row>
    <row r="71" spans="1:5" x14ac:dyDescent="0.3">
      <c r="A71" t="s">
        <v>8318</v>
      </c>
      <c r="B71" s="12">
        <v>178</v>
      </c>
      <c r="D71" t="s">
        <v>8320</v>
      </c>
      <c r="E71" s="12">
        <v>0</v>
      </c>
    </row>
    <row r="72" spans="1:5" x14ac:dyDescent="0.3">
      <c r="A72" t="s">
        <v>8318</v>
      </c>
      <c r="B72" s="12">
        <v>17</v>
      </c>
      <c r="D72" t="s">
        <v>8320</v>
      </c>
      <c r="E72" s="12">
        <v>2</v>
      </c>
    </row>
    <row r="73" spans="1:5" x14ac:dyDescent="0.3">
      <c r="A73" t="s">
        <v>8318</v>
      </c>
      <c r="B73" s="12">
        <v>32</v>
      </c>
      <c r="D73" t="s">
        <v>8320</v>
      </c>
      <c r="E73" s="12">
        <v>0</v>
      </c>
    </row>
    <row r="74" spans="1:5" x14ac:dyDescent="0.3">
      <c r="A74" t="s">
        <v>8318</v>
      </c>
      <c r="B74" s="12">
        <v>41</v>
      </c>
      <c r="D74" t="s">
        <v>8320</v>
      </c>
      <c r="E74" s="12">
        <v>7</v>
      </c>
    </row>
    <row r="75" spans="1:5" x14ac:dyDescent="0.3">
      <c r="A75" t="s">
        <v>8318</v>
      </c>
      <c r="B75" s="12">
        <v>18</v>
      </c>
      <c r="D75" t="s">
        <v>8320</v>
      </c>
      <c r="E75" s="12">
        <v>0</v>
      </c>
    </row>
    <row r="76" spans="1:5" x14ac:dyDescent="0.3">
      <c r="A76" t="s">
        <v>8318</v>
      </c>
      <c r="B76" s="12">
        <v>29</v>
      </c>
      <c r="D76" t="s">
        <v>8320</v>
      </c>
      <c r="E76" s="12">
        <v>5</v>
      </c>
    </row>
    <row r="77" spans="1:5" x14ac:dyDescent="0.3">
      <c r="A77" t="s">
        <v>8318</v>
      </c>
      <c r="B77" s="12">
        <v>47</v>
      </c>
      <c r="D77" t="s">
        <v>8320</v>
      </c>
      <c r="E77" s="12">
        <v>0</v>
      </c>
    </row>
    <row r="78" spans="1:5" x14ac:dyDescent="0.3">
      <c r="A78" t="s">
        <v>8318</v>
      </c>
      <c r="B78" s="12">
        <v>15</v>
      </c>
      <c r="D78" t="s">
        <v>8320</v>
      </c>
      <c r="E78" s="12">
        <v>0</v>
      </c>
    </row>
    <row r="79" spans="1:5" x14ac:dyDescent="0.3">
      <c r="A79" t="s">
        <v>8318</v>
      </c>
      <c r="B79" s="12">
        <v>26</v>
      </c>
      <c r="D79" t="s">
        <v>8320</v>
      </c>
      <c r="E79" s="12">
        <v>1</v>
      </c>
    </row>
    <row r="80" spans="1:5" x14ac:dyDescent="0.3">
      <c r="A80" t="s">
        <v>8318</v>
      </c>
      <c r="B80" s="12">
        <v>35</v>
      </c>
      <c r="D80" t="s">
        <v>8320</v>
      </c>
      <c r="E80" s="12">
        <v>0</v>
      </c>
    </row>
    <row r="81" spans="1:5" x14ac:dyDescent="0.3">
      <c r="A81" t="s">
        <v>8318</v>
      </c>
      <c r="B81" s="12">
        <v>41</v>
      </c>
      <c r="D81" t="s">
        <v>8320</v>
      </c>
      <c r="E81" s="12">
        <v>5</v>
      </c>
    </row>
    <row r="82" spans="1:5" x14ac:dyDescent="0.3">
      <c r="A82" t="s">
        <v>8318</v>
      </c>
      <c r="B82" s="12">
        <v>47</v>
      </c>
      <c r="D82" t="s">
        <v>8320</v>
      </c>
      <c r="E82" s="12">
        <v>3</v>
      </c>
    </row>
    <row r="83" spans="1:5" x14ac:dyDescent="0.3">
      <c r="A83" t="s">
        <v>8318</v>
      </c>
      <c r="B83" s="12">
        <v>28</v>
      </c>
      <c r="D83" t="s">
        <v>8320</v>
      </c>
      <c r="E83" s="12">
        <v>6</v>
      </c>
    </row>
    <row r="84" spans="1:5" x14ac:dyDescent="0.3">
      <c r="A84" t="s">
        <v>8318</v>
      </c>
      <c r="B84" s="12">
        <v>100</v>
      </c>
      <c r="D84" t="s">
        <v>8320</v>
      </c>
      <c r="E84" s="12">
        <v>12</v>
      </c>
    </row>
    <row r="85" spans="1:5" x14ac:dyDescent="0.3">
      <c r="A85" t="s">
        <v>8318</v>
      </c>
      <c r="B85" s="12">
        <v>13</v>
      </c>
      <c r="D85" t="s">
        <v>8320</v>
      </c>
      <c r="E85" s="12">
        <v>13</v>
      </c>
    </row>
    <row r="86" spans="1:5" x14ac:dyDescent="0.3">
      <c r="A86" t="s">
        <v>8318</v>
      </c>
      <c r="B86" s="12">
        <v>7</v>
      </c>
      <c r="D86" t="s">
        <v>8320</v>
      </c>
      <c r="E86" s="12">
        <v>5</v>
      </c>
    </row>
    <row r="87" spans="1:5" x14ac:dyDescent="0.3">
      <c r="A87" t="s">
        <v>8318</v>
      </c>
      <c r="B87" s="12">
        <v>21</v>
      </c>
      <c r="D87" t="s">
        <v>8320</v>
      </c>
      <c r="E87" s="12">
        <v>2</v>
      </c>
    </row>
    <row r="88" spans="1:5" x14ac:dyDescent="0.3">
      <c r="A88" t="s">
        <v>8318</v>
      </c>
      <c r="B88" s="12">
        <v>17</v>
      </c>
      <c r="D88" t="s">
        <v>8320</v>
      </c>
      <c r="E88" s="12">
        <v>8</v>
      </c>
    </row>
    <row r="89" spans="1:5" x14ac:dyDescent="0.3">
      <c r="A89" t="s">
        <v>8318</v>
      </c>
      <c r="B89" s="12">
        <v>25</v>
      </c>
      <c r="D89" t="s">
        <v>8320</v>
      </c>
      <c r="E89" s="12">
        <v>0</v>
      </c>
    </row>
    <row r="90" spans="1:5" x14ac:dyDescent="0.3">
      <c r="A90" t="s">
        <v>8318</v>
      </c>
      <c r="B90" s="12">
        <v>60</v>
      </c>
      <c r="D90" t="s">
        <v>8320</v>
      </c>
      <c r="E90" s="12">
        <v>13</v>
      </c>
    </row>
    <row r="91" spans="1:5" x14ac:dyDescent="0.3">
      <c r="A91" t="s">
        <v>8318</v>
      </c>
      <c r="B91" s="12">
        <v>56</v>
      </c>
      <c r="D91" t="s">
        <v>8320</v>
      </c>
      <c r="E91" s="12">
        <v>0</v>
      </c>
    </row>
    <row r="92" spans="1:5" x14ac:dyDescent="0.3">
      <c r="A92" t="s">
        <v>8318</v>
      </c>
      <c r="B92" s="12">
        <v>16</v>
      </c>
      <c r="D92" t="s">
        <v>8320</v>
      </c>
      <c r="E92" s="12">
        <v>5</v>
      </c>
    </row>
    <row r="93" spans="1:5" x14ac:dyDescent="0.3">
      <c r="A93" t="s">
        <v>8318</v>
      </c>
      <c r="B93" s="12">
        <v>46</v>
      </c>
      <c r="D93" t="s">
        <v>8320</v>
      </c>
      <c r="E93" s="12">
        <v>8</v>
      </c>
    </row>
    <row r="94" spans="1:5" x14ac:dyDescent="0.3">
      <c r="A94" t="s">
        <v>8318</v>
      </c>
      <c r="B94" s="12">
        <v>43</v>
      </c>
      <c r="D94" t="s">
        <v>8320</v>
      </c>
      <c r="E94" s="12">
        <v>8</v>
      </c>
    </row>
    <row r="95" spans="1:5" x14ac:dyDescent="0.3">
      <c r="A95" t="s">
        <v>8318</v>
      </c>
      <c r="B95" s="12">
        <v>15</v>
      </c>
      <c r="D95" t="s">
        <v>8320</v>
      </c>
      <c r="E95" s="12">
        <v>0</v>
      </c>
    </row>
    <row r="96" spans="1:5" x14ac:dyDescent="0.3">
      <c r="A96" t="s">
        <v>8318</v>
      </c>
      <c r="B96" s="12">
        <v>12</v>
      </c>
      <c r="D96" t="s">
        <v>8320</v>
      </c>
      <c r="E96" s="12">
        <v>2</v>
      </c>
    </row>
    <row r="97" spans="1:5" x14ac:dyDescent="0.3">
      <c r="A97" t="s">
        <v>8318</v>
      </c>
      <c r="B97" s="12">
        <v>21</v>
      </c>
      <c r="D97" t="s">
        <v>8320</v>
      </c>
      <c r="E97" s="12">
        <v>3</v>
      </c>
    </row>
    <row r="98" spans="1:5" x14ac:dyDescent="0.3">
      <c r="A98" t="s">
        <v>8318</v>
      </c>
      <c r="B98" s="12">
        <v>34</v>
      </c>
      <c r="D98" t="s">
        <v>8320</v>
      </c>
      <c r="E98" s="12">
        <v>0</v>
      </c>
    </row>
    <row r="99" spans="1:5" x14ac:dyDescent="0.3">
      <c r="A99" t="s">
        <v>8318</v>
      </c>
      <c r="B99" s="12">
        <v>8</v>
      </c>
      <c r="D99" t="s">
        <v>8320</v>
      </c>
      <c r="E99" s="12">
        <v>0</v>
      </c>
    </row>
    <row r="100" spans="1:5" x14ac:dyDescent="0.3">
      <c r="A100" t="s">
        <v>8318</v>
      </c>
      <c r="B100" s="12">
        <v>60</v>
      </c>
      <c r="D100" t="s">
        <v>8320</v>
      </c>
      <c r="E100" s="12">
        <v>11</v>
      </c>
    </row>
    <row r="101" spans="1:5" x14ac:dyDescent="0.3">
      <c r="A101" t="s">
        <v>8318</v>
      </c>
      <c r="B101" s="12">
        <v>39</v>
      </c>
      <c r="D101" t="s">
        <v>8320</v>
      </c>
      <c r="E101" s="12">
        <v>0</v>
      </c>
    </row>
    <row r="102" spans="1:5" x14ac:dyDescent="0.3">
      <c r="A102" t="s">
        <v>8318</v>
      </c>
      <c r="B102" s="12">
        <v>26</v>
      </c>
      <c r="D102" t="s">
        <v>8320</v>
      </c>
      <c r="E102" s="12">
        <v>1</v>
      </c>
    </row>
    <row r="103" spans="1:5" x14ac:dyDescent="0.3">
      <c r="A103" t="s">
        <v>8318</v>
      </c>
      <c r="B103" s="12">
        <v>35</v>
      </c>
      <c r="D103" t="s">
        <v>8320</v>
      </c>
      <c r="E103" s="12">
        <v>0</v>
      </c>
    </row>
    <row r="104" spans="1:5" x14ac:dyDescent="0.3">
      <c r="A104" t="s">
        <v>8318</v>
      </c>
      <c r="B104" s="12">
        <v>65</v>
      </c>
      <c r="D104" t="s">
        <v>8320</v>
      </c>
      <c r="E104" s="12">
        <v>17</v>
      </c>
    </row>
    <row r="105" spans="1:5" x14ac:dyDescent="0.3">
      <c r="A105" t="s">
        <v>8318</v>
      </c>
      <c r="B105" s="12">
        <v>49</v>
      </c>
      <c r="D105" t="s">
        <v>8320</v>
      </c>
      <c r="E105" s="12">
        <v>2</v>
      </c>
    </row>
    <row r="106" spans="1:5" x14ac:dyDescent="0.3">
      <c r="A106" t="s">
        <v>8318</v>
      </c>
      <c r="B106" s="12">
        <v>10</v>
      </c>
      <c r="D106" t="s">
        <v>8320</v>
      </c>
      <c r="E106" s="12">
        <v>1</v>
      </c>
    </row>
    <row r="107" spans="1:5" x14ac:dyDescent="0.3">
      <c r="A107" t="s">
        <v>8318</v>
      </c>
      <c r="B107" s="12">
        <v>60</v>
      </c>
      <c r="D107" t="s">
        <v>8320</v>
      </c>
      <c r="E107" s="12">
        <v>2</v>
      </c>
    </row>
    <row r="108" spans="1:5" x14ac:dyDescent="0.3">
      <c r="A108" t="s">
        <v>8318</v>
      </c>
      <c r="B108" s="12">
        <v>27</v>
      </c>
      <c r="D108" t="s">
        <v>8320</v>
      </c>
      <c r="E108" s="12">
        <v>16</v>
      </c>
    </row>
    <row r="109" spans="1:5" x14ac:dyDescent="0.3">
      <c r="A109" t="s">
        <v>8318</v>
      </c>
      <c r="B109" s="12">
        <v>69</v>
      </c>
      <c r="D109" t="s">
        <v>8320</v>
      </c>
      <c r="E109" s="12">
        <v>1</v>
      </c>
    </row>
    <row r="110" spans="1:5" x14ac:dyDescent="0.3">
      <c r="A110" t="s">
        <v>8318</v>
      </c>
      <c r="B110" s="12">
        <v>47</v>
      </c>
      <c r="D110" t="s">
        <v>8320</v>
      </c>
      <c r="E110" s="12">
        <v>4</v>
      </c>
    </row>
    <row r="111" spans="1:5" x14ac:dyDescent="0.3">
      <c r="A111" t="s">
        <v>8318</v>
      </c>
      <c r="B111" s="12">
        <v>47</v>
      </c>
      <c r="D111" t="s">
        <v>8320</v>
      </c>
      <c r="E111" s="12">
        <v>5</v>
      </c>
    </row>
    <row r="112" spans="1:5" x14ac:dyDescent="0.3">
      <c r="A112" t="s">
        <v>8318</v>
      </c>
      <c r="B112" s="12">
        <v>26</v>
      </c>
      <c r="D112" t="s">
        <v>8320</v>
      </c>
      <c r="E112" s="12">
        <v>7</v>
      </c>
    </row>
    <row r="113" spans="1:5" x14ac:dyDescent="0.3">
      <c r="A113" t="s">
        <v>8318</v>
      </c>
      <c r="B113" s="12">
        <v>53</v>
      </c>
      <c r="D113" t="s">
        <v>8320</v>
      </c>
      <c r="E113" s="12">
        <v>0</v>
      </c>
    </row>
    <row r="114" spans="1:5" x14ac:dyDescent="0.3">
      <c r="A114" t="s">
        <v>8318</v>
      </c>
      <c r="B114" s="12">
        <v>81</v>
      </c>
      <c r="D114" t="s">
        <v>8320</v>
      </c>
      <c r="E114" s="12">
        <v>12</v>
      </c>
    </row>
    <row r="115" spans="1:5" x14ac:dyDescent="0.3">
      <c r="A115" t="s">
        <v>8318</v>
      </c>
      <c r="B115" s="12">
        <v>78</v>
      </c>
      <c r="D115" t="s">
        <v>8320</v>
      </c>
      <c r="E115" s="12">
        <v>2</v>
      </c>
    </row>
    <row r="116" spans="1:5" x14ac:dyDescent="0.3">
      <c r="A116" t="s">
        <v>8318</v>
      </c>
      <c r="B116" s="12">
        <v>35</v>
      </c>
      <c r="D116" t="s">
        <v>8320</v>
      </c>
      <c r="E116" s="12">
        <v>5</v>
      </c>
    </row>
    <row r="117" spans="1:5" x14ac:dyDescent="0.3">
      <c r="A117" t="s">
        <v>8318</v>
      </c>
      <c r="B117" s="12">
        <v>22</v>
      </c>
      <c r="D117" t="s">
        <v>8320</v>
      </c>
      <c r="E117" s="12">
        <v>2</v>
      </c>
    </row>
    <row r="118" spans="1:5" x14ac:dyDescent="0.3">
      <c r="A118" t="s">
        <v>8318</v>
      </c>
      <c r="B118" s="12">
        <v>57</v>
      </c>
      <c r="D118" t="s">
        <v>8320</v>
      </c>
      <c r="E118" s="12">
        <v>3</v>
      </c>
    </row>
    <row r="119" spans="1:5" x14ac:dyDescent="0.3">
      <c r="A119" t="s">
        <v>8318</v>
      </c>
      <c r="B119" s="12">
        <v>27</v>
      </c>
      <c r="D119" t="s">
        <v>8320</v>
      </c>
      <c r="E119" s="12">
        <v>0</v>
      </c>
    </row>
    <row r="120" spans="1:5" x14ac:dyDescent="0.3">
      <c r="A120" t="s">
        <v>8318</v>
      </c>
      <c r="B120" s="12">
        <v>39</v>
      </c>
      <c r="D120" t="s">
        <v>8320</v>
      </c>
      <c r="E120" s="12">
        <v>49</v>
      </c>
    </row>
    <row r="121" spans="1:5" x14ac:dyDescent="0.3">
      <c r="A121" t="s">
        <v>8318</v>
      </c>
      <c r="B121" s="12">
        <v>37</v>
      </c>
      <c r="D121" t="s">
        <v>8320</v>
      </c>
      <c r="E121" s="12">
        <v>1</v>
      </c>
    </row>
    <row r="122" spans="1:5" x14ac:dyDescent="0.3">
      <c r="A122" t="s">
        <v>8318</v>
      </c>
      <c r="B122" s="12">
        <v>137</v>
      </c>
      <c r="D122" t="s">
        <v>8320</v>
      </c>
      <c r="E122" s="12">
        <v>2</v>
      </c>
    </row>
    <row r="123" spans="1:5" x14ac:dyDescent="0.3">
      <c r="A123" t="s">
        <v>8318</v>
      </c>
      <c r="B123" s="12">
        <v>376</v>
      </c>
      <c r="D123" t="s">
        <v>8320</v>
      </c>
      <c r="E123" s="12">
        <v>0</v>
      </c>
    </row>
    <row r="124" spans="1:5" x14ac:dyDescent="0.3">
      <c r="A124" t="s">
        <v>8318</v>
      </c>
      <c r="B124" s="12">
        <v>202</v>
      </c>
      <c r="D124" t="s">
        <v>8320</v>
      </c>
      <c r="E124" s="12">
        <v>0</v>
      </c>
    </row>
    <row r="125" spans="1:5" x14ac:dyDescent="0.3">
      <c r="A125" t="s">
        <v>8318</v>
      </c>
      <c r="B125" s="12">
        <v>328</v>
      </c>
      <c r="D125" t="s">
        <v>8320</v>
      </c>
      <c r="E125" s="12">
        <v>11</v>
      </c>
    </row>
    <row r="126" spans="1:5" x14ac:dyDescent="0.3">
      <c r="A126" t="s">
        <v>8318</v>
      </c>
      <c r="B126" s="12">
        <v>84</v>
      </c>
      <c r="D126" t="s">
        <v>8320</v>
      </c>
      <c r="E126" s="12">
        <v>1</v>
      </c>
    </row>
    <row r="127" spans="1:5" x14ac:dyDescent="0.3">
      <c r="A127" t="s">
        <v>8318</v>
      </c>
      <c r="B127" s="12">
        <v>96</v>
      </c>
      <c r="D127" t="s">
        <v>8320</v>
      </c>
      <c r="E127" s="12">
        <v>8</v>
      </c>
    </row>
    <row r="128" spans="1:5" x14ac:dyDescent="0.3">
      <c r="A128" t="s">
        <v>8318</v>
      </c>
      <c r="B128" s="12">
        <v>223</v>
      </c>
      <c r="D128" t="s">
        <v>8320</v>
      </c>
      <c r="E128" s="12">
        <v>5</v>
      </c>
    </row>
    <row r="129" spans="1:5" x14ac:dyDescent="0.3">
      <c r="A129" t="s">
        <v>8318</v>
      </c>
      <c r="B129" s="12">
        <v>62</v>
      </c>
      <c r="D129" t="s">
        <v>8320</v>
      </c>
      <c r="E129" s="12">
        <v>39</v>
      </c>
    </row>
    <row r="130" spans="1:5" x14ac:dyDescent="0.3">
      <c r="A130" t="s">
        <v>8318</v>
      </c>
      <c r="B130" s="12">
        <v>146</v>
      </c>
      <c r="D130" t="s">
        <v>8320</v>
      </c>
      <c r="E130" s="12">
        <v>0</v>
      </c>
    </row>
    <row r="131" spans="1:5" x14ac:dyDescent="0.3">
      <c r="A131" t="s">
        <v>8318</v>
      </c>
      <c r="B131" s="12">
        <v>235</v>
      </c>
      <c r="D131" t="s">
        <v>8320</v>
      </c>
      <c r="E131" s="12">
        <v>0</v>
      </c>
    </row>
    <row r="132" spans="1:5" x14ac:dyDescent="0.3">
      <c r="A132" t="s">
        <v>8318</v>
      </c>
      <c r="B132" s="12">
        <v>437</v>
      </c>
      <c r="D132" t="s">
        <v>8320</v>
      </c>
      <c r="E132" s="12">
        <v>2</v>
      </c>
    </row>
    <row r="133" spans="1:5" x14ac:dyDescent="0.3">
      <c r="A133" t="s">
        <v>8318</v>
      </c>
      <c r="B133" s="12">
        <v>77</v>
      </c>
      <c r="D133" t="s">
        <v>8320</v>
      </c>
      <c r="E133" s="12">
        <v>170</v>
      </c>
    </row>
    <row r="134" spans="1:5" x14ac:dyDescent="0.3">
      <c r="A134" t="s">
        <v>8318</v>
      </c>
      <c r="B134" s="12">
        <v>108</v>
      </c>
      <c r="D134" t="s">
        <v>8320</v>
      </c>
      <c r="E134" s="12">
        <v>5</v>
      </c>
    </row>
    <row r="135" spans="1:5" x14ac:dyDescent="0.3">
      <c r="A135" t="s">
        <v>8318</v>
      </c>
      <c r="B135" s="12">
        <v>7</v>
      </c>
      <c r="D135" t="s">
        <v>8320</v>
      </c>
      <c r="E135" s="12">
        <v>14</v>
      </c>
    </row>
    <row r="136" spans="1:5" x14ac:dyDescent="0.3">
      <c r="A136" t="s">
        <v>8318</v>
      </c>
      <c r="B136" s="12">
        <v>314</v>
      </c>
      <c r="D136" t="s">
        <v>8320</v>
      </c>
      <c r="E136" s="12">
        <v>1</v>
      </c>
    </row>
    <row r="137" spans="1:5" x14ac:dyDescent="0.3">
      <c r="A137" t="s">
        <v>8318</v>
      </c>
      <c r="B137" s="12">
        <v>188</v>
      </c>
      <c r="D137" t="s">
        <v>8320</v>
      </c>
      <c r="E137" s="12">
        <v>0</v>
      </c>
    </row>
    <row r="138" spans="1:5" x14ac:dyDescent="0.3">
      <c r="A138" t="s">
        <v>8318</v>
      </c>
      <c r="B138" s="12">
        <v>275</v>
      </c>
      <c r="D138" t="s">
        <v>8320</v>
      </c>
      <c r="E138" s="12">
        <v>124</v>
      </c>
    </row>
    <row r="139" spans="1:5" x14ac:dyDescent="0.3">
      <c r="A139" t="s">
        <v>8318</v>
      </c>
      <c r="B139" s="12">
        <v>560</v>
      </c>
      <c r="D139" t="s">
        <v>8320</v>
      </c>
      <c r="E139" s="12">
        <v>0</v>
      </c>
    </row>
    <row r="140" spans="1:5" x14ac:dyDescent="0.3">
      <c r="A140" t="s">
        <v>8318</v>
      </c>
      <c r="B140" s="12">
        <v>688</v>
      </c>
      <c r="D140" t="s">
        <v>8320</v>
      </c>
      <c r="E140" s="12">
        <v>0</v>
      </c>
    </row>
    <row r="141" spans="1:5" x14ac:dyDescent="0.3">
      <c r="A141" t="s">
        <v>8318</v>
      </c>
      <c r="B141" s="12">
        <v>942</v>
      </c>
      <c r="D141" t="s">
        <v>8320</v>
      </c>
      <c r="E141" s="12">
        <v>55</v>
      </c>
    </row>
    <row r="142" spans="1:5" x14ac:dyDescent="0.3">
      <c r="A142" t="s">
        <v>8318</v>
      </c>
      <c r="B142" s="12">
        <v>88</v>
      </c>
      <c r="D142" t="s">
        <v>8320</v>
      </c>
      <c r="E142" s="12">
        <v>140</v>
      </c>
    </row>
    <row r="143" spans="1:5" x14ac:dyDescent="0.3">
      <c r="A143" t="s">
        <v>8318</v>
      </c>
      <c r="B143" s="12">
        <v>220</v>
      </c>
      <c r="D143" t="s">
        <v>8320</v>
      </c>
      <c r="E143" s="12">
        <v>21</v>
      </c>
    </row>
    <row r="144" spans="1:5" x14ac:dyDescent="0.3">
      <c r="A144" t="s">
        <v>8318</v>
      </c>
      <c r="B144" s="12">
        <v>145</v>
      </c>
      <c r="D144" t="s">
        <v>8320</v>
      </c>
      <c r="E144" s="12">
        <v>1</v>
      </c>
    </row>
    <row r="145" spans="1:5" x14ac:dyDescent="0.3">
      <c r="A145" t="s">
        <v>8318</v>
      </c>
      <c r="B145" s="12">
        <v>963</v>
      </c>
      <c r="D145" t="s">
        <v>8320</v>
      </c>
      <c r="E145" s="12">
        <v>147</v>
      </c>
    </row>
    <row r="146" spans="1:5" x14ac:dyDescent="0.3">
      <c r="A146" t="s">
        <v>8318</v>
      </c>
      <c r="B146" s="12">
        <v>91</v>
      </c>
      <c r="D146" t="s">
        <v>8320</v>
      </c>
      <c r="E146" s="12">
        <v>11</v>
      </c>
    </row>
    <row r="147" spans="1:5" x14ac:dyDescent="0.3">
      <c r="A147" t="s">
        <v>8318</v>
      </c>
      <c r="B147" s="12">
        <v>58</v>
      </c>
      <c r="D147" t="s">
        <v>8320</v>
      </c>
      <c r="E147" s="12">
        <v>125</v>
      </c>
    </row>
    <row r="148" spans="1:5" x14ac:dyDescent="0.3">
      <c r="A148" t="s">
        <v>8318</v>
      </c>
      <c r="B148" s="12">
        <v>36</v>
      </c>
      <c r="D148" t="s">
        <v>8320</v>
      </c>
      <c r="E148" s="12">
        <v>1</v>
      </c>
    </row>
    <row r="149" spans="1:5" x14ac:dyDescent="0.3">
      <c r="A149" t="s">
        <v>8318</v>
      </c>
      <c r="B149" s="12">
        <v>165</v>
      </c>
      <c r="D149" t="s">
        <v>8320</v>
      </c>
      <c r="E149" s="12">
        <v>0</v>
      </c>
    </row>
    <row r="150" spans="1:5" x14ac:dyDescent="0.3">
      <c r="A150" t="s">
        <v>8318</v>
      </c>
      <c r="B150" s="12">
        <v>111</v>
      </c>
      <c r="D150" t="s">
        <v>8320</v>
      </c>
      <c r="E150" s="12">
        <v>0</v>
      </c>
    </row>
    <row r="151" spans="1:5" x14ac:dyDescent="0.3">
      <c r="A151" t="s">
        <v>8318</v>
      </c>
      <c r="B151" s="12">
        <v>1596</v>
      </c>
      <c r="D151" t="s">
        <v>8320</v>
      </c>
      <c r="E151" s="12">
        <v>3</v>
      </c>
    </row>
    <row r="152" spans="1:5" x14ac:dyDescent="0.3">
      <c r="A152" t="s">
        <v>8318</v>
      </c>
      <c r="B152" s="12">
        <v>61</v>
      </c>
      <c r="D152" t="s">
        <v>8320</v>
      </c>
      <c r="E152" s="12">
        <v>0</v>
      </c>
    </row>
    <row r="153" spans="1:5" x14ac:dyDescent="0.3">
      <c r="A153" t="s">
        <v>8318</v>
      </c>
      <c r="B153" s="12">
        <v>287</v>
      </c>
      <c r="D153" t="s">
        <v>8320</v>
      </c>
      <c r="E153" s="12">
        <v>0</v>
      </c>
    </row>
    <row r="154" spans="1:5" x14ac:dyDescent="0.3">
      <c r="A154" t="s">
        <v>8318</v>
      </c>
      <c r="B154" s="12">
        <v>65</v>
      </c>
      <c r="D154" t="s">
        <v>8320</v>
      </c>
      <c r="E154" s="12">
        <v>0</v>
      </c>
    </row>
    <row r="155" spans="1:5" x14ac:dyDescent="0.3">
      <c r="A155" t="s">
        <v>8318</v>
      </c>
      <c r="B155" s="12">
        <v>118</v>
      </c>
      <c r="D155" t="s">
        <v>8320</v>
      </c>
      <c r="E155" s="12">
        <v>0</v>
      </c>
    </row>
    <row r="156" spans="1:5" x14ac:dyDescent="0.3">
      <c r="A156" t="s">
        <v>8318</v>
      </c>
      <c r="B156" s="12">
        <v>113</v>
      </c>
      <c r="D156" t="s">
        <v>8320</v>
      </c>
      <c r="E156" s="12">
        <v>3</v>
      </c>
    </row>
    <row r="157" spans="1:5" x14ac:dyDescent="0.3">
      <c r="A157" t="s">
        <v>8318</v>
      </c>
      <c r="B157" s="12">
        <v>332</v>
      </c>
      <c r="D157" t="s">
        <v>8320</v>
      </c>
      <c r="E157" s="12">
        <v>0</v>
      </c>
    </row>
    <row r="158" spans="1:5" x14ac:dyDescent="0.3">
      <c r="A158" t="s">
        <v>8318</v>
      </c>
      <c r="B158" s="12">
        <v>62</v>
      </c>
      <c r="D158" t="s">
        <v>8320</v>
      </c>
      <c r="E158" s="12">
        <v>1</v>
      </c>
    </row>
    <row r="159" spans="1:5" x14ac:dyDescent="0.3">
      <c r="A159" t="s">
        <v>8318</v>
      </c>
      <c r="B159" s="12">
        <v>951</v>
      </c>
      <c r="D159" t="s">
        <v>8320</v>
      </c>
      <c r="E159" s="12">
        <v>3</v>
      </c>
    </row>
    <row r="160" spans="1:5" x14ac:dyDescent="0.3">
      <c r="A160" t="s">
        <v>8318</v>
      </c>
      <c r="B160" s="12">
        <v>415</v>
      </c>
      <c r="D160" t="s">
        <v>8320</v>
      </c>
      <c r="E160" s="12">
        <v>22</v>
      </c>
    </row>
    <row r="161" spans="1:5" x14ac:dyDescent="0.3">
      <c r="A161" t="s">
        <v>8318</v>
      </c>
      <c r="B161" s="12">
        <v>305</v>
      </c>
      <c r="D161" t="s">
        <v>8320</v>
      </c>
      <c r="E161" s="12">
        <v>26</v>
      </c>
    </row>
    <row r="162" spans="1:5" x14ac:dyDescent="0.3">
      <c r="A162" t="s">
        <v>8318</v>
      </c>
      <c r="B162" s="12">
        <v>2139</v>
      </c>
      <c r="D162" t="s">
        <v>8320</v>
      </c>
      <c r="E162" s="12">
        <v>4</v>
      </c>
    </row>
    <row r="163" spans="1:5" x14ac:dyDescent="0.3">
      <c r="A163" t="s">
        <v>8318</v>
      </c>
      <c r="B163" s="12">
        <v>79</v>
      </c>
      <c r="D163" t="s">
        <v>8320</v>
      </c>
      <c r="E163" s="12">
        <v>0</v>
      </c>
    </row>
    <row r="164" spans="1:5" x14ac:dyDescent="0.3">
      <c r="A164" t="s">
        <v>8318</v>
      </c>
      <c r="B164" s="12">
        <v>179</v>
      </c>
      <c r="D164" t="s">
        <v>8320</v>
      </c>
      <c r="E164" s="12">
        <v>4</v>
      </c>
    </row>
    <row r="165" spans="1:5" x14ac:dyDescent="0.3">
      <c r="A165" t="s">
        <v>8318</v>
      </c>
      <c r="B165" s="12">
        <v>202</v>
      </c>
      <c r="D165" t="s">
        <v>8320</v>
      </c>
      <c r="E165" s="12">
        <v>9</v>
      </c>
    </row>
    <row r="166" spans="1:5" x14ac:dyDescent="0.3">
      <c r="A166" t="s">
        <v>8318</v>
      </c>
      <c r="B166" s="12">
        <v>760</v>
      </c>
      <c r="D166" t="s">
        <v>8320</v>
      </c>
      <c r="E166" s="12">
        <v>5</v>
      </c>
    </row>
    <row r="167" spans="1:5" x14ac:dyDescent="0.3">
      <c r="A167" t="s">
        <v>8318</v>
      </c>
      <c r="B167" s="12">
        <v>563</v>
      </c>
      <c r="D167" t="s">
        <v>8320</v>
      </c>
      <c r="E167" s="12">
        <v>14</v>
      </c>
    </row>
    <row r="168" spans="1:5" x14ac:dyDescent="0.3">
      <c r="A168" t="s">
        <v>8318</v>
      </c>
      <c r="B168" s="12">
        <v>135</v>
      </c>
      <c r="D168" t="s">
        <v>8320</v>
      </c>
      <c r="E168" s="12">
        <v>1</v>
      </c>
    </row>
    <row r="169" spans="1:5" x14ac:dyDescent="0.3">
      <c r="A169" t="s">
        <v>8318</v>
      </c>
      <c r="B169" s="12">
        <v>290</v>
      </c>
      <c r="D169" t="s">
        <v>8320</v>
      </c>
      <c r="E169" s="12">
        <v>10</v>
      </c>
    </row>
    <row r="170" spans="1:5" x14ac:dyDescent="0.3">
      <c r="A170" t="s">
        <v>8318</v>
      </c>
      <c r="B170" s="12">
        <v>447</v>
      </c>
      <c r="D170" t="s">
        <v>8320</v>
      </c>
      <c r="E170" s="12">
        <v>3</v>
      </c>
    </row>
    <row r="171" spans="1:5" x14ac:dyDescent="0.3">
      <c r="A171" t="s">
        <v>8318</v>
      </c>
      <c r="B171" s="12">
        <v>232</v>
      </c>
      <c r="D171" t="s">
        <v>8320</v>
      </c>
      <c r="E171" s="12">
        <v>1</v>
      </c>
    </row>
    <row r="172" spans="1:5" x14ac:dyDescent="0.3">
      <c r="A172" t="s">
        <v>8318</v>
      </c>
      <c r="B172" s="12">
        <v>168</v>
      </c>
      <c r="D172" t="s">
        <v>8320</v>
      </c>
      <c r="E172" s="12">
        <v>0</v>
      </c>
    </row>
    <row r="173" spans="1:5" x14ac:dyDescent="0.3">
      <c r="A173" t="s">
        <v>8318</v>
      </c>
      <c r="B173" s="12">
        <v>128</v>
      </c>
      <c r="D173" t="s">
        <v>8320</v>
      </c>
      <c r="E173" s="12">
        <v>5</v>
      </c>
    </row>
    <row r="174" spans="1:5" x14ac:dyDescent="0.3">
      <c r="A174" t="s">
        <v>8318</v>
      </c>
      <c r="B174" s="12">
        <v>493</v>
      </c>
      <c r="D174" t="s">
        <v>8320</v>
      </c>
      <c r="E174" s="12">
        <v>2</v>
      </c>
    </row>
    <row r="175" spans="1:5" x14ac:dyDescent="0.3">
      <c r="A175" t="s">
        <v>8318</v>
      </c>
      <c r="B175" s="12">
        <v>131</v>
      </c>
      <c r="D175" t="s">
        <v>8320</v>
      </c>
      <c r="E175" s="12">
        <v>68</v>
      </c>
    </row>
    <row r="176" spans="1:5" x14ac:dyDescent="0.3">
      <c r="A176" t="s">
        <v>8318</v>
      </c>
      <c r="B176" s="12">
        <v>50</v>
      </c>
      <c r="D176" t="s">
        <v>8320</v>
      </c>
      <c r="E176" s="12">
        <v>3</v>
      </c>
    </row>
    <row r="177" spans="1:5" x14ac:dyDescent="0.3">
      <c r="A177" t="s">
        <v>8318</v>
      </c>
      <c r="B177" s="12">
        <v>665</v>
      </c>
      <c r="D177" t="s">
        <v>8320</v>
      </c>
      <c r="E177" s="12">
        <v>34</v>
      </c>
    </row>
    <row r="178" spans="1:5" x14ac:dyDescent="0.3">
      <c r="A178" t="s">
        <v>8318</v>
      </c>
      <c r="B178" s="12">
        <v>129</v>
      </c>
      <c r="D178" t="s">
        <v>8320</v>
      </c>
      <c r="E178" s="12">
        <v>0</v>
      </c>
    </row>
    <row r="179" spans="1:5" x14ac:dyDescent="0.3">
      <c r="A179" t="s">
        <v>8318</v>
      </c>
      <c r="B179" s="12">
        <v>142</v>
      </c>
      <c r="D179" t="s">
        <v>8320</v>
      </c>
      <c r="E179" s="12">
        <v>3</v>
      </c>
    </row>
    <row r="180" spans="1:5" x14ac:dyDescent="0.3">
      <c r="A180" t="s">
        <v>8318</v>
      </c>
      <c r="B180" s="12">
        <v>2436</v>
      </c>
      <c r="D180" t="s">
        <v>8320</v>
      </c>
      <c r="E180" s="12">
        <v>0</v>
      </c>
    </row>
    <row r="181" spans="1:5" x14ac:dyDescent="0.3">
      <c r="A181" t="s">
        <v>8318</v>
      </c>
      <c r="B181" s="12">
        <v>244</v>
      </c>
      <c r="D181" t="s">
        <v>8320</v>
      </c>
      <c r="E181" s="12">
        <v>70</v>
      </c>
    </row>
    <row r="182" spans="1:5" x14ac:dyDescent="0.3">
      <c r="A182" t="s">
        <v>8318</v>
      </c>
      <c r="B182" s="12">
        <v>298</v>
      </c>
      <c r="D182" t="s">
        <v>8320</v>
      </c>
      <c r="E182" s="12">
        <v>1</v>
      </c>
    </row>
    <row r="183" spans="1:5" x14ac:dyDescent="0.3">
      <c r="A183" t="s">
        <v>8318</v>
      </c>
      <c r="B183" s="12">
        <v>251</v>
      </c>
      <c r="D183" t="s">
        <v>8320</v>
      </c>
      <c r="E183" s="12">
        <v>1</v>
      </c>
    </row>
    <row r="184" spans="1:5" x14ac:dyDescent="0.3">
      <c r="A184" t="s">
        <v>8318</v>
      </c>
      <c r="B184" s="12">
        <v>108</v>
      </c>
      <c r="D184" t="s">
        <v>8320</v>
      </c>
      <c r="E184" s="12">
        <v>1</v>
      </c>
    </row>
    <row r="185" spans="1:5" x14ac:dyDescent="0.3">
      <c r="A185" t="s">
        <v>8318</v>
      </c>
      <c r="B185" s="12">
        <v>82</v>
      </c>
      <c r="D185" t="s">
        <v>8320</v>
      </c>
      <c r="E185" s="12">
        <v>2</v>
      </c>
    </row>
    <row r="186" spans="1:5" x14ac:dyDescent="0.3">
      <c r="A186" t="s">
        <v>8318</v>
      </c>
      <c r="B186" s="12">
        <v>74</v>
      </c>
      <c r="D186" t="s">
        <v>8320</v>
      </c>
      <c r="E186" s="12">
        <v>2</v>
      </c>
    </row>
    <row r="187" spans="1:5" x14ac:dyDescent="0.3">
      <c r="A187" t="s">
        <v>8318</v>
      </c>
      <c r="B187" s="12">
        <v>189</v>
      </c>
      <c r="D187" t="s">
        <v>8320</v>
      </c>
      <c r="E187" s="12">
        <v>34</v>
      </c>
    </row>
    <row r="188" spans="1:5" x14ac:dyDescent="0.3">
      <c r="A188" t="s">
        <v>8318</v>
      </c>
      <c r="B188" s="12">
        <v>80</v>
      </c>
      <c r="D188" t="s">
        <v>8320</v>
      </c>
      <c r="E188" s="12">
        <v>2</v>
      </c>
    </row>
    <row r="189" spans="1:5" x14ac:dyDescent="0.3">
      <c r="A189" t="s">
        <v>8318</v>
      </c>
      <c r="B189" s="12">
        <v>576</v>
      </c>
      <c r="D189" t="s">
        <v>8320</v>
      </c>
      <c r="E189" s="12">
        <v>0</v>
      </c>
    </row>
    <row r="190" spans="1:5" x14ac:dyDescent="0.3">
      <c r="A190" t="s">
        <v>8318</v>
      </c>
      <c r="B190" s="12">
        <v>202</v>
      </c>
      <c r="D190" t="s">
        <v>8320</v>
      </c>
      <c r="E190" s="12">
        <v>1</v>
      </c>
    </row>
    <row r="191" spans="1:5" x14ac:dyDescent="0.3">
      <c r="A191" t="s">
        <v>8318</v>
      </c>
      <c r="B191" s="12">
        <v>238</v>
      </c>
      <c r="D191" t="s">
        <v>8320</v>
      </c>
      <c r="E191" s="12">
        <v>8</v>
      </c>
    </row>
    <row r="192" spans="1:5" x14ac:dyDescent="0.3">
      <c r="A192" t="s">
        <v>8318</v>
      </c>
      <c r="B192" s="12">
        <v>36</v>
      </c>
      <c r="D192" t="s">
        <v>8320</v>
      </c>
      <c r="E192" s="12">
        <v>4</v>
      </c>
    </row>
    <row r="193" spans="1:5" x14ac:dyDescent="0.3">
      <c r="A193" t="s">
        <v>8318</v>
      </c>
      <c r="B193" s="12">
        <v>150</v>
      </c>
      <c r="D193" t="s">
        <v>8320</v>
      </c>
      <c r="E193" s="12">
        <v>28</v>
      </c>
    </row>
    <row r="194" spans="1:5" x14ac:dyDescent="0.3">
      <c r="A194" t="s">
        <v>8318</v>
      </c>
      <c r="B194" s="12">
        <v>146</v>
      </c>
      <c r="D194" t="s">
        <v>8320</v>
      </c>
      <c r="E194" s="12">
        <v>0</v>
      </c>
    </row>
    <row r="195" spans="1:5" x14ac:dyDescent="0.3">
      <c r="A195" t="s">
        <v>8318</v>
      </c>
      <c r="B195" s="12">
        <v>222</v>
      </c>
      <c r="D195" t="s">
        <v>8320</v>
      </c>
      <c r="E195" s="12">
        <v>6</v>
      </c>
    </row>
    <row r="196" spans="1:5" x14ac:dyDescent="0.3">
      <c r="A196" t="s">
        <v>8318</v>
      </c>
      <c r="B196" s="12">
        <v>120</v>
      </c>
      <c r="D196" t="s">
        <v>8320</v>
      </c>
      <c r="E196" s="12">
        <v>22</v>
      </c>
    </row>
    <row r="197" spans="1:5" x14ac:dyDescent="0.3">
      <c r="A197" t="s">
        <v>8318</v>
      </c>
      <c r="B197" s="12">
        <v>126</v>
      </c>
      <c r="D197" t="s">
        <v>8320</v>
      </c>
      <c r="E197" s="12">
        <v>0</v>
      </c>
    </row>
    <row r="198" spans="1:5" x14ac:dyDescent="0.3">
      <c r="A198" t="s">
        <v>8318</v>
      </c>
      <c r="B198" s="12">
        <v>158</v>
      </c>
      <c r="D198" t="s">
        <v>8320</v>
      </c>
      <c r="E198" s="12">
        <v>1</v>
      </c>
    </row>
    <row r="199" spans="1:5" x14ac:dyDescent="0.3">
      <c r="A199" t="s">
        <v>8318</v>
      </c>
      <c r="B199" s="12">
        <v>316</v>
      </c>
      <c r="D199" t="s">
        <v>8320</v>
      </c>
      <c r="E199" s="12">
        <v>20</v>
      </c>
    </row>
    <row r="200" spans="1:5" x14ac:dyDescent="0.3">
      <c r="A200" t="s">
        <v>8318</v>
      </c>
      <c r="B200" s="12">
        <v>284</v>
      </c>
      <c r="D200" t="s">
        <v>8320</v>
      </c>
      <c r="E200" s="12">
        <v>0</v>
      </c>
    </row>
    <row r="201" spans="1:5" x14ac:dyDescent="0.3">
      <c r="A201" t="s">
        <v>8318</v>
      </c>
      <c r="B201" s="12">
        <v>51</v>
      </c>
      <c r="D201" t="s">
        <v>8320</v>
      </c>
      <c r="E201" s="12">
        <v>1</v>
      </c>
    </row>
    <row r="202" spans="1:5" x14ac:dyDescent="0.3">
      <c r="A202" t="s">
        <v>8318</v>
      </c>
      <c r="B202" s="12">
        <v>158</v>
      </c>
      <c r="D202" t="s">
        <v>8320</v>
      </c>
      <c r="E202" s="12">
        <v>3</v>
      </c>
    </row>
    <row r="203" spans="1:5" x14ac:dyDescent="0.3">
      <c r="A203" t="s">
        <v>8318</v>
      </c>
      <c r="B203" s="12">
        <v>337</v>
      </c>
      <c r="D203" t="s">
        <v>8320</v>
      </c>
      <c r="E203" s="12">
        <v>2</v>
      </c>
    </row>
    <row r="204" spans="1:5" x14ac:dyDescent="0.3">
      <c r="A204" t="s">
        <v>8318</v>
      </c>
      <c r="B204" s="12">
        <v>186</v>
      </c>
      <c r="D204" t="s">
        <v>8320</v>
      </c>
      <c r="E204" s="12">
        <v>0</v>
      </c>
    </row>
    <row r="205" spans="1:5" x14ac:dyDescent="0.3">
      <c r="A205" t="s">
        <v>8318</v>
      </c>
      <c r="B205" s="12">
        <v>58</v>
      </c>
      <c r="D205" t="s">
        <v>8320</v>
      </c>
      <c r="E205" s="12">
        <v>2</v>
      </c>
    </row>
    <row r="206" spans="1:5" x14ac:dyDescent="0.3">
      <c r="A206" t="s">
        <v>8318</v>
      </c>
      <c r="B206" s="12">
        <v>82</v>
      </c>
      <c r="D206" t="s">
        <v>8320</v>
      </c>
      <c r="E206" s="12">
        <v>1</v>
      </c>
    </row>
    <row r="207" spans="1:5" x14ac:dyDescent="0.3">
      <c r="A207" t="s">
        <v>8318</v>
      </c>
      <c r="B207" s="12">
        <v>736</v>
      </c>
      <c r="D207" t="s">
        <v>8320</v>
      </c>
      <c r="E207" s="12">
        <v>0</v>
      </c>
    </row>
    <row r="208" spans="1:5" x14ac:dyDescent="0.3">
      <c r="A208" t="s">
        <v>8318</v>
      </c>
      <c r="B208" s="12">
        <v>1151</v>
      </c>
      <c r="D208" t="s">
        <v>8320</v>
      </c>
      <c r="E208" s="12">
        <v>1</v>
      </c>
    </row>
    <row r="209" spans="1:5" x14ac:dyDescent="0.3">
      <c r="A209" t="s">
        <v>8318</v>
      </c>
      <c r="B209" s="12">
        <v>34</v>
      </c>
      <c r="D209" t="s">
        <v>8320</v>
      </c>
      <c r="E209" s="12">
        <v>0</v>
      </c>
    </row>
    <row r="210" spans="1:5" x14ac:dyDescent="0.3">
      <c r="A210" t="s">
        <v>8318</v>
      </c>
      <c r="B210" s="12">
        <v>498</v>
      </c>
      <c r="D210" t="s">
        <v>8320</v>
      </c>
      <c r="E210" s="12">
        <v>5</v>
      </c>
    </row>
    <row r="211" spans="1:5" x14ac:dyDescent="0.3">
      <c r="A211" t="s">
        <v>8318</v>
      </c>
      <c r="B211" s="12">
        <v>167</v>
      </c>
      <c r="D211" t="s">
        <v>8320</v>
      </c>
      <c r="E211" s="12">
        <v>1</v>
      </c>
    </row>
    <row r="212" spans="1:5" x14ac:dyDescent="0.3">
      <c r="A212" t="s">
        <v>8318</v>
      </c>
      <c r="B212" s="12">
        <v>340</v>
      </c>
      <c r="D212" t="s">
        <v>8320</v>
      </c>
      <c r="E212" s="12">
        <v>1</v>
      </c>
    </row>
    <row r="213" spans="1:5" x14ac:dyDescent="0.3">
      <c r="A213" t="s">
        <v>8318</v>
      </c>
      <c r="B213" s="12">
        <v>438</v>
      </c>
      <c r="D213" t="s">
        <v>8320</v>
      </c>
      <c r="E213" s="12">
        <v>2</v>
      </c>
    </row>
    <row r="214" spans="1:5" x14ac:dyDescent="0.3">
      <c r="A214" t="s">
        <v>8318</v>
      </c>
      <c r="B214" s="12">
        <v>555</v>
      </c>
      <c r="D214" t="s">
        <v>8320</v>
      </c>
      <c r="E214" s="12">
        <v>0</v>
      </c>
    </row>
    <row r="215" spans="1:5" x14ac:dyDescent="0.3">
      <c r="A215" t="s">
        <v>8318</v>
      </c>
      <c r="B215" s="12">
        <v>266</v>
      </c>
      <c r="D215" t="s">
        <v>8320</v>
      </c>
      <c r="E215" s="12">
        <v>9</v>
      </c>
    </row>
    <row r="216" spans="1:5" x14ac:dyDescent="0.3">
      <c r="A216" t="s">
        <v>8318</v>
      </c>
      <c r="B216" s="12">
        <v>69</v>
      </c>
      <c r="D216" t="s">
        <v>8320</v>
      </c>
      <c r="E216" s="12">
        <v>4</v>
      </c>
    </row>
    <row r="217" spans="1:5" x14ac:dyDescent="0.3">
      <c r="A217" t="s">
        <v>8318</v>
      </c>
      <c r="B217" s="12">
        <v>80</v>
      </c>
      <c r="D217" t="s">
        <v>8320</v>
      </c>
      <c r="E217" s="12">
        <v>4</v>
      </c>
    </row>
    <row r="218" spans="1:5" x14ac:dyDescent="0.3">
      <c r="A218" t="s">
        <v>8318</v>
      </c>
      <c r="B218" s="12">
        <v>493</v>
      </c>
      <c r="D218" t="s">
        <v>8320</v>
      </c>
      <c r="E218" s="12">
        <v>1</v>
      </c>
    </row>
    <row r="219" spans="1:5" x14ac:dyDescent="0.3">
      <c r="A219" t="s">
        <v>8318</v>
      </c>
      <c r="B219" s="12">
        <v>31</v>
      </c>
      <c r="D219" t="s">
        <v>8320</v>
      </c>
      <c r="E219" s="12">
        <v>1</v>
      </c>
    </row>
    <row r="220" spans="1:5" x14ac:dyDescent="0.3">
      <c r="A220" t="s">
        <v>8318</v>
      </c>
      <c r="B220" s="12">
        <v>236</v>
      </c>
      <c r="D220" t="s">
        <v>8320</v>
      </c>
      <c r="E220" s="12">
        <v>7</v>
      </c>
    </row>
    <row r="221" spans="1:5" x14ac:dyDescent="0.3">
      <c r="A221" t="s">
        <v>8318</v>
      </c>
      <c r="B221" s="12">
        <v>89</v>
      </c>
      <c r="D221" t="s">
        <v>8320</v>
      </c>
      <c r="E221" s="12">
        <v>5</v>
      </c>
    </row>
    <row r="222" spans="1:5" x14ac:dyDescent="0.3">
      <c r="A222" t="s">
        <v>8318</v>
      </c>
      <c r="B222" s="12">
        <v>299</v>
      </c>
      <c r="D222" t="s">
        <v>8320</v>
      </c>
      <c r="E222" s="12">
        <v>1</v>
      </c>
    </row>
    <row r="223" spans="1:5" x14ac:dyDescent="0.3">
      <c r="A223" t="s">
        <v>8318</v>
      </c>
      <c r="B223" s="12">
        <v>55</v>
      </c>
      <c r="D223" t="s">
        <v>8320</v>
      </c>
      <c r="E223" s="12">
        <v>0</v>
      </c>
    </row>
    <row r="224" spans="1:5" x14ac:dyDescent="0.3">
      <c r="A224" t="s">
        <v>8318</v>
      </c>
      <c r="B224" s="12">
        <v>325</v>
      </c>
      <c r="D224" t="s">
        <v>8320</v>
      </c>
      <c r="E224" s="12">
        <v>0</v>
      </c>
    </row>
    <row r="225" spans="1:5" x14ac:dyDescent="0.3">
      <c r="A225" t="s">
        <v>8318</v>
      </c>
      <c r="B225" s="12">
        <v>524</v>
      </c>
      <c r="D225" t="s">
        <v>8320</v>
      </c>
      <c r="E225" s="12">
        <v>1</v>
      </c>
    </row>
    <row r="226" spans="1:5" x14ac:dyDescent="0.3">
      <c r="A226" t="s">
        <v>8318</v>
      </c>
      <c r="B226" s="12">
        <v>285</v>
      </c>
      <c r="D226" t="s">
        <v>8320</v>
      </c>
      <c r="E226" s="12">
        <v>2</v>
      </c>
    </row>
    <row r="227" spans="1:5" x14ac:dyDescent="0.3">
      <c r="A227" t="s">
        <v>8318</v>
      </c>
      <c r="B227" s="12">
        <v>179</v>
      </c>
      <c r="D227" t="s">
        <v>8320</v>
      </c>
      <c r="E227" s="12">
        <v>0</v>
      </c>
    </row>
    <row r="228" spans="1:5" x14ac:dyDescent="0.3">
      <c r="A228" t="s">
        <v>8318</v>
      </c>
      <c r="B228" s="12">
        <v>188</v>
      </c>
      <c r="D228" t="s">
        <v>8320</v>
      </c>
      <c r="E228" s="12">
        <v>4</v>
      </c>
    </row>
    <row r="229" spans="1:5" x14ac:dyDescent="0.3">
      <c r="A229" t="s">
        <v>8318</v>
      </c>
      <c r="B229" s="12">
        <v>379</v>
      </c>
      <c r="D229" t="s">
        <v>8320</v>
      </c>
      <c r="E229" s="12">
        <v>7</v>
      </c>
    </row>
    <row r="230" spans="1:5" x14ac:dyDescent="0.3">
      <c r="A230" t="s">
        <v>8318</v>
      </c>
      <c r="B230" s="12">
        <v>119</v>
      </c>
      <c r="D230" t="s">
        <v>8320</v>
      </c>
      <c r="E230" s="12">
        <v>2</v>
      </c>
    </row>
    <row r="231" spans="1:5" x14ac:dyDescent="0.3">
      <c r="A231" t="s">
        <v>8318</v>
      </c>
      <c r="B231" s="12">
        <v>167</v>
      </c>
      <c r="D231" t="s">
        <v>8320</v>
      </c>
      <c r="E231" s="12">
        <v>1</v>
      </c>
    </row>
    <row r="232" spans="1:5" x14ac:dyDescent="0.3">
      <c r="A232" t="s">
        <v>8318</v>
      </c>
      <c r="B232" s="12">
        <v>221</v>
      </c>
      <c r="D232" t="s">
        <v>8320</v>
      </c>
      <c r="E232" s="12">
        <v>9</v>
      </c>
    </row>
    <row r="233" spans="1:5" x14ac:dyDescent="0.3">
      <c r="A233" t="s">
        <v>8318</v>
      </c>
      <c r="B233" s="12">
        <v>964</v>
      </c>
      <c r="D233" t="s">
        <v>8320</v>
      </c>
      <c r="E233" s="12">
        <v>2</v>
      </c>
    </row>
    <row r="234" spans="1:5" x14ac:dyDescent="0.3">
      <c r="A234" t="s">
        <v>8318</v>
      </c>
      <c r="B234" s="12">
        <v>286</v>
      </c>
      <c r="D234" t="s">
        <v>8320</v>
      </c>
      <c r="E234" s="12">
        <v>1</v>
      </c>
    </row>
    <row r="235" spans="1:5" x14ac:dyDescent="0.3">
      <c r="A235" t="s">
        <v>8318</v>
      </c>
      <c r="B235" s="12">
        <v>613</v>
      </c>
      <c r="D235" t="s">
        <v>8320</v>
      </c>
      <c r="E235" s="12">
        <v>7</v>
      </c>
    </row>
    <row r="236" spans="1:5" x14ac:dyDescent="0.3">
      <c r="A236" t="s">
        <v>8318</v>
      </c>
      <c r="B236" s="12">
        <v>29</v>
      </c>
      <c r="D236" t="s">
        <v>8320</v>
      </c>
      <c r="E236" s="12">
        <v>2</v>
      </c>
    </row>
    <row r="237" spans="1:5" x14ac:dyDescent="0.3">
      <c r="A237" t="s">
        <v>8318</v>
      </c>
      <c r="B237" s="12">
        <v>165</v>
      </c>
      <c r="D237" t="s">
        <v>8320</v>
      </c>
      <c r="E237" s="12">
        <v>8</v>
      </c>
    </row>
    <row r="238" spans="1:5" x14ac:dyDescent="0.3">
      <c r="A238" t="s">
        <v>8318</v>
      </c>
      <c r="B238" s="12">
        <v>97</v>
      </c>
      <c r="D238" t="s">
        <v>8320</v>
      </c>
      <c r="E238" s="12">
        <v>2</v>
      </c>
    </row>
    <row r="239" spans="1:5" x14ac:dyDescent="0.3">
      <c r="A239" t="s">
        <v>8318</v>
      </c>
      <c r="B239" s="12">
        <v>303</v>
      </c>
      <c r="D239" t="s">
        <v>8320</v>
      </c>
      <c r="E239" s="12">
        <v>2</v>
      </c>
    </row>
    <row r="240" spans="1:5" x14ac:dyDescent="0.3">
      <c r="A240" t="s">
        <v>8318</v>
      </c>
      <c r="B240" s="12">
        <v>267</v>
      </c>
      <c r="D240" t="s">
        <v>8320</v>
      </c>
      <c r="E240" s="12">
        <v>7</v>
      </c>
    </row>
    <row r="241" spans="1:5" x14ac:dyDescent="0.3">
      <c r="A241" t="s">
        <v>8318</v>
      </c>
      <c r="B241" s="12">
        <v>302</v>
      </c>
      <c r="D241" t="s">
        <v>8320</v>
      </c>
      <c r="E241" s="12">
        <v>2</v>
      </c>
    </row>
    <row r="242" spans="1:5" x14ac:dyDescent="0.3">
      <c r="A242" t="s">
        <v>8318</v>
      </c>
      <c r="B242" s="12">
        <v>87</v>
      </c>
      <c r="D242" t="s">
        <v>8320</v>
      </c>
      <c r="E242" s="12">
        <v>18</v>
      </c>
    </row>
    <row r="243" spans="1:5" x14ac:dyDescent="0.3">
      <c r="A243" t="s">
        <v>8318</v>
      </c>
      <c r="B243" s="12">
        <v>354</v>
      </c>
      <c r="D243" t="s">
        <v>8320</v>
      </c>
      <c r="E243" s="12">
        <v>9</v>
      </c>
    </row>
    <row r="244" spans="1:5" x14ac:dyDescent="0.3">
      <c r="A244" t="s">
        <v>8318</v>
      </c>
      <c r="B244" s="12">
        <v>86</v>
      </c>
      <c r="D244" t="s">
        <v>8320</v>
      </c>
      <c r="E244" s="12">
        <v>4</v>
      </c>
    </row>
    <row r="245" spans="1:5" x14ac:dyDescent="0.3">
      <c r="A245" t="s">
        <v>8318</v>
      </c>
      <c r="B245" s="12">
        <v>26</v>
      </c>
      <c r="D245" t="s">
        <v>8320</v>
      </c>
      <c r="E245" s="12">
        <v>7</v>
      </c>
    </row>
    <row r="246" spans="1:5" x14ac:dyDescent="0.3">
      <c r="A246" t="s">
        <v>8318</v>
      </c>
      <c r="B246" s="12">
        <v>113</v>
      </c>
      <c r="D246" t="s">
        <v>8320</v>
      </c>
      <c r="E246" s="12">
        <v>29</v>
      </c>
    </row>
    <row r="247" spans="1:5" x14ac:dyDescent="0.3">
      <c r="A247" t="s">
        <v>8318</v>
      </c>
      <c r="B247" s="12">
        <v>65</v>
      </c>
      <c r="D247" t="s">
        <v>8320</v>
      </c>
      <c r="E247" s="12">
        <v>12</v>
      </c>
    </row>
    <row r="248" spans="1:5" x14ac:dyDescent="0.3">
      <c r="A248" t="s">
        <v>8318</v>
      </c>
      <c r="B248" s="12">
        <v>134</v>
      </c>
      <c r="D248" t="s">
        <v>8320</v>
      </c>
      <c r="E248" s="12">
        <v>4</v>
      </c>
    </row>
    <row r="249" spans="1:5" x14ac:dyDescent="0.3">
      <c r="A249" t="s">
        <v>8318</v>
      </c>
      <c r="B249" s="12">
        <v>119</v>
      </c>
      <c r="D249" t="s">
        <v>8320</v>
      </c>
      <c r="E249" s="12">
        <v>28</v>
      </c>
    </row>
    <row r="250" spans="1:5" x14ac:dyDescent="0.3">
      <c r="A250" t="s">
        <v>8318</v>
      </c>
      <c r="B250" s="12">
        <v>159</v>
      </c>
      <c r="D250" t="s">
        <v>8320</v>
      </c>
      <c r="E250" s="12">
        <v>25</v>
      </c>
    </row>
    <row r="251" spans="1:5" x14ac:dyDescent="0.3">
      <c r="A251" t="s">
        <v>8318</v>
      </c>
      <c r="B251" s="12">
        <v>167</v>
      </c>
      <c r="D251" t="s">
        <v>8320</v>
      </c>
      <c r="E251" s="12">
        <v>28</v>
      </c>
    </row>
    <row r="252" spans="1:5" x14ac:dyDescent="0.3">
      <c r="A252" t="s">
        <v>8318</v>
      </c>
      <c r="B252" s="12">
        <v>43</v>
      </c>
      <c r="D252" t="s">
        <v>8320</v>
      </c>
      <c r="E252" s="12">
        <v>310</v>
      </c>
    </row>
    <row r="253" spans="1:5" x14ac:dyDescent="0.3">
      <c r="A253" t="s">
        <v>8318</v>
      </c>
      <c r="B253" s="12">
        <v>1062</v>
      </c>
      <c r="D253" t="s">
        <v>8320</v>
      </c>
      <c r="E253" s="12">
        <v>15</v>
      </c>
    </row>
    <row r="254" spans="1:5" x14ac:dyDescent="0.3">
      <c r="A254" t="s">
        <v>8318</v>
      </c>
      <c r="B254" s="12">
        <v>9</v>
      </c>
      <c r="D254" t="s">
        <v>8320</v>
      </c>
      <c r="E254" s="12">
        <v>215</v>
      </c>
    </row>
    <row r="255" spans="1:5" x14ac:dyDescent="0.3">
      <c r="A255" t="s">
        <v>8318</v>
      </c>
      <c r="B255" s="12">
        <v>89</v>
      </c>
      <c r="D255" t="s">
        <v>8320</v>
      </c>
      <c r="E255" s="12">
        <v>3</v>
      </c>
    </row>
    <row r="256" spans="1:5" x14ac:dyDescent="0.3">
      <c r="A256" t="s">
        <v>8318</v>
      </c>
      <c r="B256" s="12">
        <v>174</v>
      </c>
      <c r="D256" t="s">
        <v>8320</v>
      </c>
      <c r="E256" s="12">
        <v>2</v>
      </c>
    </row>
    <row r="257" spans="1:5" x14ac:dyDescent="0.3">
      <c r="A257" t="s">
        <v>8318</v>
      </c>
      <c r="B257" s="12">
        <v>14</v>
      </c>
      <c r="D257" t="s">
        <v>8320</v>
      </c>
      <c r="E257" s="12">
        <v>26</v>
      </c>
    </row>
    <row r="258" spans="1:5" x14ac:dyDescent="0.3">
      <c r="A258" t="s">
        <v>8318</v>
      </c>
      <c r="B258" s="12">
        <v>48</v>
      </c>
      <c r="D258" t="s">
        <v>8320</v>
      </c>
      <c r="E258" s="12">
        <v>24</v>
      </c>
    </row>
    <row r="259" spans="1:5" x14ac:dyDescent="0.3">
      <c r="A259" t="s">
        <v>8318</v>
      </c>
      <c r="B259" s="12">
        <v>133</v>
      </c>
      <c r="D259" t="s">
        <v>8320</v>
      </c>
      <c r="E259" s="12">
        <v>96</v>
      </c>
    </row>
    <row r="260" spans="1:5" x14ac:dyDescent="0.3">
      <c r="A260" t="s">
        <v>8318</v>
      </c>
      <c r="B260" s="12">
        <v>83</v>
      </c>
      <c r="D260" t="s">
        <v>8320</v>
      </c>
      <c r="E260" s="12">
        <v>17</v>
      </c>
    </row>
    <row r="261" spans="1:5" x14ac:dyDescent="0.3">
      <c r="A261" t="s">
        <v>8318</v>
      </c>
      <c r="B261" s="12">
        <v>149</v>
      </c>
      <c r="D261" t="s">
        <v>8320</v>
      </c>
      <c r="E261" s="12">
        <v>94</v>
      </c>
    </row>
    <row r="262" spans="1:5" x14ac:dyDescent="0.3">
      <c r="A262" t="s">
        <v>8318</v>
      </c>
      <c r="B262" s="12">
        <v>49</v>
      </c>
      <c r="D262" t="s">
        <v>8320</v>
      </c>
      <c r="E262" s="12">
        <v>129</v>
      </c>
    </row>
    <row r="263" spans="1:5" x14ac:dyDescent="0.3">
      <c r="A263" t="s">
        <v>8318</v>
      </c>
      <c r="B263" s="12">
        <v>251</v>
      </c>
      <c r="D263" t="s">
        <v>8320</v>
      </c>
      <c r="E263" s="12">
        <v>1</v>
      </c>
    </row>
    <row r="264" spans="1:5" x14ac:dyDescent="0.3">
      <c r="A264" t="s">
        <v>8318</v>
      </c>
      <c r="B264" s="12">
        <v>22</v>
      </c>
      <c r="D264" t="s">
        <v>8320</v>
      </c>
      <c r="E264" s="12">
        <v>4</v>
      </c>
    </row>
    <row r="265" spans="1:5" x14ac:dyDescent="0.3">
      <c r="A265" t="s">
        <v>8318</v>
      </c>
      <c r="B265" s="12">
        <v>48</v>
      </c>
      <c r="D265" t="s">
        <v>8320</v>
      </c>
      <c r="E265" s="12">
        <v>3</v>
      </c>
    </row>
    <row r="266" spans="1:5" x14ac:dyDescent="0.3">
      <c r="A266" t="s">
        <v>8318</v>
      </c>
      <c r="B266" s="12">
        <v>383</v>
      </c>
      <c r="D266" t="s">
        <v>8320</v>
      </c>
      <c r="E266" s="12">
        <v>135</v>
      </c>
    </row>
    <row r="267" spans="1:5" x14ac:dyDescent="0.3">
      <c r="A267" t="s">
        <v>8318</v>
      </c>
      <c r="B267" s="12">
        <v>237</v>
      </c>
      <c r="D267" t="s">
        <v>8320</v>
      </c>
      <c r="E267" s="12">
        <v>10</v>
      </c>
    </row>
    <row r="268" spans="1:5" x14ac:dyDescent="0.3">
      <c r="A268" t="s">
        <v>8318</v>
      </c>
      <c r="B268" s="12">
        <v>13</v>
      </c>
      <c r="D268" t="s">
        <v>8320</v>
      </c>
      <c r="E268" s="12">
        <v>0</v>
      </c>
    </row>
    <row r="269" spans="1:5" x14ac:dyDescent="0.3">
      <c r="A269" t="s">
        <v>8318</v>
      </c>
      <c r="B269" s="12">
        <v>562</v>
      </c>
      <c r="D269" t="s">
        <v>8320</v>
      </c>
      <c r="E269" s="12">
        <v>6</v>
      </c>
    </row>
    <row r="270" spans="1:5" x14ac:dyDescent="0.3">
      <c r="A270" t="s">
        <v>8318</v>
      </c>
      <c r="B270" s="12">
        <v>71</v>
      </c>
      <c r="D270" t="s">
        <v>8320</v>
      </c>
      <c r="E270" s="12">
        <v>36</v>
      </c>
    </row>
    <row r="271" spans="1:5" x14ac:dyDescent="0.3">
      <c r="A271" t="s">
        <v>8318</v>
      </c>
      <c r="B271" s="12">
        <v>1510</v>
      </c>
      <c r="D271" t="s">
        <v>8320</v>
      </c>
      <c r="E271" s="12">
        <v>336</v>
      </c>
    </row>
    <row r="272" spans="1:5" x14ac:dyDescent="0.3">
      <c r="A272" t="s">
        <v>8318</v>
      </c>
      <c r="B272" s="12">
        <v>14</v>
      </c>
      <c r="D272" t="s">
        <v>8320</v>
      </c>
      <c r="E272" s="12">
        <v>34</v>
      </c>
    </row>
    <row r="273" spans="1:5" x14ac:dyDescent="0.3">
      <c r="A273" t="s">
        <v>8318</v>
      </c>
      <c r="B273" s="12">
        <v>193</v>
      </c>
      <c r="D273" t="s">
        <v>8320</v>
      </c>
      <c r="E273" s="12">
        <v>10</v>
      </c>
    </row>
    <row r="274" spans="1:5" x14ac:dyDescent="0.3">
      <c r="A274" t="s">
        <v>8318</v>
      </c>
      <c r="B274" s="12">
        <v>206</v>
      </c>
      <c r="D274" t="s">
        <v>8320</v>
      </c>
      <c r="E274" s="12">
        <v>201</v>
      </c>
    </row>
    <row r="275" spans="1:5" x14ac:dyDescent="0.3">
      <c r="A275" t="s">
        <v>8318</v>
      </c>
      <c r="B275" s="12">
        <v>351</v>
      </c>
      <c r="D275" t="s">
        <v>8320</v>
      </c>
      <c r="E275" s="12">
        <v>296</v>
      </c>
    </row>
    <row r="276" spans="1:5" x14ac:dyDescent="0.3">
      <c r="A276" t="s">
        <v>8318</v>
      </c>
      <c r="B276" s="12">
        <v>50</v>
      </c>
      <c r="D276" t="s">
        <v>8320</v>
      </c>
      <c r="E276" s="12">
        <v>7</v>
      </c>
    </row>
    <row r="277" spans="1:5" x14ac:dyDescent="0.3">
      <c r="A277" t="s">
        <v>8318</v>
      </c>
      <c r="B277" s="12">
        <v>184</v>
      </c>
      <c r="D277" t="s">
        <v>8320</v>
      </c>
      <c r="E277" s="12">
        <v>7</v>
      </c>
    </row>
    <row r="278" spans="1:5" x14ac:dyDescent="0.3">
      <c r="A278" t="s">
        <v>8318</v>
      </c>
      <c r="B278" s="12">
        <v>196</v>
      </c>
      <c r="D278" t="s">
        <v>8320</v>
      </c>
      <c r="E278" s="12">
        <v>1</v>
      </c>
    </row>
    <row r="279" spans="1:5" x14ac:dyDescent="0.3">
      <c r="A279" t="s">
        <v>8318</v>
      </c>
      <c r="B279" s="12">
        <v>229</v>
      </c>
      <c r="D279" t="s">
        <v>8320</v>
      </c>
      <c r="E279" s="12">
        <v>114</v>
      </c>
    </row>
    <row r="280" spans="1:5" x14ac:dyDescent="0.3">
      <c r="A280" t="s">
        <v>8318</v>
      </c>
      <c r="B280" s="12">
        <v>67</v>
      </c>
      <c r="D280" t="s">
        <v>8320</v>
      </c>
      <c r="E280" s="12">
        <v>29</v>
      </c>
    </row>
    <row r="281" spans="1:5" x14ac:dyDescent="0.3">
      <c r="A281" t="s">
        <v>8318</v>
      </c>
      <c r="B281" s="12">
        <v>95</v>
      </c>
      <c r="D281" t="s">
        <v>8320</v>
      </c>
      <c r="E281" s="12">
        <v>890</v>
      </c>
    </row>
    <row r="282" spans="1:5" x14ac:dyDescent="0.3">
      <c r="A282" t="s">
        <v>8318</v>
      </c>
      <c r="B282" s="12">
        <v>62</v>
      </c>
      <c r="D282" t="s">
        <v>8320</v>
      </c>
      <c r="E282" s="12">
        <v>31</v>
      </c>
    </row>
    <row r="283" spans="1:5" x14ac:dyDescent="0.3">
      <c r="A283" t="s">
        <v>8318</v>
      </c>
      <c r="B283" s="12">
        <v>73</v>
      </c>
      <c r="D283" t="s">
        <v>8320</v>
      </c>
      <c r="E283" s="12">
        <v>21</v>
      </c>
    </row>
    <row r="284" spans="1:5" x14ac:dyDescent="0.3">
      <c r="A284" t="s">
        <v>8318</v>
      </c>
      <c r="B284" s="12">
        <v>43</v>
      </c>
      <c r="D284" t="s">
        <v>8320</v>
      </c>
      <c r="E284" s="12">
        <v>37</v>
      </c>
    </row>
    <row r="285" spans="1:5" x14ac:dyDescent="0.3">
      <c r="A285" t="s">
        <v>8318</v>
      </c>
      <c r="B285" s="12">
        <v>70</v>
      </c>
      <c r="D285" t="s">
        <v>8320</v>
      </c>
      <c r="E285" s="12">
        <v>7</v>
      </c>
    </row>
    <row r="286" spans="1:5" x14ac:dyDescent="0.3">
      <c r="A286" t="s">
        <v>8318</v>
      </c>
      <c r="B286" s="12">
        <v>271</v>
      </c>
      <c r="D286" t="s">
        <v>8320</v>
      </c>
      <c r="E286" s="12">
        <v>4</v>
      </c>
    </row>
    <row r="287" spans="1:5" x14ac:dyDescent="0.3">
      <c r="A287" t="s">
        <v>8318</v>
      </c>
      <c r="B287" s="12">
        <v>55</v>
      </c>
      <c r="D287" t="s">
        <v>8320</v>
      </c>
      <c r="E287" s="12">
        <v>5</v>
      </c>
    </row>
    <row r="288" spans="1:5" x14ac:dyDescent="0.3">
      <c r="A288" t="s">
        <v>8318</v>
      </c>
      <c r="B288" s="12">
        <v>35</v>
      </c>
      <c r="D288" t="s">
        <v>8320</v>
      </c>
      <c r="E288" s="12">
        <v>0</v>
      </c>
    </row>
    <row r="289" spans="1:5" x14ac:dyDescent="0.3">
      <c r="A289" t="s">
        <v>8318</v>
      </c>
      <c r="B289" s="12">
        <v>22</v>
      </c>
      <c r="D289" t="s">
        <v>8320</v>
      </c>
      <c r="E289" s="12">
        <v>456</v>
      </c>
    </row>
    <row r="290" spans="1:5" x14ac:dyDescent="0.3">
      <c r="A290" t="s">
        <v>8318</v>
      </c>
      <c r="B290" s="12">
        <v>38</v>
      </c>
      <c r="D290" t="s">
        <v>8320</v>
      </c>
      <c r="E290" s="12">
        <v>369</v>
      </c>
    </row>
    <row r="291" spans="1:5" x14ac:dyDescent="0.3">
      <c r="A291" t="s">
        <v>8318</v>
      </c>
      <c r="B291" s="12">
        <v>15</v>
      </c>
      <c r="D291" t="s">
        <v>8320</v>
      </c>
      <c r="E291" s="12">
        <v>2</v>
      </c>
    </row>
    <row r="292" spans="1:5" x14ac:dyDescent="0.3">
      <c r="A292" t="s">
        <v>8318</v>
      </c>
      <c r="B292" s="12">
        <v>7</v>
      </c>
      <c r="D292" t="s">
        <v>8320</v>
      </c>
      <c r="E292" s="12">
        <v>0</v>
      </c>
    </row>
    <row r="293" spans="1:5" x14ac:dyDescent="0.3">
      <c r="A293" t="s">
        <v>8318</v>
      </c>
      <c r="B293" s="12">
        <v>241</v>
      </c>
      <c r="D293" t="s">
        <v>8320</v>
      </c>
      <c r="E293" s="12">
        <v>338</v>
      </c>
    </row>
    <row r="294" spans="1:5" x14ac:dyDescent="0.3">
      <c r="A294" t="s">
        <v>8318</v>
      </c>
      <c r="B294" s="12">
        <v>55</v>
      </c>
      <c r="D294" t="s">
        <v>8320</v>
      </c>
      <c r="E294" s="12">
        <v>4</v>
      </c>
    </row>
    <row r="295" spans="1:5" x14ac:dyDescent="0.3">
      <c r="A295" t="s">
        <v>8318</v>
      </c>
      <c r="B295" s="12">
        <v>171</v>
      </c>
      <c r="D295" t="s">
        <v>8320</v>
      </c>
      <c r="E295" s="12">
        <v>1</v>
      </c>
    </row>
    <row r="296" spans="1:5" x14ac:dyDescent="0.3">
      <c r="A296" t="s">
        <v>8318</v>
      </c>
      <c r="B296" s="12">
        <v>208</v>
      </c>
      <c r="D296" t="s">
        <v>8320</v>
      </c>
      <c r="E296" s="12">
        <v>28</v>
      </c>
    </row>
    <row r="297" spans="1:5" x14ac:dyDescent="0.3">
      <c r="A297" t="s">
        <v>8318</v>
      </c>
      <c r="B297" s="12">
        <v>21</v>
      </c>
      <c r="D297" t="s">
        <v>8320</v>
      </c>
      <c r="E297" s="12">
        <v>12</v>
      </c>
    </row>
    <row r="298" spans="1:5" x14ac:dyDescent="0.3">
      <c r="A298" t="s">
        <v>8318</v>
      </c>
      <c r="B298" s="12">
        <v>25</v>
      </c>
      <c r="D298" t="s">
        <v>8320</v>
      </c>
      <c r="E298" s="12">
        <v>16</v>
      </c>
    </row>
    <row r="299" spans="1:5" x14ac:dyDescent="0.3">
      <c r="A299" t="s">
        <v>8318</v>
      </c>
      <c r="B299" s="12">
        <v>52</v>
      </c>
      <c r="D299" t="s">
        <v>8320</v>
      </c>
      <c r="E299" s="12">
        <v>4</v>
      </c>
    </row>
    <row r="300" spans="1:5" x14ac:dyDescent="0.3">
      <c r="A300" t="s">
        <v>8318</v>
      </c>
      <c r="B300" s="12">
        <v>104</v>
      </c>
      <c r="D300" t="s">
        <v>8320</v>
      </c>
      <c r="E300" s="12">
        <v>4</v>
      </c>
    </row>
    <row r="301" spans="1:5" x14ac:dyDescent="0.3">
      <c r="A301" t="s">
        <v>8318</v>
      </c>
      <c r="B301" s="12">
        <v>73</v>
      </c>
      <c r="D301" t="s">
        <v>8320</v>
      </c>
      <c r="E301" s="12">
        <v>10</v>
      </c>
    </row>
    <row r="302" spans="1:5" x14ac:dyDescent="0.3">
      <c r="A302" t="s">
        <v>8318</v>
      </c>
      <c r="B302" s="12">
        <v>34</v>
      </c>
      <c r="D302" t="s">
        <v>8320</v>
      </c>
      <c r="E302" s="12">
        <v>0</v>
      </c>
    </row>
    <row r="303" spans="1:5" x14ac:dyDescent="0.3">
      <c r="A303" t="s">
        <v>8318</v>
      </c>
      <c r="B303" s="12">
        <v>56</v>
      </c>
      <c r="D303" t="s">
        <v>8320</v>
      </c>
      <c r="E303" s="12">
        <v>6</v>
      </c>
    </row>
    <row r="304" spans="1:5" x14ac:dyDescent="0.3">
      <c r="A304" t="s">
        <v>8318</v>
      </c>
      <c r="B304" s="12">
        <v>31</v>
      </c>
      <c r="D304" t="s">
        <v>8320</v>
      </c>
      <c r="E304" s="12">
        <v>0</v>
      </c>
    </row>
    <row r="305" spans="1:5" x14ac:dyDescent="0.3">
      <c r="A305" t="s">
        <v>8318</v>
      </c>
      <c r="B305" s="12">
        <v>84</v>
      </c>
      <c r="D305" t="s">
        <v>8320</v>
      </c>
      <c r="E305" s="12">
        <v>1</v>
      </c>
    </row>
    <row r="306" spans="1:5" x14ac:dyDescent="0.3">
      <c r="A306" t="s">
        <v>8318</v>
      </c>
      <c r="B306" s="12">
        <v>130</v>
      </c>
      <c r="D306" t="s">
        <v>8320</v>
      </c>
      <c r="E306" s="12">
        <v>0</v>
      </c>
    </row>
    <row r="307" spans="1:5" x14ac:dyDescent="0.3">
      <c r="A307" t="s">
        <v>8318</v>
      </c>
      <c r="B307" s="12">
        <v>12</v>
      </c>
      <c r="D307" t="s">
        <v>8320</v>
      </c>
      <c r="E307" s="12">
        <v>44</v>
      </c>
    </row>
    <row r="308" spans="1:5" x14ac:dyDescent="0.3">
      <c r="A308" t="s">
        <v>8318</v>
      </c>
      <c r="B308" s="12">
        <v>23</v>
      </c>
      <c r="D308" t="s">
        <v>8320</v>
      </c>
      <c r="E308" s="12">
        <v>0</v>
      </c>
    </row>
    <row r="309" spans="1:5" x14ac:dyDescent="0.3">
      <c r="A309" t="s">
        <v>8318</v>
      </c>
      <c r="B309" s="12">
        <v>158</v>
      </c>
      <c r="D309" t="s">
        <v>8320</v>
      </c>
      <c r="E309" s="12">
        <v>3</v>
      </c>
    </row>
    <row r="310" spans="1:5" x14ac:dyDescent="0.3">
      <c r="A310" t="s">
        <v>8318</v>
      </c>
      <c r="B310" s="12">
        <v>30</v>
      </c>
      <c r="D310" t="s">
        <v>8320</v>
      </c>
      <c r="E310" s="12">
        <v>0</v>
      </c>
    </row>
    <row r="311" spans="1:5" x14ac:dyDescent="0.3">
      <c r="A311" t="s">
        <v>8318</v>
      </c>
      <c r="B311" s="12">
        <v>18</v>
      </c>
      <c r="D311" t="s">
        <v>8320</v>
      </c>
      <c r="E311" s="12">
        <v>52</v>
      </c>
    </row>
    <row r="312" spans="1:5" x14ac:dyDescent="0.3">
      <c r="A312" t="s">
        <v>8318</v>
      </c>
      <c r="B312" s="12">
        <v>29</v>
      </c>
      <c r="D312" t="s">
        <v>8320</v>
      </c>
      <c r="E312" s="12">
        <v>0</v>
      </c>
    </row>
    <row r="313" spans="1:5" x14ac:dyDescent="0.3">
      <c r="A313" t="s">
        <v>8318</v>
      </c>
      <c r="B313" s="12">
        <v>31</v>
      </c>
      <c r="D313" t="s">
        <v>8320</v>
      </c>
      <c r="E313" s="12">
        <v>1</v>
      </c>
    </row>
    <row r="314" spans="1:5" x14ac:dyDescent="0.3">
      <c r="A314" t="s">
        <v>8318</v>
      </c>
      <c r="B314" s="12">
        <v>173</v>
      </c>
      <c r="D314" t="s">
        <v>8320</v>
      </c>
      <c r="E314" s="12">
        <v>1</v>
      </c>
    </row>
    <row r="315" spans="1:5" x14ac:dyDescent="0.3">
      <c r="A315" t="s">
        <v>8318</v>
      </c>
      <c r="B315" s="12">
        <v>17</v>
      </c>
      <c r="D315" t="s">
        <v>8320</v>
      </c>
      <c r="E315" s="12">
        <v>2</v>
      </c>
    </row>
    <row r="316" spans="1:5" x14ac:dyDescent="0.3">
      <c r="A316" t="s">
        <v>8318</v>
      </c>
      <c r="B316" s="12">
        <v>48</v>
      </c>
      <c r="D316" t="s">
        <v>8320</v>
      </c>
      <c r="E316" s="12">
        <v>9</v>
      </c>
    </row>
    <row r="317" spans="1:5" x14ac:dyDescent="0.3">
      <c r="A317" t="s">
        <v>8318</v>
      </c>
      <c r="B317" s="12">
        <v>59</v>
      </c>
      <c r="D317" t="s">
        <v>8320</v>
      </c>
      <c r="E317" s="12">
        <v>5</v>
      </c>
    </row>
    <row r="318" spans="1:5" x14ac:dyDescent="0.3">
      <c r="A318" t="s">
        <v>8318</v>
      </c>
      <c r="B318" s="12">
        <v>39</v>
      </c>
      <c r="D318" t="s">
        <v>8320</v>
      </c>
      <c r="E318" s="12">
        <v>57</v>
      </c>
    </row>
    <row r="319" spans="1:5" x14ac:dyDescent="0.3">
      <c r="A319" t="s">
        <v>8318</v>
      </c>
      <c r="B319" s="12">
        <v>59</v>
      </c>
      <c r="D319" t="s">
        <v>8320</v>
      </c>
      <c r="E319" s="12">
        <v>3</v>
      </c>
    </row>
    <row r="320" spans="1:5" x14ac:dyDescent="0.3">
      <c r="A320" t="s">
        <v>8318</v>
      </c>
      <c r="B320" s="12">
        <v>60</v>
      </c>
      <c r="D320" t="s">
        <v>8320</v>
      </c>
      <c r="E320" s="12">
        <v>1</v>
      </c>
    </row>
    <row r="321" spans="1:5" x14ac:dyDescent="0.3">
      <c r="A321" t="s">
        <v>8318</v>
      </c>
      <c r="B321" s="12">
        <v>20</v>
      </c>
      <c r="D321" t="s">
        <v>8320</v>
      </c>
      <c r="E321" s="12">
        <v>6</v>
      </c>
    </row>
    <row r="322" spans="1:5" x14ac:dyDescent="0.3">
      <c r="A322" t="s">
        <v>8318</v>
      </c>
      <c r="B322" s="12">
        <v>2</v>
      </c>
      <c r="D322" t="s">
        <v>8320</v>
      </c>
      <c r="E322" s="12">
        <v>48</v>
      </c>
    </row>
    <row r="323" spans="1:5" x14ac:dyDescent="0.3">
      <c r="A323" t="s">
        <v>8318</v>
      </c>
      <c r="B323" s="12">
        <v>315</v>
      </c>
      <c r="D323" t="s">
        <v>8320</v>
      </c>
      <c r="E323" s="12">
        <v>2</v>
      </c>
    </row>
    <row r="324" spans="1:5" x14ac:dyDescent="0.3">
      <c r="A324" t="s">
        <v>8318</v>
      </c>
      <c r="B324" s="12">
        <v>2174</v>
      </c>
      <c r="D324" t="s">
        <v>8320</v>
      </c>
      <c r="E324" s="12">
        <v>4</v>
      </c>
    </row>
    <row r="325" spans="1:5" x14ac:dyDescent="0.3">
      <c r="A325" t="s">
        <v>8318</v>
      </c>
      <c r="B325" s="12">
        <v>152</v>
      </c>
      <c r="D325" t="s">
        <v>8320</v>
      </c>
      <c r="E325" s="12">
        <v>5</v>
      </c>
    </row>
    <row r="326" spans="1:5" x14ac:dyDescent="0.3">
      <c r="A326" t="s">
        <v>8318</v>
      </c>
      <c r="B326" s="12">
        <v>1021</v>
      </c>
      <c r="D326" t="s">
        <v>8320</v>
      </c>
      <c r="E326" s="12">
        <v>79</v>
      </c>
    </row>
    <row r="327" spans="1:5" x14ac:dyDescent="0.3">
      <c r="A327" t="s">
        <v>8318</v>
      </c>
      <c r="B327" s="12">
        <v>237</v>
      </c>
      <c r="D327" t="s">
        <v>8320</v>
      </c>
      <c r="E327" s="12">
        <v>2</v>
      </c>
    </row>
    <row r="328" spans="1:5" x14ac:dyDescent="0.3">
      <c r="A328" t="s">
        <v>8318</v>
      </c>
      <c r="B328" s="12">
        <v>27</v>
      </c>
      <c r="D328" t="s">
        <v>8320</v>
      </c>
      <c r="E328" s="12">
        <v>11</v>
      </c>
    </row>
    <row r="329" spans="1:5" x14ac:dyDescent="0.3">
      <c r="A329" t="s">
        <v>8318</v>
      </c>
      <c r="B329" s="12">
        <v>17</v>
      </c>
      <c r="D329" t="s">
        <v>8320</v>
      </c>
      <c r="E329" s="12">
        <v>11</v>
      </c>
    </row>
    <row r="330" spans="1:5" x14ac:dyDescent="0.3">
      <c r="A330" t="s">
        <v>8318</v>
      </c>
      <c r="B330" s="12">
        <v>27</v>
      </c>
      <c r="D330" t="s">
        <v>8320</v>
      </c>
      <c r="E330" s="12">
        <v>1</v>
      </c>
    </row>
    <row r="331" spans="1:5" x14ac:dyDescent="0.3">
      <c r="A331" t="s">
        <v>8318</v>
      </c>
      <c r="B331" s="12">
        <v>82</v>
      </c>
      <c r="D331" t="s">
        <v>8320</v>
      </c>
      <c r="E331" s="12">
        <v>3</v>
      </c>
    </row>
    <row r="332" spans="1:5" x14ac:dyDescent="0.3">
      <c r="A332" t="s">
        <v>8318</v>
      </c>
      <c r="B332" s="12">
        <v>48</v>
      </c>
      <c r="D332" t="s">
        <v>8320</v>
      </c>
      <c r="E332" s="12">
        <v>5</v>
      </c>
    </row>
    <row r="333" spans="1:5" x14ac:dyDescent="0.3">
      <c r="A333" t="s">
        <v>8318</v>
      </c>
      <c r="B333" s="12">
        <v>105</v>
      </c>
      <c r="D333" t="s">
        <v>8320</v>
      </c>
      <c r="E333" s="12">
        <v>12</v>
      </c>
    </row>
    <row r="334" spans="1:5" x14ac:dyDescent="0.3">
      <c r="A334" t="s">
        <v>8318</v>
      </c>
      <c r="B334" s="12">
        <v>28</v>
      </c>
      <c r="D334" t="s">
        <v>8320</v>
      </c>
      <c r="E334" s="12">
        <v>2</v>
      </c>
    </row>
    <row r="335" spans="1:5" x14ac:dyDescent="0.3">
      <c r="A335" t="s">
        <v>8318</v>
      </c>
      <c r="B335" s="12">
        <v>1107</v>
      </c>
      <c r="D335" t="s">
        <v>8320</v>
      </c>
      <c r="E335" s="12">
        <v>5</v>
      </c>
    </row>
    <row r="336" spans="1:5" x14ac:dyDescent="0.3">
      <c r="A336" t="s">
        <v>8318</v>
      </c>
      <c r="B336" s="12">
        <v>1013</v>
      </c>
      <c r="D336" t="s">
        <v>8320</v>
      </c>
      <c r="E336" s="12">
        <v>21</v>
      </c>
    </row>
    <row r="337" spans="1:5" x14ac:dyDescent="0.3">
      <c r="A337" t="s">
        <v>8318</v>
      </c>
      <c r="B337" s="12">
        <v>274</v>
      </c>
      <c r="D337" t="s">
        <v>8320</v>
      </c>
      <c r="E337" s="12">
        <v>0</v>
      </c>
    </row>
    <row r="338" spans="1:5" x14ac:dyDescent="0.3">
      <c r="A338" t="s">
        <v>8318</v>
      </c>
      <c r="B338" s="12">
        <v>87</v>
      </c>
      <c r="D338" t="s">
        <v>8320</v>
      </c>
      <c r="E338" s="12">
        <v>45</v>
      </c>
    </row>
    <row r="339" spans="1:5" x14ac:dyDescent="0.3">
      <c r="A339" t="s">
        <v>8318</v>
      </c>
      <c r="B339" s="12">
        <v>99</v>
      </c>
      <c r="D339" t="s">
        <v>8320</v>
      </c>
      <c r="E339" s="12">
        <v>29</v>
      </c>
    </row>
    <row r="340" spans="1:5" x14ac:dyDescent="0.3">
      <c r="A340" t="s">
        <v>8318</v>
      </c>
      <c r="B340" s="12">
        <v>276</v>
      </c>
      <c r="D340" t="s">
        <v>8320</v>
      </c>
      <c r="E340" s="12">
        <v>2</v>
      </c>
    </row>
    <row r="341" spans="1:5" x14ac:dyDescent="0.3">
      <c r="A341" t="s">
        <v>8318</v>
      </c>
      <c r="B341" s="12">
        <v>21</v>
      </c>
      <c r="D341" t="s">
        <v>8320</v>
      </c>
      <c r="E341" s="12">
        <v>30</v>
      </c>
    </row>
    <row r="342" spans="1:5" x14ac:dyDescent="0.3">
      <c r="A342" t="s">
        <v>8318</v>
      </c>
      <c r="B342" s="12">
        <v>41</v>
      </c>
      <c r="D342" t="s">
        <v>8320</v>
      </c>
      <c r="E342" s="12">
        <v>8</v>
      </c>
    </row>
    <row r="343" spans="1:5" x14ac:dyDescent="0.3">
      <c r="A343" t="s">
        <v>8318</v>
      </c>
      <c r="B343" s="12">
        <v>119</v>
      </c>
      <c r="D343" t="s">
        <v>8320</v>
      </c>
      <c r="E343" s="12">
        <v>1</v>
      </c>
    </row>
    <row r="344" spans="1:5" x14ac:dyDescent="0.3">
      <c r="A344" t="s">
        <v>8318</v>
      </c>
      <c r="B344" s="12">
        <v>153</v>
      </c>
      <c r="D344" t="s">
        <v>8320</v>
      </c>
      <c r="E344" s="12">
        <v>14</v>
      </c>
    </row>
    <row r="345" spans="1:5" x14ac:dyDescent="0.3">
      <c r="A345" t="s">
        <v>8318</v>
      </c>
      <c r="B345" s="12">
        <v>100</v>
      </c>
      <c r="D345" t="s">
        <v>8320</v>
      </c>
      <c r="E345" s="12">
        <v>24</v>
      </c>
    </row>
    <row r="346" spans="1:5" x14ac:dyDescent="0.3">
      <c r="A346" t="s">
        <v>8318</v>
      </c>
      <c r="B346" s="12">
        <v>143</v>
      </c>
      <c r="D346" t="s">
        <v>8320</v>
      </c>
      <c r="E346" s="12">
        <v>2</v>
      </c>
    </row>
    <row r="347" spans="1:5" x14ac:dyDescent="0.3">
      <c r="A347" t="s">
        <v>8318</v>
      </c>
      <c r="B347" s="12">
        <v>140</v>
      </c>
      <c r="D347" t="s">
        <v>8320</v>
      </c>
      <c r="E347" s="12">
        <v>21</v>
      </c>
    </row>
    <row r="348" spans="1:5" x14ac:dyDescent="0.3">
      <c r="A348" t="s">
        <v>8318</v>
      </c>
      <c r="B348" s="12">
        <v>35</v>
      </c>
      <c r="D348" t="s">
        <v>8320</v>
      </c>
      <c r="E348" s="12">
        <v>7</v>
      </c>
    </row>
    <row r="349" spans="1:5" x14ac:dyDescent="0.3">
      <c r="A349" t="s">
        <v>8318</v>
      </c>
      <c r="B349" s="12">
        <v>149</v>
      </c>
      <c r="D349" t="s">
        <v>8320</v>
      </c>
      <c r="E349" s="12">
        <v>0</v>
      </c>
    </row>
    <row r="350" spans="1:5" x14ac:dyDescent="0.3">
      <c r="A350" t="s">
        <v>8318</v>
      </c>
      <c r="B350" s="12">
        <v>130</v>
      </c>
      <c r="D350" t="s">
        <v>8320</v>
      </c>
      <c r="E350" s="12">
        <v>4</v>
      </c>
    </row>
    <row r="351" spans="1:5" x14ac:dyDescent="0.3">
      <c r="A351" t="s">
        <v>8318</v>
      </c>
      <c r="B351" s="12">
        <v>120</v>
      </c>
      <c r="D351" t="s">
        <v>8320</v>
      </c>
      <c r="E351" s="12">
        <v>32</v>
      </c>
    </row>
    <row r="352" spans="1:5" x14ac:dyDescent="0.3">
      <c r="A352" t="s">
        <v>8318</v>
      </c>
      <c r="B352" s="12">
        <v>265</v>
      </c>
      <c r="D352" t="s">
        <v>8320</v>
      </c>
      <c r="E352" s="12">
        <v>4</v>
      </c>
    </row>
    <row r="353" spans="1:5" x14ac:dyDescent="0.3">
      <c r="A353" t="s">
        <v>8318</v>
      </c>
      <c r="B353" s="12">
        <v>71</v>
      </c>
      <c r="D353" t="s">
        <v>8320</v>
      </c>
      <c r="E353" s="12">
        <v>9</v>
      </c>
    </row>
    <row r="354" spans="1:5" x14ac:dyDescent="0.3">
      <c r="A354" t="s">
        <v>8318</v>
      </c>
      <c r="B354" s="12">
        <v>13</v>
      </c>
      <c r="D354" t="s">
        <v>8320</v>
      </c>
      <c r="E354" s="12">
        <v>17</v>
      </c>
    </row>
    <row r="355" spans="1:5" x14ac:dyDescent="0.3">
      <c r="A355" t="s">
        <v>8318</v>
      </c>
      <c r="B355" s="12">
        <v>169</v>
      </c>
      <c r="D355" t="s">
        <v>8320</v>
      </c>
      <c r="E355" s="12">
        <v>5</v>
      </c>
    </row>
    <row r="356" spans="1:5" x14ac:dyDescent="0.3">
      <c r="A356" t="s">
        <v>8318</v>
      </c>
      <c r="B356" s="12">
        <v>57</v>
      </c>
      <c r="D356" t="s">
        <v>8320</v>
      </c>
      <c r="E356" s="12">
        <v>53</v>
      </c>
    </row>
    <row r="357" spans="1:5" x14ac:dyDescent="0.3">
      <c r="A357" t="s">
        <v>8318</v>
      </c>
      <c r="B357" s="12">
        <v>229</v>
      </c>
      <c r="D357" t="s">
        <v>8320</v>
      </c>
      <c r="E357" s="12">
        <v>7</v>
      </c>
    </row>
    <row r="358" spans="1:5" x14ac:dyDescent="0.3">
      <c r="A358" t="s">
        <v>8318</v>
      </c>
      <c r="B358" s="12">
        <v>108</v>
      </c>
      <c r="D358" t="s">
        <v>8320</v>
      </c>
      <c r="E358" s="12">
        <v>72</v>
      </c>
    </row>
    <row r="359" spans="1:5" x14ac:dyDescent="0.3">
      <c r="A359" t="s">
        <v>8318</v>
      </c>
      <c r="B359" s="12">
        <v>108</v>
      </c>
      <c r="D359" t="s">
        <v>8320</v>
      </c>
      <c r="E359" s="12">
        <v>0</v>
      </c>
    </row>
    <row r="360" spans="1:5" x14ac:dyDescent="0.3">
      <c r="A360" t="s">
        <v>8318</v>
      </c>
      <c r="B360" s="12">
        <v>41</v>
      </c>
      <c r="D360" t="s">
        <v>8320</v>
      </c>
      <c r="E360" s="12">
        <v>2</v>
      </c>
    </row>
    <row r="361" spans="1:5" x14ac:dyDescent="0.3">
      <c r="A361" t="s">
        <v>8318</v>
      </c>
      <c r="B361" s="12">
        <v>139</v>
      </c>
      <c r="D361" t="s">
        <v>8320</v>
      </c>
      <c r="E361" s="12">
        <v>8</v>
      </c>
    </row>
    <row r="362" spans="1:5" x14ac:dyDescent="0.3">
      <c r="A362" t="s">
        <v>8318</v>
      </c>
      <c r="B362" s="12">
        <v>19</v>
      </c>
      <c r="D362" t="s">
        <v>8320</v>
      </c>
      <c r="E362" s="12">
        <v>2</v>
      </c>
    </row>
    <row r="363" spans="1:5" x14ac:dyDescent="0.3">
      <c r="A363" t="s">
        <v>8318</v>
      </c>
      <c r="B363" s="12">
        <v>94</v>
      </c>
      <c r="D363" t="s">
        <v>8320</v>
      </c>
      <c r="E363" s="12">
        <v>0</v>
      </c>
    </row>
    <row r="364" spans="1:5" x14ac:dyDescent="0.3">
      <c r="A364" t="s">
        <v>8318</v>
      </c>
      <c r="B364" s="12">
        <v>23</v>
      </c>
      <c r="D364" t="s">
        <v>8320</v>
      </c>
      <c r="E364" s="12">
        <v>3</v>
      </c>
    </row>
    <row r="365" spans="1:5" x14ac:dyDescent="0.3">
      <c r="A365" t="s">
        <v>8318</v>
      </c>
      <c r="B365" s="12">
        <v>15</v>
      </c>
      <c r="D365" t="s">
        <v>8320</v>
      </c>
      <c r="E365" s="12">
        <v>4</v>
      </c>
    </row>
    <row r="366" spans="1:5" x14ac:dyDescent="0.3">
      <c r="A366" t="s">
        <v>8318</v>
      </c>
      <c r="B366" s="12">
        <v>62</v>
      </c>
      <c r="D366" t="s">
        <v>8320</v>
      </c>
      <c r="E366" s="12">
        <v>3</v>
      </c>
    </row>
    <row r="367" spans="1:5" x14ac:dyDescent="0.3">
      <c r="A367" t="s">
        <v>8318</v>
      </c>
      <c r="B367" s="12">
        <v>74</v>
      </c>
      <c r="D367" t="s">
        <v>8320</v>
      </c>
      <c r="E367" s="12">
        <v>6</v>
      </c>
    </row>
    <row r="368" spans="1:5" x14ac:dyDescent="0.3">
      <c r="A368" t="s">
        <v>8318</v>
      </c>
      <c r="B368" s="12">
        <v>97</v>
      </c>
      <c r="D368" t="s">
        <v>8320</v>
      </c>
      <c r="E368" s="12">
        <v>0</v>
      </c>
    </row>
    <row r="369" spans="1:5" x14ac:dyDescent="0.3">
      <c r="A369" t="s">
        <v>8318</v>
      </c>
      <c r="B369" s="12">
        <v>55</v>
      </c>
      <c r="D369" t="s">
        <v>8320</v>
      </c>
      <c r="E369" s="12">
        <v>0</v>
      </c>
    </row>
    <row r="370" spans="1:5" x14ac:dyDescent="0.3">
      <c r="A370" t="s">
        <v>8318</v>
      </c>
      <c r="B370" s="12">
        <v>44</v>
      </c>
      <c r="D370" t="s">
        <v>8320</v>
      </c>
      <c r="E370" s="12">
        <v>0</v>
      </c>
    </row>
    <row r="371" spans="1:5" x14ac:dyDescent="0.3">
      <c r="A371" t="s">
        <v>8318</v>
      </c>
      <c r="B371" s="12">
        <v>110</v>
      </c>
      <c r="D371" t="s">
        <v>8320</v>
      </c>
      <c r="E371" s="12">
        <v>8</v>
      </c>
    </row>
    <row r="372" spans="1:5" x14ac:dyDescent="0.3">
      <c r="A372" t="s">
        <v>8318</v>
      </c>
      <c r="B372" s="12">
        <v>59</v>
      </c>
      <c r="D372" t="s">
        <v>8320</v>
      </c>
      <c r="E372" s="12">
        <v>5</v>
      </c>
    </row>
    <row r="373" spans="1:5" x14ac:dyDescent="0.3">
      <c r="A373" t="s">
        <v>8318</v>
      </c>
      <c r="B373" s="12">
        <v>62</v>
      </c>
      <c r="D373" t="s">
        <v>8320</v>
      </c>
      <c r="E373" s="12">
        <v>0</v>
      </c>
    </row>
    <row r="374" spans="1:5" x14ac:dyDescent="0.3">
      <c r="A374" t="s">
        <v>8318</v>
      </c>
      <c r="B374" s="12">
        <v>105</v>
      </c>
      <c r="D374" t="s">
        <v>8320</v>
      </c>
      <c r="E374" s="12">
        <v>2</v>
      </c>
    </row>
    <row r="375" spans="1:5" x14ac:dyDescent="0.3">
      <c r="A375" t="s">
        <v>8318</v>
      </c>
      <c r="B375" s="12">
        <v>26</v>
      </c>
      <c r="D375" t="s">
        <v>8320</v>
      </c>
      <c r="E375" s="12">
        <v>24</v>
      </c>
    </row>
    <row r="376" spans="1:5" x14ac:dyDescent="0.3">
      <c r="A376" t="s">
        <v>8318</v>
      </c>
      <c r="B376" s="12">
        <v>49</v>
      </c>
      <c r="D376" t="s">
        <v>8320</v>
      </c>
      <c r="E376" s="12">
        <v>0</v>
      </c>
    </row>
    <row r="377" spans="1:5" x14ac:dyDescent="0.3">
      <c r="A377" t="s">
        <v>8318</v>
      </c>
      <c r="B377" s="12">
        <v>68</v>
      </c>
      <c r="D377" t="s">
        <v>8320</v>
      </c>
      <c r="E377" s="12">
        <v>9</v>
      </c>
    </row>
    <row r="378" spans="1:5" x14ac:dyDescent="0.3">
      <c r="A378" t="s">
        <v>8318</v>
      </c>
      <c r="B378" s="12">
        <v>22</v>
      </c>
      <c r="D378" t="s">
        <v>8320</v>
      </c>
      <c r="E378" s="12">
        <v>0</v>
      </c>
    </row>
    <row r="379" spans="1:5" x14ac:dyDescent="0.3">
      <c r="A379" t="s">
        <v>8318</v>
      </c>
      <c r="B379" s="12">
        <v>18</v>
      </c>
      <c r="D379" t="s">
        <v>8320</v>
      </c>
      <c r="E379" s="12">
        <v>1</v>
      </c>
    </row>
    <row r="380" spans="1:5" x14ac:dyDescent="0.3">
      <c r="A380" t="s">
        <v>8318</v>
      </c>
      <c r="B380" s="12">
        <v>19</v>
      </c>
      <c r="D380" t="s">
        <v>8320</v>
      </c>
      <c r="E380" s="12">
        <v>10</v>
      </c>
    </row>
    <row r="381" spans="1:5" x14ac:dyDescent="0.3">
      <c r="A381" t="s">
        <v>8318</v>
      </c>
      <c r="B381" s="12">
        <v>99</v>
      </c>
      <c r="D381" t="s">
        <v>8320</v>
      </c>
      <c r="E381" s="12">
        <v>1</v>
      </c>
    </row>
    <row r="382" spans="1:5" x14ac:dyDescent="0.3">
      <c r="A382" t="s">
        <v>8318</v>
      </c>
      <c r="B382" s="12">
        <v>27</v>
      </c>
      <c r="D382" t="s">
        <v>8320</v>
      </c>
      <c r="E382" s="12">
        <v>0</v>
      </c>
    </row>
    <row r="383" spans="1:5" x14ac:dyDescent="0.3">
      <c r="A383" t="s">
        <v>8318</v>
      </c>
      <c r="B383" s="12">
        <v>25</v>
      </c>
      <c r="D383" t="s">
        <v>8320</v>
      </c>
      <c r="E383" s="12">
        <v>20</v>
      </c>
    </row>
    <row r="384" spans="1:5" x14ac:dyDescent="0.3">
      <c r="A384" t="s">
        <v>8318</v>
      </c>
      <c r="B384" s="12">
        <v>14</v>
      </c>
      <c r="D384" t="s">
        <v>8320</v>
      </c>
      <c r="E384" s="12">
        <v>30</v>
      </c>
    </row>
    <row r="385" spans="1:5" x14ac:dyDescent="0.3">
      <c r="A385" t="s">
        <v>8318</v>
      </c>
      <c r="B385" s="12">
        <v>35</v>
      </c>
      <c r="D385" t="s">
        <v>8320</v>
      </c>
      <c r="E385" s="12">
        <v>6</v>
      </c>
    </row>
    <row r="386" spans="1:5" x14ac:dyDescent="0.3">
      <c r="A386" t="s">
        <v>8318</v>
      </c>
      <c r="B386" s="12">
        <v>10</v>
      </c>
      <c r="D386" t="s">
        <v>8320</v>
      </c>
      <c r="E386" s="12">
        <v>15</v>
      </c>
    </row>
    <row r="387" spans="1:5" x14ac:dyDescent="0.3">
      <c r="A387" t="s">
        <v>8318</v>
      </c>
      <c r="B387" s="12">
        <v>29</v>
      </c>
      <c r="D387" t="s">
        <v>8320</v>
      </c>
      <c r="E387" s="12">
        <v>5</v>
      </c>
    </row>
    <row r="388" spans="1:5" x14ac:dyDescent="0.3">
      <c r="A388" t="s">
        <v>8318</v>
      </c>
      <c r="B388" s="12">
        <v>44</v>
      </c>
      <c r="D388" t="s">
        <v>8320</v>
      </c>
      <c r="E388" s="12">
        <v>0</v>
      </c>
    </row>
    <row r="389" spans="1:5" x14ac:dyDescent="0.3">
      <c r="A389" t="s">
        <v>8318</v>
      </c>
      <c r="B389" s="12">
        <v>17</v>
      </c>
      <c r="D389" t="s">
        <v>8320</v>
      </c>
      <c r="E389" s="12">
        <v>0</v>
      </c>
    </row>
    <row r="390" spans="1:5" x14ac:dyDescent="0.3">
      <c r="A390" t="s">
        <v>8318</v>
      </c>
      <c r="B390" s="12">
        <v>34</v>
      </c>
      <c r="D390" t="s">
        <v>8320</v>
      </c>
      <c r="E390" s="12">
        <v>28</v>
      </c>
    </row>
    <row r="391" spans="1:5" x14ac:dyDescent="0.3">
      <c r="A391" t="s">
        <v>8318</v>
      </c>
      <c r="B391" s="12">
        <v>14</v>
      </c>
      <c r="D391" t="s">
        <v>8320</v>
      </c>
      <c r="E391" s="12">
        <v>0</v>
      </c>
    </row>
    <row r="392" spans="1:5" x14ac:dyDescent="0.3">
      <c r="A392" t="s">
        <v>8318</v>
      </c>
      <c r="B392" s="12">
        <v>156</v>
      </c>
      <c r="D392" t="s">
        <v>8320</v>
      </c>
      <c r="E392" s="12">
        <v>5</v>
      </c>
    </row>
    <row r="393" spans="1:5" x14ac:dyDescent="0.3">
      <c r="A393" t="s">
        <v>8318</v>
      </c>
      <c r="B393" s="12">
        <v>128</v>
      </c>
      <c r="D393" t="s">
        <v>8320</v>
      </c>
      <c r="E393" s="12">
        <v>7</v>
      </c>
    </row>
    <row r="394" spans="1:5" x14ac:dyDescent="0.3">
      <c r="A394" t="s">
        <v>8318</v>
      </c>
      <c r="B394" s="12">
        <v>60</v>
      </c>
      <c r="D394" t="s">
        <v>8320</v>
      </c>
      <c r="E394" s="12">
        <v>30</v>
      </c>
    </row>
    <row r="395" spans="1:5" x14ac:dyDescent="0.3">
      <c r="A395" t="s">
        <v>8318</v>
      </c>
      <c r="B395" s="12">
        <v>32</v>
      </c>
      <c r="D395" t="s">
        <v>8320</v>
      </c>
      <c r="E395" s="12">
        <v>2</v>
      </c>
    </row>
    <row r="396" spans="1:5" x14ac:dyDescent="0.3">
      <c r="A396" t="s">
        <v>8318</v>
      </c>
      <c r="B396" s="12">
        <v>53</v>
      </c>
      <c r="D396" t="s">
        <v>8320</v>
      </c>
      <c r="E396" s="12">
        <v>30</v>
      </c>
    </row>
    <row r="397" spans="1:5" x14ac:dyDescent="0.3">
      <c r="A397" t="s">
        <v>8318</v>
      </c>
      <c r="B397" s="12">
        <v>184</v>
      </c>
      <c r="D397" t="s">
        <v>8320</v>
      </c>
      <c r="E397" s="12">
        <v>2</v>
      </c>
    </row>
    <row r="398" spans="1:5" x14ac:dyDescent="0.3">
      <c r="A398" t="s">
        <v>8318</v>
      </c>
      <c r="B398" s="12">
        <v>90</v>
      </c>
      <c r="D398" t="s">
        <v>8320</v>
      </c>
      <c r="E398" s="12">
        <v>0</v>
      </c>
    </row>
    <row r="399" spans="1:5" x14ac:dyDescent="0.3">
      <c r="A399" t="s">
        <v>8318</v>
      </c>
      <c r="B399" s="12">
        <v>71</v>
      </c>
      <c r="D399" t="s">
        <v>8320</v>
      </c>
      <c r="E399" s="12">
        <v>2</v>
      </c>
    </row>
    <row r="400" spans="1:5" x14ac:dyDescent="0.3">
      <c r="A400" t="s">
        <v>8318</v>
      </c>
      <c r="B400" s="12">
        <v>87</v>
      </c>
      <c r="D400" t="s">
        <v>8320</v>
      </c>
      <c r="E400" s="12">
        <v>1</v>
      </c>
    </row>
    <row r="401" spans="1:5" x14ac:dyDescent="0.3">
      <c r="A401" t="s">
        <v>8318</v>
      </c>
      <c r="B401" s="12">
        <v>28</v>
      </c>
      <c r="D401" t="s">
        <v>8320</v>
      </c>
      <c r="E401" s="12">
        <v>2</v>
      </c>
    </row>
    <row r="402" spans="1:5" x14ac:dyDescent="0.3">
      <c r="A402" t="s">
        <v>8318</v>
      </c>
      <c r="B402" s="12">
        <v>56</v>
      </c>
      <c r="D402" t="s">
        <v>8320</v>
      </c>
      <c r="E402" s="12">
        <v>14</v>
      </c>
    </row>
    <row r="403" spans="1:5" x14ac:dyDescent="0.3">
      <c r="A403" t="s">
        <v>8318</v>
      </c>
      <c r="B403" s="12">
        <v>51</v>
      </c>
      <c r="D403" t="s">
        <v>8320</v>
      </c>
      <c r="E403" s="12">
        <v>31</v>
      </c>
    </row>
    <row r="404" spans="1:5" x14ac:dyDescent="0.3">
      <c r="A404" t="s">
        <v>8318</v>
      </c>
      <c r="B404" s="12">
        <v>75</v>
      </c>
      <c r="D404" t="s">
        <v>8320</v>
      </c>
      <c r="E404" s="12">
        <v>16</v>
      </c>
    </row>
    <row r="405" spans="1:5" x14ac:dyDescent="0.3">
      <c r="A405" t="s">
        <v>8318</v>
      </c>
      <c r="B405" s="12">
        <v>38</v>
      </c>
      <c r="D405" t="s">
        <v>8320</v>
      </c>
      <c r="E405" s="12">
        <v>12</v>
      </c>
    </row>
    <row r="406" spans="1:5" x14ac:dyDescent="0.3">
      <c r="A406" t="s">
        <v>8318</v>
      </c>
      <c r="B406" s="12">
        <v>18</v>
      </c>
      <c r="D406" t="s">
        <v>8320</v>
      </c>
      <c r="E406" s="12">
        <v>96</v>
      </c>
    </row>
    <row r="407" spans="1:5" x14ac:dyDescent="0.3">
      <c r="A407" t="s">
        <v>8318</v>
      </c>
      <c r="B407" s="12">
        <v>54</v>
      </c>
      <c r="D407" t="s">
        <v>8320</v>
      </c>
      <c r="E407" s="12">
        <v>16</v>
      </c>
    </row>
    <row r="408" spans="1:5" x14ac:dyDescent="0.3">
      <c r="A408" t="s">
        <v>8318</v>
      </c>
      <c r="B408" s="12">
        <v>71</v>
      </c>
      <c r="D408" t="s">
        <v>8320</v>
      </c>
      <c r="E408" s="12">
        <v>5</v>
      </c>
    </row>
    <row r="409" spans="1:5" x14ac:dyDescent="0.3">
      <c r="A409" t="s">
        <v>8318</v>
      </c>
      <c r="B409" s="12">
        <v>57</v>
      </c>
      <c r="D409" t="s">
        <v>8320</v>
      </c>
      <c r="E409" s="12">
        <v>0</v>
      </c>
    </row>
    <row r="410" spans="1:5" x14ac:dyDescent="0.3">
      <c r="A410" t="s">
        <v>8318</v>
      </c>
      <c r="B410" s="12">
        <v>43</v>
      </c>
      <c r="D410" t="s">
        <v>8320</v>
      </c>
      <c r="E410" s="12">
        <v>8</v>
      </c>
    </row>
    <row r="411" spans="1:5" x14ac:dyDescent="0.3">
      <c r="A411" t="s">
        <v>8318</v>
      </c>
      <c r="B411" s="12">
        <v>52</v>
      </c>
      <c r="D411" t="s">
        <v>8320</v>
      </c>
      <c r="E411" s="12">
        <v>7</v>
      </c>
    </row>
    <row r="412" spans="1:5" x14ac:dyDescent="0.3">
      <c r="A412" t="s">
        <v>8318</v>
      </c>
      <c r="B412" s="12">
        <v>27</v>
      </c>
      <c r="D412" t="s">
        <v>8320</v>
      </c>
      <c r="E412" s="12">
        <v>24</v>
      </c>
    </row>
    <row r="413" spans="1:5" x14ac:dyDescent="0.3">
      <c r="A413" t="s">
        <v>8318</v>
      </c>
      <c r="B413" s="12">
        <v>12</v>
      </c>
      <c r="D413" t="s">
        <v>8320</v>
      </c>
      <c r="E413" s="12">
        <v>121</v>
      </c>
    </row>
    <row r="414" spans="1:5" x14ac:dyDescent="0.3">
      <c r="A414" t="s">
        <v>8318</v>
      </c>
      <c r="B414" s="12">
        <v>33</v>
      </c>
      <c r="D414" t="s">
        <v>8320</v>
      </c>
      <c r="E414" s="12">
        <v>196</v>
      </c>
    </row>
    <row r="415" spans="1:5" x14ac:dyDescent="0.3">
      <c r="A415" t="s">
        <v>8318</v>
      </c>
      <c r="B415" s="12">
        <v>96</v>
      </c>
      <c r="D415" t="s">
        <v>8320</v>
      </c>
      <c r="E415" s="12">
        <v>5</v>
      </c>
    </row>
    <row r="416" spans="1:5" x14ac:dyDescent="0.3">
      <c r="A416" t="s">
        <v>8318</v>
      </c>
      <c r="B416" s="12">
        <v>28</v>
      </c>
      <c r="D416" t="s">
        <v>8320</v>
      </c>
      <c r="E416" s="12">
        <v>73</v>
      </c>
    </row>
    <row r="417" spans="1:5" x14ac:dyDescent="0.3">
      <c r="A417" t="s">
        <v>8318</v>
      </c>
      <c r="B417" s="12">
        <v>43</v>
      </c>
      <c r="D417" t="s">
        <v>8320</v>
      </c>
      <c r="E417" s="12">
        <v>93</v>
      </c>
    </row>
    <row r="418" spans="1:5" x14ac:dyDescent="0.3">
      <c r="A418" t="s">
        <v>8318</v>
      </c>
      <c r="B418" s="12">
        <v>205</v>
      </c>
      <c r="D418" t="s">
        <v>8320</v>
      </c>
      <c r="E418" s="12">
        <v>17</v>
      </c>
    </row>
    <row r="419" spans="1:5" x14ac:dyDescent="0.3">
      <c r="A419" t="s">
        <v>8318</v>
      </c>
      <c r="B419" s="12">
        <v>23</v>
      </c>
      <c r="D419" t="s">
        <v>8320</v>
      </c>
      <c r="E419" s="12">
        <v>7</v>
      </c>
    </row>
    <row r="420" spans="1:5" x14ac:dyDescent="0.3">
      <c r="A420" t="s">
        <v>8318</v>
      </c>
      <c r="B420" s="12">
        <v>19</v>
      </c>
      <c r="D420" t="s">
        <v>8320</v>
      </c>
      <c r="E420" s="12">
        <v>17</v>
      </c>
    </row>
    <row r="421" spans="1:5" x14ac:dyDescent="0.3">
      <c r="A421" t="s">
        <v>8318</v>
      </c>
      <c r="B421" s="12">
        <v>14</v>
      </c>
      <c r="D421" t="s">
        <v>8320</v>
      </c>
      <c r="E421" s="12">
        <v>171</v>
      </c>
    </row>
    <row r="422" spans="1:5" x14ac:dyDescent="0.3">
      <c r="A422" t="s">
        <v>8318</v>
      </c>
      <c r="B422" s="12">
        <v>38</v>
      </c>
      <c r="D422" t="s">
        <v>8320</v>
      </c>
      <c r="E422" s="12">
        <v>188</v>
      </c>
    </row>
    <row r="423" spans="1:5" x14ac:dyDescent="0.3">
      <c r="A423" t="s">
        <v>8318</v>
      </c>
      <c r="B423" s="12">
        <v>78</v>
      </c>
      <c r="D423" t="s">
        <v>8320</v>
      </c>
      <c r="E423" s="12">
        <v>110</v>
      </c>
    </row>
    <row r="424" spans="1:5" x14ac:dyDescent="0.3">
      <c r="A424" t="s">
        <v>8318</v>
      </c>
      <c r="B424" s="12">
        <v>69</v>
      </c>
      <c r="D424" t="s">
        <v>8320</v>
      </c>
      <c r="E424" s="12">
        <v>37</v>
      </c>
    </row>
    <row r="425" spans="1:5" x14ac:dyDescent="0.3">
      <c r="A425" t="s">
        <v>8318</v>
      </c>
      <c r="B425" s="12">
        <v>33</v>
      </c>
      <c r="D425" t="s">
        <v>8320</v>
      </c>
      <c r="E425" s="12">
        <v>9</v>
      </c>
    </row>
    <row r="426" spans="1:5" x14ac:dyDescent="0.3">
      <c r="A426" t="s">
        <v>8318</v>
      </c>
      <c r="B426" s="12">
        <v>54</v>
      </c>
      <c r="D426" t="s">
        <v>8320</v>
      </c>
      <c r="E426" s="12">
        <v>29</v>
      </c>
    </row>
    <row r="427" spans="1:5" x14ac:dyDescent="0.3">
      <c r="A427" t="s">
        <v>8318</v>
      </c>
      <c r="B427" s="12">
        <v>99</v>
      </c>
      <c r="D427" t="s">
        <v>8320</v>
      </c>
      <c r="E427" s="12">
        <v>6</v>
      </c>
    </row>
    <row r="428" spans="1:5" x14ac:dyDescent="0.3">
      <c r="A428" t="s">
        <v>8318</v>
      </c>
      <c r="B428" s="12">
        <v>49</v>
      </c>
      <c r="D428" t="s">
        <v>8320</v>
      </c>
      <c r="E428" s="12">
        <v>30</v>
      </c>
    </row>
    <row r="429" spans="1:5" x14ac:dyDescent="0.3">
      <c r="A429" t="s">
        <v>8318</v>
      </c>
      <c r="B429" s="12">
        <v>11</v>
      </c>
      <c r="D429" t="s">
        <v>8320</v>
      </c>
      <c r="E429" s="12">
        <v>81</v>
      </c>
    </row>
    <row r="430" spans="1:5" x14ac:dyDescent="0.3">
      <c r="A430" t="s">
        <v>8318</v>
      </c>
      <c r="B430" s="12">
        <v>38</v>
      </c>
      <c r="D430" t="s">
        <v>8320</v>
      </c>
      <c r="E430" s="12">
        <v>4</v>
      </c>
    </row>
    <row r="431" spans="1:5" x14ac:dyDescent="0.3">
      <c r="A431" t="s">
        <v>8318</v>
      </c>
      <c r="B431" s="12">
        <v>16</v>
      </c>
      <c r="D431" t="s">
        <v>8320</v>
      </c>
      <c r="E431" s="12">
        <v>11</v>
      </c>
    </row>
    <row r="432" spans="1:5" x14ac:dyDescent="0.3">
      <c r="A432" t="s">
        <v>8318</v>
      </c>
      <c r="B432" s="12">
        <v>32</v>
      </c>
      <c r="D432" t="s">
        <v>8320</v>
      </c>
      <c r="E432" s="12">
        <v>14</v>
      </c>
    </row>
    <row r="433" spans="1:5" x14ac:dyDescent="0.3">
      <c r="A433" t="s">
        <v>8318</v>
      </c>
      <c r="B433" s="12">
        <v>20</v>
      </c>
      <c r="D433" t="s">
        <v>8320</v>
      </c>
      <c r="E433" s="12">
        <v>5</v>
      </c>
    </row>
    <row r="434" spans="1:5" x14ac:dyDescent="0.3">
      <c r="A434" t="s">
        <v>8318</v>
      </c>
      <c r="B434" s="12">
        <v>154</v>
      </c>
      <c r="D434" t="s">
        <v>8320</v>
      </c>
      <c r="E434" s="12">
        <v>45</v>
      </c>
    </row>
    <row r="435" spans="1:5" x14ac:dyDescent="0.3">
      <c r="A435" t="s">
        <v>8318</v>
      </c>
      <c r="B435" s="12">
        <v>41</v>
      </c>
      <c r="D435" t="s">
        <v>8320</v>
      </c>
      <c r="E435" s="12">
        <v>8</v>
      </c>
    </row>
    <row r="436" spans="1:5" x14ac:dyDescent="0.3">
      <c r="A436" t="s">
        <v>8318</v>
      </c>
      <c r="B436" s="12">
        <v>75</v>
      </c>
      <c r="D436" t="s">
        <v>8320</v>
      </c>
      <c r="E436" s="12">
        <v>3</v>
      </c>
    </row>
    <row r="437" spans="1:5" x14ac:dyDescent="0.3">
      <c r="A437" t="s">
        <v>8318</v>
      </c>
      <c r="B437" s="12">
        <v>40</v>
      </c>
      <c r="D437" t="s">
        <v>8320</v>
      </c>
      <c r="E437" s="12">
        <v>24</v>
      </c>
    </row>
    <row r="438" spans="1:5" x14ac:dyDescent="0.3">
      <c r="A438" t="s">
        <v>8318</v>
      </c>
      <c r="B438" s="12">
        <v>46</v>
      </c>
      <c r="D438" t="s">
        <v>8320</v>
      </c>
      <c r="E438" s="12">
        <v>18</v>
      </c>
    </row>
    <row r="439" spans="1:5" x14ac:dyDescent="0.3">
      <c r="A439" t="s">
        <v>8318</v>
      </c>
      <c r="B439" s="12">
        <v>62</v>
      </c>
      <c r="D439" t="s">
        <v>8320</v>
      </c>
      <c r="E439" s="12">
        <v>12</v>
      </c>
    </row>
    <row r="440" spans="1:5" x14ac:dyDescent="0.3">
      <c r="A440" t="s">
        <v>8318</v>
      </c>
      <c r="B440" s="12">
        <v>61</v>
      </c>
      <c r="D440" t="s">
        <v>8320</v>
      </c>
      <c r="E440" s="12">
        <v>123</v>
      </c>
    </row>
    <row r="441" spans="1:5" x14ac:dyDescent="0.3">
      <c r="A441" t="s">
        <v>8318</v>
      </c>
      <c r="B441" s="12">
        <v>96</v>
      </c>
      <c r="D441" t="s">
        <v>8320</v>
      </c>
      <c r="E441" s="12">
        <v>96</v>
      </c>
    </row>
    <row r="442" spans="1:5" x14ac:dyDescent="0.3">
      <c r="A442" t="s">
        <v>8318</v>
      </c>
      <c r="B442" s="12">
        <v>190</v>
      </c>
      <c r="D442" t="s">
        <v>8320</v>
      </c>
      <c r="E442" s="12">
        <v>31</v>
      </c>
    </row>
    <row r="443" spans="1:5" x14ac:dyDescent="0.3">
      <c r="A443" t="s">
        <v>8318</v>
      </c>
      <c r="B443" s="12">
        <v>94</v>
      </c>
      <c r="D443" t="s">
        <v>8320</v>
      </c>
      <c r="E443" s="12">
        <v>4</v>
      </c>
    </row>
    <row r="444" spans="1:5" x14ac:dyDescent="0.3">
      <c r="A444" t="s">
        <v>8318</v>
      </c>
      <c r="B444" s="12">
        <v>39</v>
      </c>
      <c r="D444" t="s">
        <v>8320</v>
      </c>
      <c r="E444" s="12">
        <v>3</v>
      </c>
    </row>
    <row r="445" spans="1:5" x14ac:dyDescent="0.3">
      <c r="A445" t="s">
        <v>8318</v>
      </c>
      <c r="B445" s="12">
        <v>127</v>
      </c>
      <c r="D445" t="s">
        <v>8320</v>
      </c>
      <c r="E445" s="12">
        <v>179</v>
      </c>
    </row>
    <row r="446" spans="1:5" x14ac:dyDescent="0.3">
      <c r="A446" t="s">
        <v>8318</v>
      </c>
      <c r="B446" s="12">
        <v>159</v>
      </c>
      <c r="D446" t="s">
        <v>8320</v>
      </c>
      <c r="E446" s="12">
        <v>3</v>
      </c>
    </row>
    <row r="447" spans="1:5" x14ac:dyDescent="0.3">
      <c r="A447" t="s">
        <v>8318</v>
      </c>
      <c r="B447" s="12">
        <v>177</v>
      </c>
      <c r="D447" t="s">
        <v>8320</v>
      </c>
      <c r="E447" s="12">
        <v>23</v>
      </c>
    </row>
    <row r="448" spans="1:5" x14ac:dyDescent="0.3">
      <c r="A448" t="s">
        <v>8318</v>
      </c>
      <c r="B448" s="12">
        <v>47</v>
      </c>
      <c r="D448" t="s">
        <v>8320</v>
      </c>
      <c r="E448" s="12">
        <v>23</v>
      </c>
    </row>
    <row r="449" spans="1:5" x14ac:dyDescent="0.3">
      <c r="A449" t="s">
        <v>8318</v>
      </c>
      <c r="B449" s="12">
        <v>1</v>
      </c>
      <c r="D449" t="s">
        <v>8320</v>
      </c>
      <c r="E449" s="12">
        <v>41</v>
      </c>
    </row>
    <row r="450" spans="1:5" x14ac:dyDescent="0.3">
      <c r="A450" t="s">
        <v>8318</v>
      </c>
      <c r="B450" s="12">
        <v>16</v>
      </c>
      <c r="D450" t="s">
        <v>8320</v>
      </c>
      <c r="E450" s="12">
        <v>0</v>
      </c>
    </row>
    <row r="451" spans="1:5" x14ac:dyDescent="0.3">
      <c r="A451" t="s">
        <v>8318</v>
      </c>
      <c r="B451" s="12">
        <v>115</v>
      </c>
      <c r="D451" t="s">
        <v>8320</v>
      </c>
      <c r="E451" s="12">
        <v>32</v>
      </c>
    </row>
    <row r="452" spans="1:5" x14ac:dyDescent="0.3">
      <c r="A452" t="s">
        <v>8318</v>
      </c>
      <c r="B452" s="12">
        <v>133</v>
      </c>
      <c r="D452" t="s">
        <v>8320</v>
      </c>
      <c r="E452" s="12">
        <v>2</v>
      </c>
    </row>
    <row r="453" spans="1:5" x14ac:dyDescent="0.3">
      <c r="A453" t="s">
        <v>8318</v>
      </c>
      <c r="B453" s="12">
        <v>70</v>
      </c>
      <c r="D453" t="s">
        <v>8320</v>
      </c>
      <c r="E453" s="12">
        <v>7</v>
      </c>
    </row>
    <row r="454" spans="1:5" x14ac:dyDescent="0.3">
      <c r="A454" t="s">
        <v>8318</v>
      </c>
      <c r="B454" s="12">
        <v>62</v>
      </c>
      <c r="D454" t="s">
        <v>8320</v>
      </c>
      <c r="E454" s="12">
        <v>4</v>
      </c>
    </row>
    <row r="455" spans="1:5" x14ac:dyDescent="0.3">
      <c r="A455" t="s">
        <v>8318</v>
      </c>
      <c r="B455" s="12">
        <v>10</v>
      </c>
      <c r="D455" t="s">
        <v>8320</v>
      </c>
      <c r="E455" s="12">
        <v>196</v>
      </c>
    </row>
    <row r="456" spans="1:5" x14ac:dyDescent="0.3">
      <c r="A456" t="s">
        <v>8318</v>
      </c>
      <c r="B456" s="12">
        <v>499</v>
      </c>
      <c r="D456" t="s">
        <v>8320</v>
      </c>
      <c r="E456" s="12">
        <v>11</v>
      </c>
    </row>
    <row r="457" spans="1:5" x14ac:dyDescent="0.3">
      <c r="A457" t="s">
        <v>8318</v>
      </c>
      <c r="B457" s="12">
        <v>47</v>
      </c>
      <c r="D457" t="s">
        <v>8320</v>
      </c>
      <c r="E457" s="12">
        <v>9</v>
      </c>
    </row>
    <row r="458" spans="1:5" x14ac:dyDescent="0.3">
      <c r="A458" t="s">
        <v>8318</v>
      </c>
      <c r="B458" s="12">
        <v>28</v>
      </c>
      <c r="D458" t="s">
        <v>8320</v>
      </c>
      <c r="E458" s="12">
        <v>5</v>
      </c>
    </row>
    <row r="459" spans="1:5" x14ac:dyDescent="0.3">
      <c r="A459" t="s">
        <v>8318</v>
      </c>
      <c r="B459" s="12">
        <v>24</v>
      </c>
      <c r="D459" t="s">
        <v>8320</v>
      </c>
      <c r="E459" s="12">
        <v>8</v>
      </c>
    </row>
    <row r="460" spans="1:5" x14ac:dyDescent="0.3">
      <c r="A460" t="s">
        <v>8318</v>
      </c>
      <c r="B460" s="12">
        <v>76</v>
      </c>
      <c r="D460" t="s">
        <v>8320</v>
      </c>
      <c r="E460" s="12">
        <v>229</v>
      </c>
    </row>
    <row r="461" spans="1:5" x14ac:dyDescent="0.3">
      <c r="A461" t="s">
        <v>8318</v>
      </c>
      <c r="B461" s="12">
        <v>98</v>
      </c>
      <c r="D461" t="s">
        <v>8320</v>
      </c>
      <c r="E461" s="12">
        <v>40</v>
      </c>
    </row>
    <row r="462" spans="1:5" x14ac:dyDescent="0.3">
      <c r="A462" t="s">
        <v>8318</v>
      </c>
      <c r="B462" s="12">
        <v>30</v>
      </c>
      <c r="D462" t="s">
        <v>8320</v>
      </c>
      <c r="E462" s="12">
        <v>123</v>
      </c>
    </row>
    <row r="463" spans="1:5" x14ac:dyDescent="0.3">
      <c r="A463" t="s">
        <v>8318</v>
      </c>
      <c r="B463" s="12">
        <v>478</v>
      </c>
      <c r="D463" t="s">
        <v>8320</v>
      </c>
      <c r="E463" s="12">
        <v>5</v>
      </c>
    </row>
    <row r="464" spans="1:5" x14ac:dyDescent="0.3">
      <c r="A464" t="s">
        <v>8318</v>
      </c>
      <c r="B464" s="12">
        <v>74</v>
      </c>
      <c r="D464" t="s">
        <v>8320</v>
      </c>
      <c r="E464" s="12">
        <v>148</v>
      </c>
    </row>
    <row r="465" spans="1:5" x14ac:dyDescent="0.3">
      <c r="A465" t="s">
        <v>8318</v>
      </c>
      <c r="B465" s="12">
        <v>131</v>
      </c>
      <c r="D465" t="s">
        <v>8320</v>
      </c>
      <c r="E465" s="12">
        <v>10</v>
      </c>
    </row>
    <row r="466" spans="1:5" x14ac:dyDescent="0.3">
      <c r="A466" t="s">
        <v>8318</v>
      </c>
      <c r="B466" s="12">
        <v>61</v>
      </c>
      <c r="D466" t="s">
        <v>8320</v>
      </c>
      <c r="E466" s="12">
        <v>4</v>
      </c>
    </row>
    <row r="467" spans="1:5" x14ac:dyDescent="0.3">
      <c r="A467" t="s">
        <v>8318</v>
      </c>
      <c r="B467" s="12">
        <v>1071</v>
      </c>
      <c r="D467" t="s">
        <v>8320</v>
      </c>
      <c r="E467" s="12">
        <v>21</v>
      </c>
    </row>
    <row r="468" spans="1:5" x14ac:dyDescent="0.3">
      <c r="A468" t="s">
        <v>8318</v>
      </c>
      <c r="B468" s="12">
        <v>122</v>
      </c>
      <c r="D468" t="s">
        <v>8320</v>
      </c>
      <c r="E468" s="12">
        <v>2</v>
      </c>
    </row>
    <row r="469" spans="1:5" x14ac:dyDescent="0.3">
      <c r="A469" t="s">
        <v>8318</v>
      </c>
      <c r="B469" s="12">
        <v>111</v>
      </c>
      <c r="D469" t="s">
        <v>8320</v>
      </c>
      <c r="E469" s="12">
        <v>0</v>
      </c>
    </row>
    <row r="470" spans="1:5" x14ac:dyDescent="0.3">
      <c r="A470" t="s">
        <v>8318</v>
      </c>
      <c r="B470" s="12">
        <v>255</v>
      </c>
      <c r="D470" t="s">
        <v>8320</v>
      </c>
      <c r="E470" s="12">
        <v>4</v>
      </c>
    </row>
    <row r="471" spans="1:5" x14ac:dyDescent="0.3">
      <c r="A471" t="s">
        <v>8318</v>
      </c>
      <c r="B471" s="12">
        <v>141</v>
      </c>
      <c r="D471" t="s">
        <v>8320</v>
      </c>
      <c r="E471" s="12">
        <v>1</v>
      </c>
    </row>
    <row r="472" spans="1:5" x14ac:dyDescent="0.3">
      <c r="A472" t="s">
        <v>8318</v>
      </c>
      <c r="B472" s="12">
        <v>159</v>
      </c>
      <c r="D472" t="s">
        <v>8320</v>
      </c>
      <c r="E472" s="12">
        <v>30</v>
      </c>
    </row>
    <row r="473" spans="1:5" x14ac:dyDescent="0.3">
      <c r="A473" t="s">
        <v>8318</v>
      </c>
      <c r="B473" s="12">
        <v>99</v>
      </c>
      <c r="D473" t="s">
        <v>8320</v>
      </c>
      <c r="E473" s="12">
        <v>3</v>
      </c>
    </row>
    <row r="474" spans="1:5" x14ac:dyDescent="0.3">
      <c r="A474" t="s">
        <v>8318</v>
      </c>
      <c r="B474" s="12">
        <v>96</v>
      </c>
      <c r="D474" t="s">
        <v>8320</v>
      </c>
      <c r="E474" s="12">
        <v>975</v>
      </c>
    </row>
    <row r="475" spans="1:5" x14ac:dyDescent="0.3">
      <c r="A475" t="s">
        <v>8318</v>
      </c>
      <c r="B475" s="12">
        <v>27</v>
      </c>
      <c r="D475" t="s">
        <v>8320</v>
      </c>
      <c r="E475" s="12">
        <v>167</v>
      </c>
    </row>
    <row r="476" spans="1:5" x14ac:dyDescent="0.3">
      <c r="A476" t="s">
        <v>8318</v>
      </c>
      <c r="B476" s="12">
        <v>166</v>
      </c>
      <c r="D476" t="s">
        <v>8320</v>
      </c>
      <c r="E476" s="12">
        <v>5</v>
      </c>
    </row>
    <row r="477" spans="1:5" x14ac:dyDescent="0.3">
      <c r="A477" t="s">
        <v>8318</v>
      </c>
      <c r="B477" s="12">
        <v>76</v>
      </c>
      <c r="D477" t="s">
        <v>8320</v>
      </c>
      <c r="E477" s="12">
        <v>18</v>
      </c>
    </row>
    <row r="478" spans="1:5" x14ac:dyDescent="0.3">
      <c r="A478" t="s">
        <v>8318</v>
      </c>
      <c r="B478" s="12">
        <v>211</v>
      </c>
      <c r="D478" t="s">
        <v>8320</v>
      </c>
      <c r="E478" s="12">
        <v>98</v>
      </c>
    </row>
    <row r="479" spans="1:5" x14ac:dyDescent="0.3">
      <c r="A479" t="s">
        <v>8318</v>
      </c>
      <c r="B479" s="12">
        <v>21</v>
      </c>
      <c r="D479" t="s">
        <v>8320</v>
      </c>
      <c r="E479" s="12">
        <v>4</v>
      </c>
    </row>
    <row r="480" spans="1:5" x14ac:dyDescent="0.3">
      <c r="A480" t="s">
        <v>8318</v>
      </c>
      <c r="B480" s="12">
        <v>61</v>
      </c>
      <c r="D480" t="s">
        <v>8320</v>
      </c>
      <c r="E480" s="12">
        <v>3</v>
      </c>
    </row>
    <row r="481" spans="1:5" x14ac:dyDescent="0.3">
      <c r="A481" t="s">
        <v>8318</v>
      </c>
      <c r="B481" s="12">
        <v>30</v>
      </c>
      <c r="D481" t="s">
        <v>8320</v>
      </c>
      <c r="E481" s="12">
        <v>1</v>
      </c>
    </row>
    <row r="482" spans="1:5" x14ac:dyDescent="0.3">
      <c r="A482" t="s">
        <v>8318</v>
      </c>
      <c r="B482" s="12">
        <v>375</v>
      </c>
      <c r="D482" t="s">
        <v>8320</v>
      </c>
      <c r="E482" s="12">
        <v>0</v>
      </c>
    </row>
    <row r="483" spans="1:5" x14ac:dyDescent="0.3">
      <c r="A483" t="s">
        <v>8318</v>
      </c>
      <c r="B483" s="12">
        <v>111</v>
      </c>
      <c r="D483" t="s">
        <v>8320</v>
      </c>
      <c r="E483" s="12">
        <v>9</v>
      </c>
    </row>
    <row r="484" spans="1:5" x14ac:dyDescent="0.3">
      <c r="A484" t="s">
        <v>8318</v>
      </c>
      <c r="B484" s="12">
        <v>123</v>
      </c>
      <c r="D484" t="s">
        <v>8320</v>
      </c>
      <c r="E484" s="12">
        <v>2</v>
      </c>
    </row>
    <row r="485" spans="1:5" x14ac:dyDescent="0.3">
      <c r="A485" t="s">
        <v>8318</v>
      </c>
      <c r="B485" s="12">
        <v>70</v>
      </c>
      <c r="D485" t="s">
        <v>8320</v>
      </c>
      <c r="E485" s="12">
        <v>0</v>
      </c>
    </row>
    <row r="486" spans="1:5" x14ac:dyDescent="0.3">
      <c r="A486" t="s">
        <v>8318</v>
      </c>
      <c r="B486" s="12">
        <v>85</v>
      </c>
      <c r="D486" t="s">
        <v>8320</v>
      </c>
      <c r="E486" s="12">
        <v>147</v>
      </c>
    </row>
    <row r="487" spans="1:5" x14ac:dyDescent="0.3">
      <c r="A487" t="s">
        <v>8318</v>
      </c>
      <c r="B487" s="12">
        <v>86</v>
      </c>
      <c r="D487" t="s">
        <v>8320</v>
      </c>
      <c r="E487" s="12">
        <v>49</v>
      </c>
    </row>
    <row r="488" spans="1:5" x14ac:dyDescent="0.3">
      <c r="A488" t="s">
        <v>8318</v>
      </c>
      <c r="B488" s="12">
        <v>13</v>
      </c>
      <c r="D488" t="s">
        <v>8320</v>
      </c>
      <c r="E488" s="12">
        <v>1</v>
      </c>
    </row>
    <row r="489" spans="1:5" x14ac:dyDescent="0.3">
      <c r="A489" t="s">
        <v>8318</v>
      </c>
      <c r="B489" s="12">
        <v>33</v>
      </c>
      <c r="D489" t="s">
        <v>8320</v>
      </c>
      <c r="E489" s="12">
        <v>2</v>
      </c>
    </row>
    <row r="490" spans="1:5" x14ac:dyDescent="0.3">
      <c r="A490" t="s">
        <v>8318</v>
      </c>
      <c r="B490" s="12">
        <v>15</v>
      </c>
      <c r="D490" t="s">
        <v>8320</v>
      </c>
      <c r="E490" s="12">
        <v>7</v>
      </c>
    </row>
    <row r="491" spans="1:5" x14ac:dyDescent="0.3">
      <c r="A491" t="s">
        <v>8318</v>
      </c>
      <c r="B491" s="12">
        <v>273</v>
      </c>
      <c r="D491" t="s">
        <v>8320</v>
      </c>
      <c r="E491" s="12">
        <v>4</v>
      </c>
    </row>
    <row r="492" spans="1:5" x14ac:dyDescent="0.3">
      <c r="A492" t="s">
        <v>8318</v>
      </c>
      <c r="B492" s="12">
        <v>714</v>
      </c>
      <c r="D492" t="s">
        <v>8320</v>
      </c>
      <c r="E492" s="12">
        <v>27</v>
      </c>
    </row>
    <row r="493" spans="1:5" x14ac:dyDescent="0.3">
      <c r="A493" t="s">
        <v>8318</v>
      </c>
      <c r="B493" s="12">
        <v>170</v>
      </c>
      <c r="D493" t="s">
        <v>8320</v>
      </c>
      <c r="E493" s="12">
        <v>94</v>
      </c>
    </row>
    <row r="494" spans="1:5" x14ac:dyDescent="0.3">
      <c r="A494" t="s">
        <v>8318</v>
      </c>
      <c r="B494" s="12">
        <v>512</v>
      </c>
      <c r="D494" t="s">
        <v>8320</v>
      </c>
      <c r="E494" s="12">
        <v>29</v>
      </c>
    </row>
    <row r="495" spans="1:5" x14ac:dyDescent="0.3">
      <c r="A495" t="s">
        <v>8318</v>
      </c>
      <c r="B495" s="12">
        <v>314</v>
      </c>
      <c r="D495" t="s">
        <v>8320</v>
      </c>
      <c r="E495" s="12">
        <v>7</v>
      </c>
    </row>
    <row r="496" spans="1:5" x14ac:dyDescent="0.3">
      <c r="A496" t="s">
        <v>8318</v>
      </c>
      <c r="B496" s="12">
        <v>167</v>
      </c>
      <c r="D496" t="s">
        <v>8320</v>
      </c>
      <c r="E496" s="12">
        <v>22</v>
      </c>
    </row>
    <row r="497" spans="1:5" x14ac:dyDescent="0.3">
      <c r="A497" t="s">
        <v>8318</v>
      </c>
      <c r="B497" s="12">
        <v>9</v>
      </c>
      <c r="D497" t="s">
        <v>8320</v>
      </c>
      <c r="E497" s="12">
        <v>1</v>
      </c>
    </row>
    <row r="498" spans="1:5" x14ac:dyDescent="0.3">
      <c r="A498" t="s">
        <v>8318</v>
      </c>
      <c r="B498" s="12">
        <v>103</v>
      </c>
      <c r="D498" t="s">
        <v>8320</v>
      </c>
      <c r="E498" s="12">
        <v>10</v>
      </c>
    </row>
    <row r="499" spans="1:5" x14ac:dyDescent="0.3">
      <c r="A499" t="s">
        <v>8318</v>
      </c>
      <c r="B499" s="12">
        <v>111</v>
      </c>
      <c r="D499" t="s">
        <v>8320</v>
      </c>
      <c r="E499" s="12">
        <v>6</v>
      </c>
    </row>
    <row r="500" spans="1:5" x14ac:dyDescent="0.3">
      <c r="A500" t="s">
        <v>8318</v>
      </c>
      <c r="B500" s="12">
        <v>271</v>
      </c>
      <c r="D500" t="s">
        <v>8320</v>
      </c>
      <c r="E500" s="12">
        <v>24</v>
      </c>
    </row>
    <row r="501" spans="1:5" x14ac:dyDescent="0.3">
      <c r="A501" t="s">
        <v>8318</v>
      </c>
      <c r="B501" s="12">
        <v>101</v>
      </c>
      <c r="D501" t="s">
        <v>8320</v>
      </c>
      <c r="E501" s="12">
        <v>15</v>
      </c>
    </row>
    <row r="502" spans="1:5" x14ac:dyDescent="0.3">
      <c r="A502" t="s">
        <v>8318</v>
      </c>
      <c r="B502" s="12">
        <v>57</v>
      </c>
      <c r="D502" t="s">
        <v>8320</v>
      </c>
      <c r="E502" s="12">
        <v>37</v>
      </c>
    </row>
    <row r="503" spans="1:5" x14ac:dyDescent="0.3">
      <c r="A503" t="s">
        <v>8318</v>
      </c>
      <c r="B503" s="12">
        <v>62</v>
      </c>
      <c r="D503" t="s">
        <v>8320</v>
      </c>
      <c r="E503" s="12">
        <v>20</v>
      </c>
    </row>
    <row r="504" spans="1:5" x14ac:dyDescent="0.3">
      <c r="A504" t="s">
        <v>8318</v>
      </c>
      <c r="B504" s="12">
        <v>32</v>
      </c>
      <c r="D504" t="s">
        <v>8320</v>
      </c>
      <c r="E504" s="12">
        <v>7</v>
      </c>
    </row>
    <row r="505" spans="1:5" x14ac:dyDescent="0.3">
      <c r="A505" t="s">
        <v>8318</v>
      </c>
      <c r="B505" s="12">
        <v>141</v>
      </c>
      <c r="D505" t="s">
        <v>8320</v>
      </c>
      <c r="E505" s="12">
        <v>0</v>
      </c>
    </row>
    <row r="506" spans="1:5" x14ac:dyDescent="0.3">
      <c r="A506" t="s">
        <v>8318</v>
      </c>
      <c r="B506" s="12">
        <v>75</v>
      </c>
      <c r="D506" t="s">
        <v>8320</v>
      </c>
      <c r="E506" s="12">
        <v>21</v>
      </c>
    </row>
    <row r="507" spans="1:5" x14ac:dyDescent="0.3">
      <c r="A507" t="s">
        <v>8318</v>
      </c>
      <c r="B507" s="12">
        <v>46</v>
      </c>
      <c r="D507" t="s">
        <v>8320</v>
      </c>
      <c r="E507" s="12">
        <v>3</v>
      </c>
    </row>
    <row r="508" spans="1:5" x14ac:dyDescent="0.3">
      <c r="A508" t="s">
        <v>8318</v>
      </c>
      <c r="B508" s="12">
        <v>103</v>
      </c>
      <c r="D508" t="s">
        <v>8320</v>
      </c>
      <c r="E508" s="12">
        <v>11</v>
      </c>
    </row>
    <row r="509" spans="1:5" x14ac:dyDescent="0.3">
      <c r="A509" t="s">
        <v>8318</v>
      </c>
      <c r="B509" s="12">
        <v>6</v>
      </c>
      <c r="D509" t="s">
        <v>8320</v>
      </c>
      <c r="E509" s="12">
        <v>1</v>
      </c>
    </row>
    <row r="510" spans="1:5" x14ac:dyDescent="0.3">
      <c r="A510" t="s">
        <v>8318</v>
      </c>
      <c r="B510" s="12">
        <v>83</v>
      </c>
      <c r="D510" t="s">
        <v>8320</v>
      </c>
      <c r="E510" s="12">
        <v>312</v>
      </c>
    </row>
    <row r="511" spans="1:5" x14ac:dyDescent="0.3">
      <c r="A511" t="s">
        <v>8318</v>
      </c>
      <c r="B511" s="12">
        <v>108</v>
      </c>
      <c r="D511" t="s">
        <v>8320</v>
      </c>
      <c r="E511" s="12">
        <v>1</v>
      </c>
    </row>
    <row r="512" spans="1:5" x14ac:dyDescent="0.3">
      <c r="A512" t="s">
        <v>8318</v>
      </c>
      <c r="B512" s="12">
        <v>25</v>
      </c>
      <c r="D512" t="s">
        <v>8320</v>
      </c>
      <c r="E512" s="12">
        <v>3</v>
      </c>
    </row>
    <row r="513" spans="1:5" x14ac:dyDescent="0.3">
      <c r="A513" t="s">
        <v>8318</v>
      </c>
      <c r="B513" s="12">
        <v>549</v>
      </c>
      <c r="D513" t="s">
        <v>8320</v>
      </c>
      <c r="E513" s="12">
        <v>4</v>
      </c>
    </row>
    <row r="514" spans="1:5" x14ac:dyDescent="0.3">
      <c r="A514" t="s">
        <v>8318</v>
      </c>
      <c r="B514" s="12">
        <v>222</v>
      </c>
      <c r="D514" t="s">
        <v>8320</v>
      </c>
      <c r="E514" s="12">
        <v>10</v>
      </c>
    </row>
    <row r="515" spans="1:5" x14ac:dyDescent="0.3">
      <c r="A515" t="s">
        <v>8318</v>
      </c>
      <c r="B515" s="12">
        <v>183</v>
      </c>
      <c r="D515" t="s">
        <v>8320</v>
      </c>
      <c r="E515" s="12">
        <v>8</v>
      </c>
    </row>
    <row r="516" spans="1:5" x14ac:dyDescent="0.3">
      <c r="A516" t="s">
        <v>8318</v>
      </c>
      <c r="B516" s="12">
        <v>89</v>
      </c>
      <c r="D516" t="s">
        <v>8320</v>
      </c>
      <c r="E516" s="12">
        <v>3</v>
      </c>
    </row>
    <row r="517" spans="1:5" x14ac:dyDescent="0.3">
      <c r="A517" t="s">
        <v>8318</v>
      </c>
      <c r="B517" s="12">
        <v>253</v>
      </c>
      <c r="D517" t="s">
        <v>8320</v>
      </c>
      <c r="E517" s="12">
        <v>1</v>
      </c>
    </row>
    <row r="518" spans="1:5" x14ac:dyDescent="0.3">
      <c r="A518" t="s">
        <v>8318</v>
      </c>
      <c r="B518" s="12">
        <v>140</v>
      </c>
      <c r="D518" t="s">
        <v>8320</v>
      </c>
      <c r="E518" s="12">
        <v>0</v>
      </c>
    </row>
    <row r="519" spans="1:5" x14ac:dyDescent="0.3">
      <c r="A519" t="s">
        <v>8318</v>
      </c>
      <c r="B519" s="12">
        <v>103</v>
      </c>
      <c r="D519" t="s">
        <v>8320</v>
      </c>
      <c r="E519" s="12">
        <v>5</v>
      </c>
    </row>
    <row r="520" spans="1:5" x14ac:dyDescent="0.3">
      <c r="A520" t="s">
        <v>8318</v>
      </c>
      <c r="B520" s="12">
        <v>138</v>
      </c>
      <c r="D520" t="s">
        <v>8320</v>
      </c>
      <c r="E520" s="12">
        <v>0</v>
      </c>
    </row>
    <row r="521" spans="1:5" x14ac:dyDescent="0.3">
      <c r="A521" t="s">
        <v>8318</v>
      </c>
      <c r="B521" s="12">
        <v>191</v>
      </c>
      <c r="D521" t="s">
        <v>8320</v>
      </c>
      <c r="E521" s="12">
        <v>3</v>
      </c>
    </row>
    <row r="522" spans="1:5" x14ac:dyDescent="0.3">
      <c r="A522" t="s">
        <v>8318</v>
      </c>
      <c r="B522" s="12">
        <v>45</v>
      </c>
      <c r="D522" t="s">
        <v>8320</v>
      </c>
      <c r="E522" s="12">
        <v>7</v>
      </c>
    </row>
    <row r="523" spans="1:5" x14ac:dyDescent="0.3">
      <c r="A523" t="s">
        <v>8318</v>
      </c>
      <c r="B523" s="12">
        <v>17</v>
      </c>
      <c r="D523" t="s">
        <v>8320</v>
      </c>
      <c r="E523" s="12">
        <v>0</v>
      </c>
    </row>
    <row r="524" spans="1:5" x14ac:dyDescent="0.3">
      <c r="A524" t="s">
        <v>8318</v>
      </c>
      <c r="B524" s="12">
        <v>31</v>
      </c>
      <c r="D524" t="s">
        <v>8320</v>
      </c>
      <c r="E524" s="12">
        <v>2</v>
      </c>
    </row>
    <row r="525" spans="1:5" x14ac:dyDescent="0.3">
      <c r="A525" t="s">
        <v>8318</v>
      </c>
      <c r="B525" s="12">
        <v>50</v>
      </c>
      <c r="D525" t="s">
        <v>8320</v>
      </c>
      <c r="E525" s="12">
        <v>23</v>
      </c>
    </row>
    <row r="526" spans="1:5" x14ac:dyDescent="0.3">
      <c r="A526" t="s">
        <v>8318</v>
      </c>
      <c r="B526" s="12">
        <v>59</v>
      </c>
      <c r="D526" t="s">
        <v>8320</v>
      </c>
      <c r="E526" s="12">
        <v>1</v>
      </c>
    </row>
    <row r="527" spans="1:5" x14ac:dyDescent="0.3">
      <c r="A527" t="s">
        <v>8318</v>
      </c>
      <c r="B527" s="12">
        <v>81</v>
      </c>
      <c r="D527" t="s">
        <v>8320</v>
      </c>
      <c r="E527" s="12">
        <v>2</v>
      </c>
    </row>
    <row r="528" spans="1:5" x14ac:dyDescent="0.3">
      <c r="A528" t="s">
        <v>8318</v>
      </c>
      <c r="B528" s="12">
        <v>508</v>
      </c>
      <c r="D528" t="s">
        <v>8320</v>
      </c>
      <c r="E528" s="12">
        <v>3</v>
      </c>
    </row>
    <row r="529" spans="1:5" x14ac:dyDescent="0.3">
      <c r="A529" t="s">
        <v>8318</v>
      </c>
      <c r="B529" s="12">
        <v>74</v>
      </c>
      <c r="D529" t="s">
        <v>8320</v>
      </c>
      <c r="E529" s="12">
        <v>0</v>
      </c>
    </row>
    <row r="530" spans="1:5" x14ac:dyDescent="0.3">
      <c r="A530" t="s">
        <v>8318</v>
      </c>
      <c r="B530" s="12">
        <v>141</v>
      </c>
      <c r="D530" t="s">
        <v>8320</v>
      </c>
      <c r="E530" s="12">
        <v>13</v>
      </c>
    </row>
    <row r="531" spans="1:5" x14ac:dyDescent="0.3">
      <c r="A531" t="s">
        <v>8318</v>
      </c>
      <c r="B531" s="12">
        <v>711</v>
      </c>
      <c r="D531" t="s">
        <v>8320</v>
      </c>
      <c r="E531" s="12">
        <v>1</v>
      </c>
    </row>
    <row r="532" spans="1:5" x14ac:dyDescent="0.3">
      <c r="A532" t="s">
        <v>8318</v>
      </c>
      <c r="B532" s="12">
        <v>141</v>
      </c>
      <c r="D532" t="s">
        <v>8320</v>
      </c>
      <c r="E532" s="12">
        <v>1</v>
      </c>
    </row>
    <row r="533" spans="1:5" x14ac:dyDescent="0.3">
      <c r="A533" t="s">
        <v>8318</v>
      </c>
      <c r="B533" s="12">
        <v>109</v>
      </c>
      <c r="D533" t="s">
        <v>8320</v>
      </c>
      <c r="E533" s="12">
        <v>1</v>
      </c>
    </row>
    <row r="534" spans="1:5" x14ac:dyDescent="0.3">
      <c r="A534" t="s">
        <v>8318</v>
      </c>
      <c r="B534" s="12">
        <v>361</v>
      </c>
      <c r="D534" t="s">
        <v>8320</v>
      </c>
      <c r="E534" s="12">
        <v>6</v>
      </c>
    </row>
    <row r="535" spans="1:5" x14ac:dyDescent="0.3">
      <c r="A535" t="s">
        <v>8318</v>
      </c>
      <c r="B535" s="12">
        <v>176</v>
      </c>
      <c r="D535" t="s">
        <v>8320</v>
      </c>
      <c r="E535" s="12">
        <v>39</v>
      </c>
    </row>
    <row r="536" spans="1:5" x14ac:dyDescent="0.3">
      <c r="A536" t="s">
        <v>8318</v>
      </c>
      <c r="B536" s="12">
        <v>670</v>
      </c>
      <c r="D536" t="s">
        <v>8320</v>
      </c>
      <c r="E536" s="12">
        <v>4</v>
      </c>
    </row>
    <row r="537" spans="1:5" x14ac:dyDescent="0.3">
      <c r="A537" t="s">
        <v>8318</v>
      </c>
      <c r="B537" s="12">
        <v>96</v>
      </c>
      <c r="D537" t="s">
        <v>8320</v>
      </c>
      <c r="E537" s="12">
        <v>1</v>
      </c>
    </row>
    <row r="538" spans="1:5" x14ac:dyDescent="0.3">
      <c r="A538" t="s">
        <v>8318</v>
      </c>
      <c r="B538" s="12">
        <v>74</v>
      </c>
      <c r="D538" t="s">
        <v>8320</v>
      </c>
      <c r="E538" s="12">
        <v>0</v>
      </c>
    </row>
    <row r="539" spans="1:5" x14ac:dyDescent="0.3">
      <c r="A539" t="s">
        <v>8318</v>
      </c>
      <c r="B539" s="12">
        <v>52</v>
      </c>
      <c r="D539" t="s">
        <v>8320</v>
      </c>
      <c r="E539" s="12">
        <v>0</v>
      </c>
    </row>
    <row r="540" spans="1:5" x14ac:dyDescent="0.3">
      <c r="A540" t="s">
        <v>8318</v>
      </c>
      <c r="B540" s="12">
        <v>105</v>
      </c>
      <c r="D540" t="s">
        <v>8320</v>
      </c>
      <c r="E540" s="12">
        <v>0</v>
      </c>
    </row>
    <row r="541" spans="1:5" x14ac:dyDescent="0.3">
      <c r="A541" t="s">
        <v>8318</v>
      </c>
      <c r="B541" s="12">
        <v>41</v>
      </c>
      <c r="D541" t="s">
        <v>8320</v>
      </c>
      <c r="E541" s="12">
        <v>8</v>
      </c>
    </row>
    <row r="542" spans="1:5" x14ac:dyDescent="0.3">
      <c r="A542" t="s">
        <v>8318</v>
      </c>
      <c r="B542" s="12">
        <v>34</v>
      </c>
      <c r="D542" t="s">
        <v>8320</v>
      </c>
      <c r="E542" s="12">
        <v>0</v>
      </c>
    </row>
    <row r="543" spans="1:5" x14ac:dyDescent="0.3">
      <c r="A543" t="s">
        <v>8318</v>
      </c>
      <c r="B543" s="12">
        <v>66</v>
      </c>
      <c r="D543" t="s">
        <v>8320</v>
      </c>
      <c r="E543" s="12">
        <v>1</v>
      </c>
    </row>
    <row r="544" spans="1:5" x14ac:dyDescent="0.3">
      <c r="A544" t="s">
        <v>8318</v>
      </c>
      <c r="B544" s="12">
        <v>50</v>
      </c>
      <c r="D544" t="s">
        <v>8320</v>
      </c>
      <c r="E544" s="12">
        <v>12</v>
      </c>
    </row>
    <row r="545" spans="1:5" x14ac:dyDescent="0.3">
      <c r="A545" t="s">
        <v>8318</v>
      </c>
      <c r="B545" s="12">
        <v>159</v>
      </c>
      <c r="D545" t="s">
        <v>8320</v>
      </c>
      <c r="E545" s="12">
        <v>0</v>
      </c>
    </row>
    <row r="546" spans="1:5" x14ac:dyDescent="0.3">
      <c r="A546" t="s">
        <v>8318</v>
      </c>
      <c r="B546" s="12">
        <v>182</v>
      </c>
      <c r="D546" t="s">
        <v>8320</v>
      </c>
      <c r="E546" s="12">
        <v>3</v>
      </c>
    </row>
    <row r="547" spans="1:5" x14ac:dyDescent="0.3">
      <c r="A547" t="s">
        <v>8318</v>
      </c>
      <c r="B547" s="12">
        <v>206</v>
      </c>
      <c r="D547" t="s">
        <v>8320</v>
      </c>
      <c r="E547" s="12">
        <v>2</v>
      </c>
    </row>
    <row r="548" spans="1:5" x14ac:dyDescent="0.3">
      <c r="A548" t="s">
        <v>8318</v>
      </c>
      <c r="B548" s="12">
        <v>169</v>
      </c>
      <c r="D548" t="s">
        <v>8320</v>
      </c>
      <c r="E548" s="12">
        <v>6</v>
      </c>
    </row>
    <row r="549" spans="1:5" x14ac:dyDescent="0.3">
      <c r="A549" t="s">
        <v>8318</v>
      </c>
      <c r="B549" s="12">
        <v>31</v>
      </c>
      <c r="D549" t="s">
        <v>8320</v>
      </c>
      <c r="E549" s="12">
        <v>0</v>
      </c>
    </row>
    <row r="550" spans="1:5" x14ac:dyDescent="0.3">
      <c r="A550" t="s">
        <v>8318</v>
      </c>
      <c r="B550" s="12">
        <v>28</v>
      </c>
      <c r="D550" t="s">
        <v>8320</v>
      </c>
      <c r="E550" s="12">
        <v>15</v>
      </c>
    </row>
    <row r="551" spans="1:5" x14ac:dyDescent="0.3">
      <c r="A551" t="s">
        <v>8318</v>
      </c>
      <c r="B551" s="12">
        <v>54</v>
      </c>
      <c r="D551" t="s">
        <v>8320</v>
      </c>
      <c r="E551" s="12">
        <v>1</v>
      </c>
    </row>
    <row r="552" spans="1:5" x14ac:dyDescent="0.3">
      <c r="A552" t="s">
        <v>8318</v>
      </c>
      <c r="B552" s="12">
        <v>467</v>
      </c>
      <c r="D552" t="s">
        <v>8320</v>
      </c>
      <c r="E552" s="12">
        <v>3</v>
      </c>
    </row>
    <row r="553" spans="1:5" x14ac:dyDescent="0.3">
      <c r="A553" t="s">
        <v>8318</v>
      </c>
      <c r="B553" s="12">
        <v>389</v>
      </c>
      <c r="D553" t="s">
        <v>8320</v>
      </c>
      <c r="E553" s="12">
        <v>8</v>
      </c>
    </row>
    <row r="554" spans="1:5" x14ac:dyDescent="0.3">
      <c r="A554" t="s">
        <v>8318</v>
      </c>
      <c r="B554" s="12">
        <v>68</v>
      </c>
      <c r="D554" t="s">
        <v>8320</v>
      </c>
      <c r="E554" s="12">
        <v>0</v>
      </c>
    </row>
    <row r="555" spans="1:5" x14ac:dyDescent="0.3">
      <c r="A555" t="s">
        <v>8318</v>
      </c>
      <c r="B555" s="12">
        <v>413</v>
      </c>
      <c r="D555" t="s">
        <v>8320</v>
      </c>
      <c r="E555" s="12">
        <v>3</v>
      </c>
    </row>
    <row r="556" spans="1:5" x14ac:dyDescent="0.3">
      <c r="A556" t="s">
        <v>8318</v>
      </c>
      <c r="B556" s="12">
        <v>190</v>
      </c>
      <c r="D556" t="s">
        <v>8320</v>
      </c>
      <c r="E556" s="12">
        <v>3</v>
      </c>
    </row>
    <row r="557" spans="1:5" x14ac:dyDescent="0.3">
      <c r="A557" t="s">
        <v>8318</v>
      </c>
      <c r="B557" s="12">
        <v>189</v>
      </c>
      <c r="D557" t="s">
        <v>8320</v>
      </c>
      <c r="E557" s="12">
        <v>0</v>
      </c>
    </row>
    <row r="558" spans="1:5" x14ac:dyDescent="0.3">
      <c r="A558" t="s">
        <v>8318</v>
      </c>
      <c r="B558" s="12">
        <v>130</v>
      </c>
      <c r="D558" t="s">
        <v>8320</v>
      </c>
      <c r="E558" s="12">
        <v>19</v>
      </c>
    </row>
    <row r="559" spans="1:5" x14ac:dyDescent="0.3">
      <c r="A559" t="s">
        <v>8318</v>
      </c>
      <c r="B559" s="12">
        <v>74</v>
      </c>
      <c r="D559" t="s">
        <v>8320</v>
      </c>
      <c r="E559" s="12">
        <v>0</v>
      </c>
    </row>
    <row r="560" spans="1:5" x14ac:dyDescent="0.3">
      <c r="A560" t="s">
        <v>8318</v>
      </c>
      <c r="B560" s="12">
        <v>274</v>
      </c>
      <c r="D560" t="s">
        <v>8320</v>
      </c>
      <c r="E560" s="12">
        <v>2</v>
      </c>
    </row>
    <row r="561" spans="1:5" x14ac:dyDescent="0.3">
      <c r="A561" t="s">
        <v>8318</v>
      </c>
      <c r="B561" s="12">
        <v>22</v>
      </c>
      <c r="D561" t="s">
        <v>8320</v>
      </c>
      <c r="E561" s="12">
        <v>0</v>
      </c>
    </row>
    <row r="562" spans="1:5" x14ac:dyDescent="0.3">
      <c r="A562" t="s">
        <v>8318</v>
      </c>
      <c r="B562" s="12">
        <v>31</v>
      </c>
      <c r="D562" t="s">
        <v>8320</v>
      </c>
      <c r="E562" s="12">
        <v>0</v>
      </c>
    </row>
    <row r="563" spans="1:5" x14ac:dyDescent="0.3">
      <c r="A563" t="s">
        <v>8318</v>
      </c>
      <c r="B563" s="12">
        <v>63</v>
      </c>
      <c r="D563" t="s">
        <v>8320</v>
      </c>
      <c r="E563" s="12">
        <v>25</v>
      </c>
    </row>
    <row r="564" spans="1:5" x14ac:dyDescent="0.3">
      <c r="A564" t="s">
        <v>8318</v>
      </c>
      <c r="B564" s="12">
        <v>20</v>
      </c>
      <c r="D564" t="s">
        <v>8320</v>
      </c>
      <c r="E564" s="12">
        <v>8</v>
      </c>
    </row>
    <row r="565" spans="1:5" x14ac:dyDescent="0.3">
      <c r="A565" t="s">
        <v>8318</v>
      </c>
      <c r="B565" s="12">
        <v>25</v>
      </c>
      <c r="D565" t="s">
        <v>8320</v>
      </c>
      <c r="E565" s="12">
        <v>16</v>
      </c>
    </row>
    <row r="566" spans="1:5" x14ac:dyDescent="0.3">
      <c r="A566" t="s">
        <v>8318</v>
      </c>
      <c r="B566" s="12">
        <v>61</v>
      </c>
      <c r="D566" t="s">
        <v>8320</v>
      </c>
      <c r="E566" s="12">
        <v>3</v>
      </c>
    </row>
    <row r="567" spans="1:5" x14ac:dyDescent="0.3">
      <c r="A567" t="s">
        <v>8318</v>
      </c>
      <c r="B567" s="12">
        <v>52</v>
      </c>
      <c r="D567" t="s">
        <v>8320</v>
      </c>
      <c r="E567" s="12">
        <v>3</v>
      </c>
    </row>
    <row r="568" spans="1:5" x14ac:dyDescent="0.3">
      <c r="A568" t="s">
        <v>8318</v>
      </c>
      <c r="B568" s="12">
        <v>86</v>
      </c>
      <c r="D568" t="s">
        <v>8320</v>
      </c>
      <c r="E568" s="12">
        <v>2</v>
      </c>
    </row>
    <row r="569" spans="1:5" x14ac:dyDescent="0.3">
      <c r="A569" t="s">
        <v>8318</v>
      </c>
      <c r="B569" s="12">
        <v>42</v>
      </c>
      <c r="D569" t="s">
        <v>8320</v>
      </c>
      <c r="E569" s="12">
        <v>1</v>
      </c>
    </row>
    <row r="570" spans="1:5" x14ac:dyDescent="0.3">
      <c r="A570" t="s">
        <v>8318</v>
      </c>
      <c r="B570" s="12">
        <v>52</v>
      </c>
      <c r="D570" t="s">
        <v>8320</v>
      </c>
      <c r="E570" s="12">
        <v>0</v>
      </c>
    </row>
    <row r="571" spans="1:5" x14ac:dyDescent="0.3">
      <c r="A571" t="s">
        <v>8318</v>
      </c>
      <c r="B571" s="12">
        <v>120</v>
      </c>
      <c r="D571" t="s">
        <v>8320</v>
      </c>
      <c r="E571" s="12">
        <v>1</v>
      </c>
    </row>
    <row r="572" spans="1:5" x14ac:dyDescent="0.3">
      <c r="A572" t="s">
        <v>8318</v>
      </c>
      <c r="B572" s="12">
        <v>22</v>
      </c>
      <c r="D572" t="s">
        <v>8320</v>
      </c>
      <c r="E572" s="12">
        <v>19</v>
      </c>
    </row>
    <row r="573" spans="1:5" x14ac:dyDescent="0.3">
      <c r="A573" t="s">
        <v>8318</v>
      </c>
      <c r="B573" s="12">
        <v>64</v>
      </c>
      <c r="D573" t="s">
        <v>8320</v>
      </c>
      <c r="E573" s="12">
        <v>9</v>
      </c>
    </row>
    <row r="574" spans="1:5" x14ac:dyDescent="0.3">
      <c r="A574" t="s">
        <v>8318</v>
      </c>
      <c r="B574" s="12">
        <v>23</v>
      </c>
      <c r="D574" t="s">
        <v>8320</v>
      </c>
      <c r="E574" s="12">
        <v>1</v>
      </c>
    </row>
    <row r="575" spans="1:5" x14ac:dyDescent="0.3">
      <c r="A575" t="s">
        <v>8318</v>
      </c>
      <c r="B575" s="12">
        <v>238</v>
      </c>
      <c r="D575" t="s">
        <v>8320</v>
      </c>
      <c r="E575" s="12">
        <v>0</v>
      </c>
    </row>
    <row r="576" spans="1:5" x14ac:dyDescent="0.3">
      <c r="A576" t="s">
        <v>8318</v>
      </c>
      <c r="B576" s="12">
        <v>33</v>
      </c>
      <c r="D576" t="s">
        <v>8320</v>
      </c>
      <c r="E576" s="12">
        <v>1</v>
      </c>
    </row>
    <row r="577" spans="1:5" x14ac:dyDescent="0.3">
      <c r="A577" t="s">
        <v>8318</v>
      </c>
      <c r="B577" s="12">
        <v>32</v>
      </c>
      <c r="D577" t="s">
        <v>8320</v>
      </c>
      <c r="E577" s="12">
        <v>5</v>
      </c>
    </row>
    <row r="578" spans="1:5" x14ac:dyDescent="0.3">
      <c r="A578" t="s">
        <v>8318</v>
      </c>
      <c r="B578" s="12">
        <v>24</v>
      </c>
      <c r="D578" t="s">
        <v>8320</v>
      </c>
      <c r="E578" s="12">
        <v>85</v>
      </c>
    </row>
    <row r="579" spans="1:5" x14ac:dyDescent="0.3">
      <c r="A579" t="s">
        <v>8318</v>
      </c>
      <c r="B579" s="12">
        <v>29</v>
      </c>
      <c r="D579" t="s">
        <v>8320</v>
      </c>
      <c r="E579" s="12">
        <v>3</v>
      </c>
    </row>
    <row r="580" spans="1:5" x14ac:dyDescent="0.3">
      <c r="A580" t="s">
        <v>8318</v>
      </c>
      <c r="B580" s="12">
        <v>50</v>
      </c>
      <c r="D580" t="s">
        <v>8320</v>
      </c>
      <c r="E580" s="12">
        <v>4</v>
      </c>
    </row>
    <row r="581" spans="1:5" x14ac:dyDescent="0.3">
      <c r="A581" t="s">
        <v>8318</v>
      </c>
      <c r="B581" s="12">
        <v>108</v>
      </c>
      <c r="D581" t="s">
        <v>8320</v>
      </c>
      <c r="E581" s="12">
        <v>3</v>
      </c>
    </row>
    <row r="582" spans="1:5" x14ac:dyDescent="0.3">
      <c r="A582" t="s">
        <v>8318</v>
      </c>
      <c r="B582" s="12">
        <v>139</v>
      </c>
      <c r="D582" t="s">
        <v>8320</v>
      </c>
      <c r="E582" s="12">
        <v>5</v>
      </c>
    </row>
    <row r="583" spans="1:5" x14ac:dyDescent="0.3">
      <c r="A583" t="s">
        <v>8318</v>
      </c>
      <c r="B583" s="12">
        <v>7</v>
      </c>
      <c r="D583" t="s">
        <v>8320</v>
      </c>
      <c r="E583" s="12">
        <v>17</v>
      </c>
    </row>
    <row r="584" spans="1:5" x14ac:dyDescent="0.3">
      <c r="A584" t="s">
        <v>8318</v>
      </c>
      <c r="B584" s="12">
        <v>149</v>
      </c>
      <c r="D584" t="s">
        <v>8320</v>
      </c>
      <c r="E584" s="12">
        <v>3</v>
      </c>
    </row>
    <row r="585" spans="1:5" x14ac:dyDescent="0.3">
      <c r="A585" t="s">
        <v>8318</v>
      </c>
      <c r="B585" s="12">
        <v>31</v>
      </c>
      <c r="D585" t="s">
        <v>8320</v>
      </c>
      <c r="E585" s="12">
        <v>2</v>
      </c>
    </row>
    <row r="586" spans="1:5" x14ac:dyDescent="0.3">
      <c r="A586" t="s">
        <v>8318</v>
      </c>
      <c r="B586" s="12">
        <v>26</v>
      </c>
      <c r="D586" t="s">
        <v>8320</v>
      </c>
      <c r="E586" s="12">
        <v>6</v>
      </c>
    </row>
    <row r="587" spans="1:5" x14ac:dyDescent="0.3">
      <c r="A587" t="s">
        <v>8318</v>
      </c>
      <c r="B587" s="12">
        <v>172</v>
      </c>
      <c r="D587" t="s">
        <v>8320</v>
      </c>
      <c r="E587" s="12">
        <v>0</v>
      </c>
    </row>
    <row r="588" spans="1:5" x14ac:dyDescent="0.3">
      <c r="A588" t="s">
        <v>8318</v>
      </c>
      <c r="B588" s="12">
        <v>78</v>
      </c>
      <c r="D588" t="s">
        <v>8320</v>
      </c>
      <c r="E588" s="12">
        <v>1</v>
      </c>
    </row>
    <row r="589" spans="1:5" x14ac:dyDescent="0.3">
      <c r="A589" t="s">
        <v>8318</v>
      </c>
      <c r="B589" s="12">
        <v>120</v>
      </c>
      <c r="D589" t="s">
        <v>8320</v>
      </c>
      <c r="E589" s="12">
        <v>3</v>
      </c>
    </row>
    <row r="590" spans="1:5" x14ac:dyDescent="0.3">
      <c r="A590" t="s">
        <v>8318</v>
      </c>
      <c r="B590" s="12">
        <v>227</v>
      </c>
      <c r="D590" t="s">
        <v>8320</v>
      </c>
      <c r="E590" s="12">
        <v>13</v>
      </c>
    </row>
    <row r="591" spans="1:5" x14ac:dyDescent="0.3">
      <c r="A591" t="s">
        <v>8318</v>
      </c>
      <c r="B591" s="12">
        <v>42</v>
      </c>
      <c r="D591" t="s">
        <v>8320</v>
      </c>
      <c r="E591" s="12">
        <v>1</v>
      </c>
    </row>
    <row r="592" spans="1:5" x14ac:dyDescent="0.3">
      <c r="A592" t="s">
        <v>8318</v>
      </c>
      <c r="B592" s="12">
        <v>64</v>
      </c>
      <c r="D592" t="s">
        <v>8320</v>
      </c>
      <c r="E592" s="12">
        <v>1</v>
      </c>
    </row>
    <row r="593" spans="1:5" x14ac:dyDescent="0.3">
      <c r="A593" t="s">
        <v>8318</v>
      </c>
      <c r="B593" s="12">
        <v>121</v>
      </c>
      <c r="D593" t="s">
        <v>8320</v>
      </c>
      <c r="E593" s="12">
        <v>9</v>
      </c>
    </row>
    <row r="594" spans="1:5" x14ac:dyDescent="0.3">
      <c r="A594" t="s">
        <v>8318</v>
      </c>
      <c r="B594" s="12">
        <v>87</v>
      </c>
      <c r="D594" t="s">
        <v>8320</v>
      </c>
      <c r="E594" s="12">
        <v>0</v>
      </c>
    </row>
    <row r="595" spans="1:5" x14ac:dyDescent="0.3">
      <c r="A595" t="s">
        <v>8318</v>
      </c>
      <c r="B595" s="12">
        <v>65</v>
      </c>
      <c r="D595" t="s">
        <v>8320</v>
      </c>
      <c r="E595" s="12">
        <v>2</v>
      </c>
    </row>
    <row r="596" spans="1:5" x14ac:dyDescent="0.3">
      <c r="A596" t="s">
        <v>8318</v>
      </c>
      <c r="B596" s="12">
        <v>49</v>
      </c>
      <c r="D596" t="s">
        <v>8320</v>
      </c>
      <c r="E596" s="12">
        <v>1</v>
      </c>
    </row>
    <row r="597" spans="1:5" x14ac:dyDescent="0.3">
      <c r="A597" t="s">
        <v>8318</v>
      </c>
      <c r="B597" s="12">
        <v>19</v>
      </c>
      <c r="D597" t="s">
        <v>8320</v>
      </c>
      <c r="E597" s="12">
        <v>10</v>
      </c>
    </row>
    <row r="598" spans="1:5" x14ac:dyDescent="0.3">
      <c r="A598" t="s">
        <v>8318</v>
      </c>
      <c r="B598" s="12">
        <v>81</v>
      </c>
      <c r="D598" t="s">
        <v>8320</v>
      </c>
      <c r="E598" s="12">
        <v>3</v>
      </c>
    </row>
    <row r="599" spans="1:5" x14ac:dyDescent="0.3">
      <c r="A599" t="s">
        <v>8318</v>
      </c>
      <c r="B599" s="12">
        <v>264</v>
      </c>
      <c r="D599" t="s">
        <v>8320</v>
      </c>
      <c r="E599" s="12">
        <v>2</v>
      </c>
    </row>
    <row r="600" spans="1:5" x14ac:dyDescent="0.3">
      <c r="A600" t="s">
        <v>8318</v>
      </c>
      <c r="B600" s="12">
        <v>25</v>
      </c>
      <c r="D600" t="s">
        <v>8320</v>
      </c>
      <c r="E600" s="12">
        <v>2</v>
      </c>
    </row>
    <row r="601" spans="1:5" x14ac:dyDescent="0.3">
      <c r="A601" t="s">
        <v>8318</v>
      </c>
      <c r="B601" s="12">
        <v>5</v>
      </c>
      <c r="D601" t="s">
        <v>8320</v>
      </c>
      <c r="E601" s="12">
        <v>1</v>
      </c>
    </row>
    <row r="602" spans="1:5" x14ac:dyDescent="0.3">
      <c r="A602" t="s">
        <v>8318</v>
      </c>
      <c r="B602" s="12">
        <v>144</v>
      </c>
      <c r="D602" t="s">
        <v>8320</v>
      </c>
      <c r="E602" s="12">
        <v>14</v>
      </c>
    </row>
    <row r="603" spans="1:5" x14ac:dyDescent="0.3">
      <c r="A603" t="s">
        <v>8318</v>
      </c>
      <c r="B603" s="12">
        <v>92</v>
      </c>
      <c r="D603" t="s">
        <v>8320</v>
      </c>
      <c r="E603" s="12">
        <v>0</v>
      </c>
    </row>
    <row r="604" spans="1:5" x14ac:dyDescent="0.3">
      <c r="A604" t="s">
        <v>8318</v>
      </c>
      <c r="B604" s="12">
        <v>147</v>
      </c>
      <c r="D604" t="s">
        <v>8320</v>
      </c>
      <c r="E604" s="12">
        <v>0</v>
      </c>
    </row>
    <row r="605" spans="1:5" x14ac:dyDescent="0.3">
      <c r="A605" t="s">
        <v>8318</v>
      </c>
      <c r="B605" s="12">
        <v>90</v>
      </c>
      <c r="D605" t="s">
        <v>8320</v>
      </c>
      <c r="E605" s="12">
        <v>4</v>
      </c>
    </row>
    <row r="606" spans="1:5" x14ac:dyDescent="0.3">
      <c r="A606" t="s">
        <v>8318</v>
      </c>
      <c r="B606" s="12">
        <v>87</v>
      </c>
      <c r="D606" t="s">
        <v>8320</v>
      </c>
      <c r="E606" s="12">
        <v>3</v>
      </c>
    </row>
    <row r="607" spans="1:5" x14ac:dyDescent="0.3">
      <c r="A607" t="s">
        <v>8318</v>
      </c>
      <c r="B607" s="12">
        <v>406</v>
      </c>
      <c r="D607" t="s">
        <v>8320</v>
      </c>
      <c r="E607" s="12">
        <v>0</v>
      </c>
    </row>
    <row r="608" spans="1:5" x14ac:dyDescent="0.3">
      <c r="A608" t="s">
        <v>8318</v>
      </c>
      <c r="B608" s="12">
        <v>20</v>
      </c>
      <c r="D608" t="s">
        <v>8320</v>
      </c>
      <c r="E608" s="12">
        <v>5</v>
      </c>
    </row>
    <row r="609" spans="1:5" x14ac:dyDescent="0.3">
      <c r="A609" t="s">
        <v>8318</v>
      </c>
      <c r="B609" s="12">
        <v>70</v>
      </c>
      <c r="D609" t="s">
        <v>8320</v>
      </c>
      <c r="E609" s="12">
        <v>47</v>
      </c>
    </row>
    <row r="610" spans="1:5" x14ac:dyDescent="0.3">
      <c r="A610" t="s">
        <v>8318</v>
      </c>
      <c r="B610" s="12">
        <v>16</v>
      </c>
      <c r="D610" t="s">
        <v>8320</v>
      </c>
      <c r="E610" s="12">
        <v>0</v>
      </c>
    </row>
    <row r="611" spans="1:5" x14ac:dyDescent="0.3">
      <c r="A611" t="s">
        <v>8318</v>
      </c>
      <c r="B611" s="12">
        <v>52</v>
      </c>
      <c r="D611" t="s">
        <v>8320</v>
      </c>
      <c r="E611" s="12">
        <v>10</v>
      </c>
    </row>
    <row r="612" spans="1:5" x14ac:dyDescent="0.3">
      <c r="A612" t="s">
        <v>8318</v>
      </c>
      <c r="B612" s="12">
        <v>66</v>
      </c>
      <c r="D612" t="s">
        <v>8320</v>
      </c>
      <c r="E612" s="12">
        <v>11</v>
      </c>
    </row>
    <row r="613" spans="1:5" x14ac:dyDescent="0.3">
      <c r="A613" t="s">
        <v>8318</v>
      </c>
      <c r="B613" s="12">
        <v>109</v>
      </c>
      <c r="D613" t="s">
        <v>8320</v>
      </c>
      <c r="E613" s="12">
        <v>2</v>
      </c>
    </row>
    <row r="614" spans="1:5" x14ac:dyDescent="0.3">
      <c r="A614" t="s">
        <v>8318</v>
      </c>
      <c r="B614" s="12">
        <v>168</v>
      </c>
      <c r="D614" t="s">
        <v>8320</v>
      </c>
      <c r="E614" s="12">
        <v>2</v>
      </c>
    </row>
    <row r="615" spans="1:5" x14ac:dyDescent="0.3">
      <c r="A615" t="s">
        <v>8318</v>
      </c>
      <c r="B615" s="12">
        <v>31</v>
      </c>
      <c r="D615" t="s">
        <v>8320</v>
      </c>
      <c r="E615" s="12">
        <v>22</v>
      </c>
    </row>
    <row r="616" spans="1:5" x14ac:dyDescent="0.3">
      <c r="A616" t="s">
        <v>8318</v>
      </c>
      <c r="B616" s="12">
        <v>133</v>
      </c>
      <c r="D616" t="s">
        <v>8320</v>
      </c>
      <c r="E616" s="12">
        <v>8</v>
      </c>
    </row>
    <row r="617" spans="1:5" x14ac:dyDescent="0.3">
      <c r="A617" t="s">
        <v>8318</v>
      </c>
      <c r="B617" s="12">
        <v>151</v>
      </c>
      <c r="D617" t="s">
        <v>8320</v>
      </c>
      <c r="E617" s="12">
        <v>6</v>
      </c>
    </row>
    <row r="618" spans="1:5" x14ac:dyDescent="0.3">
      <c r="A618" t="s">
        <v>8318</v>
      </c>
      <c r="B618" s="12">
        <v>5</v>
      </c>
      <c r="D618" t="s">
        <v>8320</v>
      </c>
      <c r="E618" s="12">
        <v>1</v>
      </c>
    </row>
    <row r="619" spans="1:5" x14ac:dyDescent="0.3">
      <c r="A619" t="s">
        <v>8318</v>
      </c>
      <c r="B619" s="12">
        <v>73</v>
      </c>
      <c r="D619" t="s">
        <v>8320</v>
      </c>
      <c r="E619" s="12">
        <v>3</v>
      </c>
    </row>
    <row r="620" spans="1:5" x14ac:dyDescent="0.3">
      <c r="A620" t="s">
        <v>8318</v>
      </c>
      <c r="B620" s="12">
        <v>148</v>
      </c>
      <c r="D620" t="s">
        <v>8320</v>
      </c>
      <c r="E620" s="12">
        <v>0</v>
      </c>
    </row>
    <row r="621" spans="1:5" x14ac:dyDescent="0.3">
      <c r="A621" t="s">
        <v>8318</v>
      </c>
      <c r="B621" s="12">
        <v>93</v>
      </c>
      <c r="D621" t="s">
        <v>8320</v>
      </c>
      <c r="E621" s="12">
        <v>0</v>
      </c>
    </row>
    <row r="622" spans="1:5" x14ac:dyDescent="0.3">
      <c r="A622" t="s">
        <v>8318</v>
      </c>
      <c r="B622" s="12">
        <v>63</v>
      </c>
      <c r="D622" t="s">
        <v>8320</v>
      </c>
      <c r="E622" s="12">
        <v>0</v>
      </c>
    </row>
    <row r="623" spans="1:5" x14ac:dyDescent="0.3">
      <c r="A623" t="s">
        <v>8318</v>
      </c>
      <c r="B623" s="12">
        <v>134</v>
      </c>
      <c r="D623" t="s">
        <v>8320</v>
      </c>
      <c r="E623" s="12">
        <v>0</v>
      </c>
    </row>
    <row r="624" spans="1:5" x14ac:dyDescent="0.3">
      <c r="A624" t="s">
        <v>8318</v>
      </c>
      <c r="B624" s="12">
        <v>14</v>
      </c>
      <c r="D624" t="s">
        <v>8320</v>
      </c>
      <c r="E624" s="12">
        <v>0</v>
      </c>
    </row>
    <row r="625" spans="1:5" x14ac:dyDescent="0.3">
      <c r="A625" t="s">
        <v>8318</v>
      </c>
      <c r="B625" s="12">
        <v>78</v>
      </c>
      <c r="D625" t="s">
        <v>8320</v>
      </c>
      <c r="E625" s="12">
        <v>3</v>
      </c>
    </row>
    <row r="626" spans="1:5" x14ac:dyDescent="0.3">
      <c r="A626" t="s">
        <v>8318</v>
      </c>
      <c r="B626" s="12">
        <v>112</v>
      </c>
      <c r="D626" t="s">
        <v>8320</v>
      </c>
      <c r="E626" s="12">
        <v>0</v>
      </c>
    </row>
    <row r="627" spans="1:5" x14ac:dyDescent="0.3">
      <c r="A627" t="s">
        <v>8318</v>
      </c>
      <c r="B627" s="12">
        <v>34</v>
      </c>
      <c r="D627" t="s">
        <v>8320</v>
      </c>
      <c r="E627" s="12">
        <v>0</v>
      </c>
    </row>
    <row r="628" spans="1:5" x14ac:dyDescent="0.3">
      <c r="A628" t="s">
        <v>8318</v>
      </c>
      <c r="B628" s="12">
        <v>19</v>
      </c>
      <c r="D628" t="s">
        <v>8320</v>
      </c>
      <c r="E628" s="12">
        <v>1</v>
      </c>
    </row>
    <row r="629" spans="1:5" x14ac:dyDescent="0.3">
      <c r="A629" t="s">
        <v>8318</v>
      </c>
      <c r="B629" s="12">
        <v>13</v>
      </c>
      <c r="D629" t="s">
        <v>8320</v>
      </c>
      <c r="E629" s="12">
        <v>6</v>
      </c>
    </row>
    <row r="630" spans="1:5" x14ac:dyDescent="0.3">
      <c r="A630" t="s">
        <v>8318</v>
      </c>
      <c r="B630" s="12">
        <v>104</v>
      </c>
      <c r="D630" t="s">
        <v>8320</v>
      </c>
      <c r="E630" s="12">
        <v>1</v>
      </c>
    </row>
    <row r="631" spans="1:5" x14ac:dyDescent="0.3">
      <c r="A631" t="s">
        <v>8318</v>
      </c>
      <c r="B631" s="12">
        <v>52</v>
      </c>
      <c r="D631" t="s">
        <v>8320</v>
      </c>
      <c r="E631" s="12">
        <v>2</v>
      </c>
    </row>
    <row r="632" spans="1:5" x14ac:dyDescent="0.3">
      <c r="A632" t="s">
        <v>8318</v>
      </c>
      <c r="B632" s="12">
        <v>17</v>
      </c>
      <c r="D632" t="s">
        <v>8320</v>
      </c>
      <c r="E632" s="12">
        <v>0</v>
      </c>
    </row>
    <row r="633" spans="1:5" x14ac:dyDescent="0.3">
      <c r="A633" t="s">
        <v>8318</v>
      </c>
      <c r="B633" s="12">
        <v>82</v>
      </c>
      <c r="D633" t="s">
        <v>8320</v>
      </c>
      <c r="E633" s="12">
        <v>3</v>
      </c>
    </row>
    <row r="634" spans="1:5" x14ac:dyDescent="0.3">
      <c r="A634" t="s">
        <v>8318</v>
      </c>
      <c r="B634" s="12">
        <v>73</v>
      </c>
      <c r="D634" t="s">
        <v>8320</v>
      </c>
      <c r="E634" s="12">
        <v>3</v>
      </c>
    </row>
    <row r="635" spans="1:5" x14ac:dyDescent="0.3">
      <c r="A635" t="s">
        <v>8318</v>
      </c>
      <c r="B635" s="12">
        <v>158</v>
      </c>
      <c r="D635" t="s">
        <v>8320</v>
      </c>
      <c r="E635" s="12">
        <v>0</v>
      </c>
    </row>
    <row r="636" spans="1:5" x14ac:dyDescent="0.3">
      <c r="A636" t="s">
        <v>8318</v>
      </c>
      <c r="B636" s="12">
        <v>65</v>
      </c>
      <c r="D636" t="s">
        <v>8320</v>
      </c>
      <c r="E636" s="12">
        <v>6</v>
      </c>
    </row>
    <row r="637" spans="1:5" x14ac:dyDescent="0.3">
      <c r="A637" t="s">
        <v>8318</v>
      </c>
      <c r="B637" s="12">
        <v>184</v>
      </c>
      <c r="D637" t="s">
        <v>8320</v>
      </c>
      <c r="E637" s="12">
        <v>0</v>
      </c>
    </row>
    <row r="638" spans="1:5" x14ac:dyDescent="0.3">
      <c r="A638" t="s">
        <v>8318</v>
      </c>
      <c r="B638" s="12">
        <v>34</v>
      </c>
      <c r="D638" t="s">
        <v>8320</v>
      </c>
      <c r="E638" s="12">
        <v>19</v>
      </c>
    </row>
    <row r="639" spans="1:5" x14ac:dyDescent="0.3">
      <c r="A639" t="s">
        <v>8318</v>
      </c>
      <c r="B639" s="12">
        <v>240</v>
      </c>
      <c r="D639" t="s">
        <v>8320</v>
      </c>
      <c r="E639" s="12">
        <v>1</v>
      </c>
    </row>
    <row r="640" spans="1:5" x14ac:dyDescent="0.3">
      <c r="A640" t="s">
        <v>8318</v>
      </c>
      <c r="B640" s="12">
        <v>113</v>
      </c>
      <c r="D640" t="s">
        <v>8320</v>
      </c>
      <c r="E640" s="12">
        <v>2</v>
      </c>
    </row>
    <row r="641" spans="1:5" x14ac:dyDescent="0.3">
      <c r="A641" t="s">
        <v>8318</v>
      </c>
      <c r="B641" s="12">
        <v>66</v>
      </c>
      <c r="D641" t="s">
        <v>8320</v>
      </c>
      <c r="E641" s="12">
        <v>0</v>
      </c>
    </row>
    <row r="642" spans="1:5" x14ac:dyDescent="0.3">
      <c r="A642" t="s">
        <v>8318</v>
      </c>
      <c r="B642" s="12">
        <v>340</v>
      </c>
      <c r="D642" t="s">
        <v>8320</v>
      </c>
      <c r="E642" s="12">
        <v>11</v>
      </c>
    </row>
    <row r="643" spans="1:5" x14ac:dyDescent="0.3">
      <c r="A643" t="s">
        <v>8318</v>
      </c>
      <c r="B643" s="12">
        <v>150</v>
      </c>
      <c r="D643" t="s">
        <v>8320</v>
      </c>
      <c r="E643" s="12">
        <v>0</v>
      </c>
    </row>
    <row r="644" spans="1:5" x14ac:dyDescent="0.3">
      <c r="A644" t="s">
        <v>8318</v>
      </c>
      <c r="B644" s="12">
        <v>25</v>
      </c>
      <c r="D644" t="s">
        <v>8320</v>
      </c>
      <c r="E644" s="12">
        <v>0</v>
      </c>
    </row>
    <row r="645" spans="1:5" x14ac:dyDescent="0.3">
      <c r="A645" t="s">
        <v>8318</v>
      </c>
      <c r="B645" s="12">
        <v>234</v>
      </c>
      <c r="D645" t="s">
        <v>8320</v>
      </c>
      <c r="E645" s="12">
        <v>1</v>
      </c>
    </row>
    <row r="646" spans="1:5" x14ac:dyDescent="0.3">
      <c r="A646" t="s">
        <v>8318</v>
      </c>
      <c r="B646" s="12">
        <v>2602</v>
      </c>
      <c r="D646" t="s">
        <v>8320</v>
      </c>
      <c r="E646" s="12">
        <v>3</v>
      </c>
    </row>
    <row r="647" spans="1:5" x14ac:dyDescent="0.3">
      <c r="A647" t="s">
        <v>8318</v>
      </c>
      <c r="B647" s="12">
        <v>248</v>
      </c>
      <c r="D647" t="s">
        <v>8320</v>
      </c>
      <c r="E647" s="12">
        <v>1</v>
      </c>
    </row>
    <row r="648" spans="1:5" x14ac:dyDescent="0.3">
      <c r="A648" t="s">
        <v>8318</v>
      </c>
      <c r="B648" s="12">
        <v>600</v>
      </c>
      <c r="D648" t="s">
        <v>8320</v>
      </c>
      <c r="E648" s="12">
        <v>15</v>
      </c>
    </row>
    <row r="649" spans="1:5" x14ac:dyDescent="0.3">
      <c r="A649" t="s">
        <v>8318</v>
      </c>
      <c r="B649" s="12">
        <v>293</v>
      </c>
      <c r="D649" t="s">
        <v>8320</v>
      </c>
      <c r="E649" s="12">
        <v>2</v>
      </c>
    </row>
    <row r="650" spans="1:5" x14ac:dyDescent="0.3">
      <c r="A650" t="s">
        <v>8318</v>
      </c>
      <c r="B650" s="12">
        <v>321</v>
      </c>
      <c r="D650" t="s">
        <v>8320</v>
      </c>
      <c r="E650" s="12">
        <v>1</v>
      </c>
    </row>
    <row r="651" spans="1:5" x14ac:dyDescent="0.3">
      <c r="A651" t="s">
        <v>8318</v>
      </c>
      <c r="B651" s="12">
        <v>81</v>
      </c>
      <c r="D651" t="s">
        <v>8320</v>
      </c>
      <c r="E651" s="12">
        <v>1</v>
      </c>
    </row>
    <row r="652" spans="1:5" x14ac:dyDescent="0.3">
      <c r="A652" t="s">
        <v>8318</v>
      </c>
      <c r="B652" s="12">
        <v>343</v>
      </c>
      <c r="D652" t="s">
        <v>8320</v>
      </c>
      <c r="E652" s="12">
        <v>0</v>
      </c>
    </row>
    <row r="653" spans="1:5" x14ac:dyDescent="0.3">
      <c r="A653" t="s">
        <v>8318</v>
      </c>
      <c r="B653" s="12">
        <v>336</v>
      </c>
      <c r="D653" t="s">
        <v>8320</v>
      </c>
      <c r="E653" s="12">
        <v>1</v>
      </c>
    </row>
    <row r="654" spans="1:5" x14ac:dyDescent="0.3">
      <c r="A654" t="s">
        <v>8318</v>
      </c>
      <c r="B654" s="12">
        <v>47</v>
      </c>
      <c r="D654" t="s">
        <v>8320</v>
      </c>
      <c r="E654" s="12">
        <v>11</v>
      </c>
    </row>
    <row r="655" spans="1:5" x14ac:dyDescent="0.3">
      <c r="A655" t="s">
        <v>8318</v>
      </c>
      <c r="B655" s="12">
        <v>76</v>
      </c>
      <c r="D655" t="s">
        <v>8320</v>
      </c>
      <c r="E655" s="12">
        <v>0</v>
      </c>
    </row>
    <row r="656" spans="1:5" x14ac:dyDescent="0.3">
      <c r="A656" t="s">
        <v>8318</v>
      </c>
      <c r="B656" s="12">
        <v>441</v>
      </c>
      <c r="D656" t="s">
        <v>8320</v>
      </c>
      <c r="E656" s="12">
        <v>1</v>
      </c>
    </row>
    <row r="657" spans="1:5" x14ac:dyDescent="0.3">
      <c r="A657" t="s">
        <v>8318</v>
      </c>
      <c r="B657" s="12">
        <v>916</v>
      </c>
      <c r="D657" t="s">
        <v>8320</v>
      </c>
      <c r="E657" s="12">
        <v>6</v>
      </c>
    </row>
    <row r="658" spans="1:5" x14ac:dyDescent="0.3">
      <c r="A658" t="s">
        <v>8318</v>
      </c>
      <c r="B658" s="12">
        <v>369</v>
      </c>
      <c r="D658" t="s">
        <v>8320</v>
      </c>
      <c r="E658" s="12">
        <v>7</v>
      </c>
    </row>
    <row r="659" spans="1:5" x14ac:dyDescent="0.3">
      <c r="A659" t="s">
        <v>8318</v>
      </c>
      <c r="B659" s="12">
        <v>20242</v>
      </c>
      <c r="D659" t="s">
        <v>8320</v>
      </c>
      <c r="E659" s="12">
        <v>0</v>
      </c>
    </row>
    <row r="660" spans="1:5" x14ac:dyDescent="0.3">
      <c r="A660" t="s">
        <v>8318</v>
      </c>
      <c r="B660" s="12">
        <v>71</v>
      </c>
      <c r="D660" t="s">
        <v>8320</v>
      </c>
      <c r="E660" s="12">
        <v>16</v>
      </c>
    </row>
    <row r="661" spans="1:5" x14ac:dyDescent="0.3">
      <c r="A661" t="s">
        <v>8318</v>
      </c>
      <c r="B661" s="12">
        <v>635</v>
      </c>
      <c r="D661" t="s">
        <v>8320</v>
      </c>
      <c r="E661" s="12">
        <v>0</v>
      </c>
    </row>
    <row r="662" spans="1:5" x14ac:dyDescent="0.3">
      <c r="A662" t="s">
        <v>8318</v>
      </c>
      <c r="B662" s="12">
        <v>885</v>
      </c>
      <c r="D662" t="s">
        <v>8320</v>
      </c>
      <c r="E662" s="12">
        <v>0</v>
      </c>
    </row>
    <row r="663" spans="1:5" x14ac:dyDescent="0.3">
      <c r="A663" t="s">
        <v>8318</v>
      </c>
      <c r="B663" s="12">
        <v>329</v>
      </c>
      <c r="D663" t="s">
        <v>8320</v>
      </c>
      <c r="E663" s="12">
        <v>0</v>
      </c>
    </row>
    <row r="664" spans="1:5" x14ac:dyDescent="0.3">
      <c r="A664" t="s">
        <v>8318</v>
      </c>
      <c r="B664" s="12">
        <v>71</v>
      </c>
      <c r="D664" t="s">
        <v>8320</v>
      </c>
      <c r="E664" s="12">
        <v>12</v>
      </c>
    </row>
    <row r="665" spans="1:5" x14ac:dyDescent="0.3">
      <c r="A665" t="s">
        <v>8318</v>
      </c>
      <c r="B665" s="12">
        <v>269</v>
      </c>
      <c r="D665" t="s">
        <v>8320</v>
      </c>
      <c r="E665" s="12">
        <v>1</v>
      </c>
    </row>
    <row r="666" spans="1:5" x14ac:dyDescent="0.3">
      <c r="A666" t="s">
        <v>8318</v>
      </c>
      <c r="B666" s="12">
        <v>345</v>
      </c>
      <c r="D666" t="s">
        <v>8320</v>
      </c>
      <c r="E666" s="12">
        <v>3</v>
      </c>
    </row>
    <row r="667" spans="1:5" x14ac:dyDescent="0.3">
      <c r="A667" t="s">
        <v>8318</v>
      </c>
      <c r="B667" s="12">
        <v>43</v>
      </c>
      <c r="D667" t="s">
        <v>8320</v>
      </c>
      <c r="E667" s="12">
        <v>1</v>
      </c>
    </row>
    <row r="668" spans="1:5" x14ac:dyDescent="0.3">
      <c r="A668" t="s">
        <v>8318</v>
      </c>
      <c r="B668" s="12">
        <v>33</v>
      </c>
      <c r="D668" t="s">
        <v>8320</v>
      </c>
      <c r="E668" s="12">
        <v>4</v>
      </c>
    </row>
    <row r="669" spans="1:5" x14ac:dyDescent="0.3">
      <c r="A669" t="s">
        <v>8318</v>
      </c>
      <c r="B669" s="12">
        <v>211</v>
      </c>
      <c r="D669" t="s">
        <v>8320</v>
      </c>
      <c r="E669" s="12">
        <v>1</v>
      </c>
    </row>
    <row r="670" spans="1:5" x14ac:dyDescent="0.3">
      <c r="A670" t="s">
        <v>8318</v>
      </c>
      <c r="B670" s="12">
        <v>196</v>
      </c>
      <c r="D670" t="s">
        <v>8320</v>
      </c>
      <c r="E670" s="12">
        <v>3</v>
      </c>
    </row>
    <row r="671" spans="1:5" x14ac:dyDescent="0.3">
      <c r="A671" t="s">
        <v>8318</v>
      </c>
      <c r="B671" s="12">
        <v>405</v>
      </c>
      <c r="D671" t="s">
        <v>8320</v>
      </c>
      <c r="E671" s="12">
        <v>1</v>
      </c>
    </row>
    <row r="672" spans="1:5" x14ac:dyDescent="0.3">
      <c r="A672" t="s">
        <v>8318</v>
      </c>
      <c r="B672" s="12">
        <v>206</v>
      </c>
      <c r="D672" t="s">
        <v>8320</v>
      </c>
      <c r="E672" s="12">
        <v>0</v>
      </c>
    </row>
    <row r="673" spans="1:5" x14ac:dyDescent="0.3">
      <c r="A673" t="s">
        <v>8318</v>
      </c>
      <c r="B673" s="12">
        <v>335</v>
      </c>
      <c r="D673" t="s">
        <v>8320</v>
      </c>
      <c r="E673" s="12">
        <v>12</v>
      </c>
    </row>
    <row r="674" spans="1:5" x14ac:dyDescent="0.3">
      <c r="A674" t="s">
        <v>8318</v>
      </c>
      <c r="B674" s="12">
        <v>215</v>
      </c>
      <c r="D674" t="s">
        <v>8320</v>
      </c>
      <c r="E674" s="12">
        <v>0</v>
      </c>
    </row>
    <row r="675" spans="1:5" x14ac:dyDescent="0.3">
      <c r="A675" t="s">
        <v>8318</v>
      </c>
      <c r="B675" s="12">
        <v>176</v>
      </c>
      <c r="D675" t="s">
        <v>8320</v>
      </c>
      <c r="E675" s="12">
        <v>1</v>
      </c>
    </row>
    <row r="676" spans="1:5" x14ac:dyDescent="0.3">
      <c r="A676" t="s">
        <v>8318</v>
      </c>
      <c r="B676" s="12">
        <v>555</v>
      </c>
      <c r="D676" t="s">
        <v>8320</v>
      </c>
      <c r="E676" s="12">
        <v>0</v>
      </c>
    </row>
    <row r="677" spans="1:5" x14ac:dyDescent="0.3">
      <c r="A677" t="s">
        <v>8318</v>
      </c>
      <c r="B677" s="12">
        <v>116</v>
      </c>
      <c r="D677" t="s">
        <v>8320</v>
      </c>
      <c r="E677" s="12">
        <v>0</v>
      </c>
    </row>
    <row r="678" spans="1:5" x14ac:dyDescent="0.3">
      <c r="A678" t="s">
        <v>8318</v>
      </c>
      <c r="B678" s="12">
        <v>615</v>
      </c>
      <c r="D678" t="s">
        <v>8320</v>
      </c>
      <c r="E678" s="12">
        <v>2</v>
      </c>
    </row>
    <row r="679" spans="1:5" x14ac:dyDescent="0.3">
      <c r="A679" t="s">
        <v>8318</v>
      </c>
      <c r="B679" s="12">
        <v>236</v>
      </c>
      <c r="D679" t="s">
        <v>8320</v>
      </c>
      <c r="E679" s="12">
        <v>92</v>
      </c>
    </row>
    <row r="680" spans="1:5" x14ac:dyDescent="0.3">
      <c r="A680" t="s">
        <v>8318</v>
      </c>
      <c r="B680" s="12">
        <v>145</v>
      </c>
      <c r="D680" t="s">
        <v>8320</v>
      </c>
      <c r="E680" s="12">
        <v>0</v>
      </c>
    </row>
    <row r="681" spans="1:5" x14ac:dyDescent="0.3">
      <c r="A681" t="s">
        <v>8318</v>
      </c>
      <c r="B681" s="12">
        <v>167</v>
      </c>
      <c r="D681" t="s">
        <v>8320</v>
      </c>
      <c r="E681" s="12">
        <v>3</v>
      </c>
    </row>
    <row r="682" spans="1:5" x14ac:dyDescent="0.3">
      <c r="A682" t="s">
        <v>8318</v>
      </c>
      <c r="B682" s="12">
        <v>235</v>
      </c>
      <c r="D682" t="s">
        <v>8320</v>
      </c>
      <c r="E682" s="12">
        <v>10</v>
      </c>
    </row>
    <row r="683" spans="1:5" x14ac:dyDescent="0.3">
      <c r="A683" t="s">
        <v>8318</v>
      </c>
      <c r="B683" s="12">
        <v>452</v>
      </c>
      <c r="D683" t="s">
        <v>8320</v>
      </c>
      <c r="E683" s="12">
        <v>7</v>
      </c>
    </row>
    <row r="684" spans="1:5" x14ac:dyDescent="0.3">
      <c r="A684" t="s">
        <v>8318</v>
      </c>
      <c r="B684" s="12">
        <v>241</v>
      </c>
      <c r="D684" t="s">
        <v>8320</v>
      </c>
      <c r="E684" s="12">
        <v>3</v>
      </c>
    </row>
    <row r="685" spans="1:5" x14ac:dyDescent="0.3">
      <c r="A685" t="s">
        <v>8318</v>
      </c>
      <c r="B685" s="12">
        <v>28</v>
      </c>
      <c r="D685" t="s">
        <v>8320</v>
      </c>
      <c r="E685" s="12">
        <v>0</v>
      </c>
    </row>
    <row r="686" spans="1:5" x14ac:dyDescent="0.3">
      <c r="A686" t="s">
        <v>8318</v>
      </c>
      <c r="B686" s="12">
        <v>140</v>
      </c>
      <c r="D686" t="s">
        <v>8320</v>
      </c>
      <c r="E686" s="12">
        <v>1</v>
      </c>
    </row>
    <row r="687" spans="1:5" x14ac:dyDescent="0.3">
      <c r="A687" t="s">
        <v>8318</v>
      </c>
      <c r="B687" s="12">
        <v>280</v>
      </c>
      <c r="D687" t="s">
        <v>8320</v>
      </c>
      <c r="E687" s="12">
        <v>0</v>
      </c>
    </row>
    <row r="688" spans="1:5" x14ac:dyDescent="0.3">
      <c r="A688" t="s">
        <v>8318</v>
      </c>
      <c r="B688" s="12">
        <v>70</v>
      </c>
      <c r="D688" t="s">
        <v>8320</v>
      </c>
      <c r="E688" s="12">
        <v>9</v>
      </c>
    </row>
    <row r="689" spans="1:5" x14ac:dyDescent="0.3">
      <c r="A689" t="s">
        <v>8318</v>
      </c>
      <c r="B689" s="12">
        <v>160</v>
      </c>
      <c r="D689" t="s">
        <v>8320</v>
      </c>
      <c r="E689" s="12">
        <v>2</v>
      </c>
    </row>
    <row r="690" spans="1:5" x14ac:dyDescent="0.3">
      <c r="A690" t="s">
        <v>8318</v>
      </c>
      <c r="B690" s="12">
        <v>141</v>
      </c>
      <c r="D690" t="s">
        <v>8320</v>
      </c>
      <c r="E690" s="12">
        <v>1</v>
      </c>
    </row>
    <row r="691" spans="1:5" x14ac:dyDescent="0.3">
      <c r="A691" t="s">
        <v>8318</v>
      </c>
      <c r="B691" s="12">
        <v>874</v>
      </c>
      <c r="D691" t="s">
        <v>8320</v>
      </c>
      <c r="E691" s="12">
        <v>2</v>
      </c>
    </row>
    <row r="692" spans="1:5" x14ac:dyDescent="0.3">
      <c r="A692" t="s">
        <v>8318</v>
      </c>
      <c r="B692" s="12">
        <v>73</v>
      </c>
      <c r="D692" t="s">
        <v>8320</v>
      </c>
      <c r="E692" s="12">
        <v>11</v>
      </c>
    </row>
    <row r="693" spans="1:5" x14ac:dyDescent="0.3">
      <c r="A693" t="s">
        <v>8318</v>
      </c>
      <c r="B693" s="12">
        <v>294</v>
      </c>
      <c r="D693" t="s">
        <v>8320</v>
      </c>
      <c r="E693" s="12">
        <v>0</v>
      </c>
    </row>
    <row r="694" spans="1:5" x14ac:dyDescent="0.3">
      <c r="A694" t="s">
        <v>8318</v>
      </c>
      <c r="B694" s="12">
        <v>740</v>
      </c>
      <c r="D694" t="s">
        <v>8320</v>
      </c>
      <c r="E694" s="12">
        <v>0</v>
      </c>
    </row>
    <row r="695" spans="1:5" x14ac:dyDescent="0.3">
      <c r="A695" t="s">
        <v>8318</v>
      </c>
      <c r="B695" s="12">
        <v>369</v>
      </c>
      <c r="D695" t="s">
        <v>8320</v>
      </c>
      <c r="E695" s="12">
        <v>9</v>
      </c>
    </row>
    <row r="696" spans="1:5" x14ac:dyDescent="0.3">
      <c r="A696" t="s">
        <v>8318</v>
      </c>
      <c r="B696" s="12">
        <v>110</v>
      </c>
      <c r="D696" t="s">
        <v>8320</v>
      </c>
      <c r="E696" s="12">
        <v>0</v>
      </c>
    </row>
    <row r="697" spans="1:5" x14ac:dyDescent="0.3">
      <c r="A697" t="s">
        <v>8318</v>
      </c>
      <c r="B697" s="12">
        <v>455</v>
      </c>
      <c r="D697" t="s">
        <v>8320</v>
      </c>
      <c r="E697" s="12">
        <v>4</v>
      </c>
    </row>
    <row r="698" spans="1:5" x14ac:dyDescent="0.3">
      <c r="A698" t="s">
        <v>8318</v>
      </c>
      <c r="B698" s="12">
        <v>224</v>
      </c>
      <c r="D698" t="s">
        <v>8320</v>
      </c>
      <c r="E698" s="12">
        <v>1</v>
      </c>
    </row>
    <row r="699" spans="1:5" x14ac:dyDescent="0.3">
      <c r="A699" t="s">
        <v>8318</v>
      </c>
      <c r="B699" s="12">
        <v>46</v>
      </c>
      <c r="D699" t="s">
        <v>8320</v>
      </c>
      <c r="E699" s="12">
        <v>2</v>
      </c>
    </row>
    <row r="700" spans="1:5" x14ac:dyDescent="0.3">
      <c r="A700" t="s">
        <v>8318</v>
      </c>
      <c r="B700" s="12">
        <v>284</v>
      </c>
      <c r="D700" t="s">
        <v>8320</v>
      </c>
      <c r="E700" s="12">
        <v>0</v>
      </c>
    </row>
    <row r="701" spans="1:5" x14ac:dyDescent="0.3">
      <c r="A701" t="s">
        <v>8318</v>
      </c>
      <c r="B701" s="12">
        <v>98</v>
      </c>
      <c r="D701" t="s">
        <v>8320</v>
      </c>
      <c r="E701" s="12">
        <v>1</v>
      </c>
    </row>
    <row r="702" spans="1:5" x14ac:dyDescent="0.3">
      <c r="A702" t="s">
        <v>8318</v>
      </c>
      <c r="B702" s="12">
        <v>56</v>
      </c>
      <c r="D702" t="s">
        <v>8320</v>
      </c>
      <c r="E702" s="12">
        <v>17</v>
      </c>
    </row>
    <row r="703" spans="1:5" x14ac:dyDescent="0.3">
      <c r="A703" t="s">
        <v>8318</v>
      </c>
      <c r="B703" s="12">
        <v>32</v>
      </c>
      <c r="D703" t="s">
        <v>8320</v>
      </c>
      <c r="E703" s="12">
        <v>2</v>
      </c>
    </row>
    <row r="704" spans="1:5" x14ac:dyDescent="0.3">
      <c r="A704" t="s">
        <v>8318</v>
      </c>
      <c r="B704" s="12">
        <v>30</v>
      </c>
      <c r="D704" t="s">
        <v>8320</v>
      </c>
      <c r="E704" s="12">
        <v>3</v>
      </c>
    </row>
    <row r="705" spans="1:5" x14ac:dyDescent="0.3">
      <c r="A705" t="s">
        <v>8318</v>
      </c>
      <c r="B705" s="12">
        <v>70</v>
      </c>
      <c r="D705" t="s">
        <v>8320</v>
      </c>
      <c r="E705" s="12">
        <v>41</v>
      </c>
    </row>
    <row r="706" spans="1:5" x14ac:dyDescent="0.3">
      <c r="A706" t="s">
        <v>8318</v>
      </c>
      <c r="B706" s="12">
        <v>44</v>
      </c>
      <c r="D706" t="s">
        <v>8320</v>
      </c>
      <c r="E706" s="12">
        <v>2</v>
      </c>
    </row>
    <row r="707" spans="1:5" x14ac:dyDescent="0.3">
      <c r="A707" t="s">
        <v>8318</v>
      </c>
      <c r="B707" s="12">
        <v>92</v>
      </c>
      <c r="D707" t="s">
        <v>8320</v>
      </c>
      <c r="E707" s="12">
        <v>3</v>
      </c>
    </row>
    <row r="708" spans="1:5" x14ac:dyDescent="0.3">
      <c r="A708" t="s">
        <v>8318</v>
      </c>
      <c r="B708" s="12">
        <v>205</v>
      </c>
      <c r="D708" t="s">
        <v>8320</v>
      </c>
      <c r="E708" s="12">
        <v>8</v>
      </c>
    </row>
    <row r="709" spans="1:5" x14ac:dyDescent="0.3">
      <c r="A709" t="s">
        <v>8318</v>
      </c>
      <c r="B709" s="12">
        <v>23</v>
      </c>
      <c r="D709" t="s">
        <v>8320</v>
      </c>
      <c r="E709" s="12">
        <v>0</v>
      </c>
    </row>
    <row r="710" spans="1:5" x14ac:dyDescent="0.3">
      <c r="A710" t="s">
        <v>8318</v>
      </c>
      <c r="B710" s="12">
        <v>4</v>
      </c>
      <c r="D710" t="s">
        <v>8320</v>
      </c>
      <c r="E710" s="12">
        <v>1</v>
      </c>
    </row>
    <row r="711" spans="1:5" x14ac:dyDescent="0.3">
      <c r="A711" t="s">
        <v>8318</v>
      </c>
      <c r="B711" s="12">
        <v>112</v>
      </c>
      <c r="D711" t="s">
        <v>8320</v>
      </c>
      <c r="E711" s="12">
        <v>3</v>
      </c>
    </row>
    <row r="712" spans="1:5" x14ac:dyDescent="0.3">
      <c r="A712" t="s">
        <v>8318</v>
      </c>
      <c r="B712" s="12">
        <v>27</v>
      </c>
      <c r="D712" t="s">
        <v>8320</v>
      </c>
      <c r="E712" s="12">
        <v>4</v>
      </c>
    </row>
    <row r="713" spans="1:5" x14ac:dyDescent="0.3">
      <c r="A713" t="s">
        <v>8318</v>
      </c>
      <c r="B713" s="12">
        <v>11</v>
      </c>
      <c r="D713" t="s">
        <v>8320</v>
      </c>
      <c r="E713" s="12">
        <v>9</v>
      </c>
    </row>
    <row r="714" spans="1:5" x14ac:dyDescent="0.3">
      <c r="A714" t="s">
        <v>8318</v>
      </c>
      <c r="B714" s="12">
        <v>26</v>
      </c>
      <c r="D714" t="s">
        <v>8320</v>
      </c>
      <c r="E714" s="12">
        <v>16</v>
      </c>
    </row>
    <row r="715" spans="1:5" x14ac:dyDescent="0.3">
      <c r="A715" t="s">
        <v>8318</v>
      </c>
      <c r="B715" s="12">
        <v>77</v>
      </c>
      <c r="D715" t="s">
        <v>8320</v>
      </c>
      <c r="E715" s="12">
        <v>1</v>
      </c>
    </row>
    <row r="716" spans="1:5" x14ac:dyDescent="0.3">
      <c r="A716" t="s">
        <v>8318</v>
      </c>
      <c r="B716" s="12">
        <v>136</v>
      </c>
      <c r="D716" t="s">
        <v>8320</v>
      </c>
      <c r="E716" s="12">
        <v>7</v>
      </c>
    </row>
    <row r="717" spans="1:5" x14ac:dyDescent="0.3">
      <c r="A717" t="s">
        <v>8318</v>
      </c>
      <c r="B717" s="12">
        <v>157</v>
      </c>
      <c r="D717" t="s">
        <v>8320</v>
      </c>
      <c r="E717" s="12">
        <v>0</v>
      </c>
    </row>
    <row r="718" spans="1:5" x14ac:dyDescent="0.3">
      <c r="A718" t="s">
        <v>8318</v>
      </c>
      <c r="B718" s="12">
        <v>158</v>
      </c>
      <c r="D718" t="s">
        <v>8320</v>
      </c>
      <c r="E718" s="12">
        <v>0</v>
      </c>
    </row>
    <row r="719" spans="1:5" x14ac:dyDescent="0.3">
      <c r="A719" t="s">
        <v>8318</v>
      </c>
      <c r="B719" s="12">
        <v>27</v>
      </c>
      <c r="D719" t="s">
        <v>8320</v>
      </c>
      <c r="E719" s="12">
        <v>0</v>
      </c>
    </row>
    <row r="720" spans="1:5" x14ac:dyDescent="0.3">
      <c r="A720" t="s">
        <v>8318</v>
      </c>
      <c r="B720" s="12">
        <v>23</v>
      </c>
      <c r="D720" t="s">
        <v>8320</v>
      </c>
      <c r="E720" s="12">
        <v>0</v>
      </c>
    </row>
    <row r="721" spans="1:5" x14ac:dyDescent="0.3">
      <c r="A721" t="s">
        <v>8318</v>
      </c>
      <c r="B721" s="12">
        <v>17</v>
      </c>
      <c r="D721" t="s">
        <v>8320</v>
      </c>
      <c r="E721" s="12">
        <v>0</v>
      </c>
    </row>
    <row r="722" spans="1:5" x14ac:dyDescent="0.3">
      <c r="A722" t="s">
        <v>8318</v>
      </c>
      <c r="B722" s="12">
        <v>37</v>
      </c>
      <c r="D722" t="s">
        <v>8320</v>
      </c>
      <c r="E722" s="12">
        <v>1</v>
      </c>
    </row>
    <row r="723" spans="1:5" x14ac:dyDescent="0.3">
      <c r="A723" t="s">
        <v>8318</v>
      </c>
      <c r="B723" s="12">
        <v>65</v>
      </c>
      <c r="D723" t="s">
        <v>8320</v>
      </c>
      <c r="E723" s="12">
        <v>2</v>
      </c>
    </row>
    <row r="724" spans="1:5" x14ac:dyDescent="0.3">
      <c r="A724" t="s">
        <v>8318</v>
      </c>
      <c r="B724" s="12">
        <v>18</v>
      </c>
      <c r="D724" t="s">
        <v>8320</v>
      </c>
      <c r="E724" s="12">
        <v>1</v>
      </c>
    </row>
    <row r="725" spans="1:5" x14ac:dyDescent="0.3">
      <c r="A725" t="s">
        <v>8318</v>
      </c>
      <c r="B725" s="12">
        <v>25</v>
      </c>
      <c r="D725" t="s">
        <v>8320</v>
      </c>
      <c r="E725" s="12">
        <v>15</v>
      </c>
    </row>
    <row r="726" spans="1:5" x14ac:dyDescent="0.3">
      <c r="A726" t="s">
        <v>8318</v>
      </c>
      <c r="B726" s="12">
        <v>104</v>
      </c>
      <c r="D726" t="s">
        <v>8320</v>
      </c>
      <c r="E726" s="12">
        <v>1</v>
      </c>
    </row>
    <row r="727" spans="1:5" x14ac:dyDescent="0.3">
      <c r="A727" t="s">
        <v>8318</v>
      </c>
      <c r="B727" s="12">
        <v>108</v>
      </c>
      <c r="D727" t="s">
        <v>8320</v>
      </c>
      <c r="E727" s="12">
        <v>1</v>
      </c>
    </row>
    <row r="728" spans="1:5" x14ac:dyDescent="0.3">
      <c r="A728" t="s">
        <v>8318</v>
      </c>
      <c r="B728" s="12">
        <v>38</v>
      </c>
      <c r="D728" t="s">
        <v>8320</v>
      </c>
      <c r="E728" s="12">
        <v>0</v>
      </c>
    </row>
    <row r="729" spans="1:5" x14ac:dyDescent="0.3">
      <c r="A729" t="s">
        <v>8318</v>
      </c>
      <c r="B729" s="12">
        <v>88</v>
      </c>
      <c r="D729" t="s">
        <v>8320</v>
      </c>
      <c r="E729" s="12">
        <v>39</v>
      </c>
    </row>
    <row r="730" spans="1:5" x14ac:dyDescent="0.3">
      <c r="A730" t="s">
        <v>8318</v>
      </c>
      <c r="B730" s="12">
        <v>82</v>
      </c>
      <c r="D730" t="s">
        <v>8320</v>
      </c>
      <c r="E730" s="12">
        <v>103</v>
      </c>
    </row>
    <row r="731" spans="1:5" x14ac:dyDescent="0.3">
      <c r="A731" t="s">
        <v>8318</v>
      </c>
      <c r="B731" s="12">
        <v>126</v>
      </c>
      <c r="D731" t="s">
        <v>8320</v>
      </c>
      <c r="E731" s="12">
        <v>0</v>
      </c>
    </row>
    <row r="732" spans="1:5" x14ac:dyDescent="0.3">
      <c r="A732" t="s">
        <v>8318</v>
      </c>
      <c r="B732" s="12">
        <v>133</v>
      </c>
      <c r="D732" t="s">
        <v>8320</v>
      </c>
      <c r="E732" s="12">
        <v>39</v>
      </c>
    </row>
    <row r="733" spans="1:5" x14ac:dyDescent="0.3">
      <c r="A733" t="s">
        <v>8318</v>
      </c>
      <c r="B733" s="12">
        <v>47</v>
      </c>
      <c r="D733" t="s">
        <v>8320</v>
      </c>
      <c r="E733" s="12">
        <v>15</v>
      </c>
    </row>
    <row r="734" spans="1:5" x14ac:dyDescent="0.3">
      <c r="A734" t="s">
        <v>8318</v>
      </c>
      <c r="B734" s="12">
        <v>58</v>
      </c>
      <c r="D734" t="s">
        <v>8320</v>
      </c>
      <c r="E734" s="12">
        <v>22</v>
      </c>
    </row>
    <row r="735" spans="1:5" x14ac:dyDescent="0.3">
      <c r="A735" t="s">
        <v>8318</v>
      </c>
      <c r="B735" s="12">
        <v>32</v>
      </c>
      <c r="D735" t="s">
        <v>8320</v>
      </c>
      <c r="E735" s="12">
        <v>92</v>
      </c>
    </row>
    <row r="736" spans="1:5" x14ac:dyDescent="0.3">
      <c r="A736" t="s">
        <v>8318</v>
      </c>
      <c r="B736" s="12">
        <v>37</v>
      </c>
      <c r="D736" t="s">
        <v>8320</v>
      </c>
      <c r="E736" s="12">
        <v>25</v>
      </c>
    </row>
    <row r="737" spans="1:5" x14ac:dyDescent="0.3">
      <c r="A737" t="s">
        <v>8318</v>
      </c>
      <c r="B737" s="12">
        <v>87</v>
      </c>
      <c r="D737" t="s">
        <v>8320</v>
      </c>
      <c r="E737" s="12">
        <v>19</v>
      </c>
    </row>
    <row r="738" spans="1:5" x14ac:dyDescent="0.3">
      <c r="A738" t="s">
        <v>8318</v>
      </c>
      <c r="B738" s="12">
        <v>15</v>
      </c>
      <c r="D738" t="s">
        <v>8320</v>
      </c>
      <c r="E738" s="12">
        <v>19</v>
      </c>
    </row>
    <row r="739" spans="1:5" x14ac:dyDescent="0.3">
      <c r="A739" t="s">
        <v>8318</v>
      </c>
      <c r="B739" s="12">
        <v>27</v>
      </c>
      <c r="D739" t="s">
        <v>8320</v>
      </c>
      <c r="E739" s="12">
        <v>13</v>
      </c>
    </row>
    <row r="740" spans="1:5" x14ac:dyDescent="0.3">
      <c r="A740" t="s">
        <v>8318</v>
      </c>
      <c r="B740" s="12">
        <v>19</v>
      </c>
      <c r="D740" t="s">
        <v>8320</v>
      </c>
      <c r="E740" s="12">
        <v>124</v>
      </c>
    </row>
    <row r="741" spans="1:5" x14ac:dyDescent="0.3">
      <c r="A741" t="s">
        <v>8318</v>
      </c>
      <c r="B741" s="12">
        <v>17</v>
      </c>
      <c r="D741" t="s">
        <v>8320</v>
      </c>
      <c r="E741" s="12">
        <v>4</v>
      </c>
    </row>
    <row r="742" spans="1:5" x14ac:dyDescent="0.3">
      <c r="A742" t="s">
        <v>8318</v>
      </c>
      <c r="B742" s="12">
        <v>26</v>
      </c>
      <c r="D742" t="s">
        <v>8320</v>
      </c>
      <c r="E742" s="12">
        <v>10</v>
      </c>
    </row>
    <row r="743" spans="1:5" x14ac:dyDescent="0.3">
      <c r="A743" t="s">
        <v>8318</v>
      </c>
      <c r="B743" s="12">
        <v>28</v>
      </c>
      <c r="D743" t="s">
        <v>8320</v>
      </c>
      <c r="E743" s="12">
        <v>15</v>
      </c>
    </row>
    <row r="744" spans="1:5" x14ac:dyDescent="0.3">
      <c r="A744" t="s">
        <v>8318</v>
      </c>
      <c r="B744" s="12">
        <v>37</v>
      </c>
      <c r="D744" t="s">
        <v>8320</v>
      </c>
      <c r="E744" s="12">
        <v>38</v>
      </c>
    </row>
    <row r="745" spans="1:5" x14ac:dyDescent="0.3">
      <c r="A745" t="s">
        <v>8318</v>
      </c>
      <c r="B745" s="12">
        <v>128</v>
      </c>
      <c r="D745" t="s">
        <v>8320</v>
      </c>
      <c r="E745" s="12">
        <v>152</v>
      </c>
    </row>
    <row r="746" spans="1:5" x14ac:dyDescent="0.3">
      <c r="A746" t="s">
        <v>8318</v>
      </c>
      <c r="B746" s="12">
        <v>10</v>
      </c>
      <c r="D746" t="s">
        <v>8320</v>
      </c>
      <c r="E746" s="12">
        <v>24</v>
      </c>
    </row>
    <row r="747" spans="1:5" x14ac:dyDescent="0.3">
      <c r="A747" t="s">
        <v>8318</v>
      </c>
      <c r="B747" s="12">
        <v>83</v>
      </c>
      <c r="D747" t="s">
        <v>8320</v>
      </c>
      <c r="E747" s="12">
        <v>76</v>
      </c>
    </row>
    <row r="748" spans="1:5" x14ac:dyDescent="0.3">
      <c r="A748" t="s">
        <v>8318</v>
      </c>
      <c r="B748" s="12">
        <v>46</v>
      </c>
      <c r="D748" t="s">
        <v>8320</v>
      </c>
      <c r="E748" s="12">
        <v>185</v>
      </c>
    </row>
    <row r="749" spans="1:5" x14ac:dyDescent="0.3">
      <c r="A749" t="s">
        <v>8318</v>
      </c>
      <c r="B749" s="12">
        <v>90</v>
      </c>
      <c r="D749" t="s">
        <v>8320</v>
      </c>
      <c r="E749" s="12">
        <v>33</v>
      </c>
    </row>
    <row r="750" spans="1:5" x14ac:dyDescent="0.3">
      <c r="A750" t="s">
        <v>8318</v>
      </c>
      <c r="B750" s="12">
        <v>81</v>
      </c>
      <c r="D750" t="s">
        <v>8320</v>
      </c>
      <c r="E750" s="12">
        <v>108</v>
      </c>
    </row>
    <row r="751" spans="1:5" x14ac:dyDescent="0.3">
      <c r="A751" t="s">
        <v>8318</v>
      </c>
      <c r="B751" s="12">
        <v>32</v>
      </c>
      <c r="D751" t="s">
        <v>8320</v>
      </c>
      <c r="E751" s="12">
        <v>29</v>
      </c>
    </row>
    <row r="752" spans="1:5" x14ac:dyDescent="0.3">
      <c r="A752" t="s">
        <v>8318</v>
      </c>
      <c r="B752" s="12">
        <v>20</v>
      </c>
      <c r="D752" t="s">
        <v>8320</v>
      </c>
      <c r="E752" s="12">
        <v>24</v>
      </c>
    </row>
    <row r="753" spans="1:5" x14ac:dyDescent="0.3">
      <c r="A753" t="s">
        <v>8318</v>
      </c>
      <c r="B753" s="12">
        <v>70</v>
      </c>
      <c r="D753" t="s">
        <v>8320</v>
      </c>
      <c r="E753" s="12">
        <v>4</v>
      </c>
    </row>
    <row r="754" spans="1:5" x14ac:dyDescent="0.3">
      <c r="A754" t="s">
        <v>8318</v>
      </c>
      <c r="B754" s="12">
        <v>168</v>
      </c>
      <c r="D754" t="s">
        <v>8320</v>
      </c>
      <c r="E754" s="12">
        <v>4</v>
      </c>
    </row>
    <row r="755" spans="1:5" x14ac:dyDescent="0.3">
      <c r="A755" t="s">
        <v>8318</v>
      </c>
      <c r="B755" s="12">
        <v>34</v>
      </c>
      <c r="D755" t="s">
        <v>8320</v>
      </c>
      <c r="E755" s="12">
        <v>15</v>
      </c>
    </row>
    <row r="756" spans="1:5" x14ac:dyDescent="0.3">
      <c r="A756" t="s">
        <v>8318</v>
      </c>
      <c r="B756" s="12">
        <v>48</v>
      </c>
      <c r="D756" t="s">
        <v>8320</v>
      </c>
      <c r="E756" s="12">
        <v>4</v>
      </c>
    </row>
    <row r="757" spans="1:5" x14ac:dyDescent="0.3">
      <c r="A757" t="s">
        <v>8318</v>
      </c>
      <c r="B757" s="12">
        <v>48</v>
      </c>
      <c r="D757" t="s">
        <v>8320</v>
      </c>
      <c r="E757" s="12">
        <v>139</v>
      </c>
    </row>
    <row r="758" spans="1:5" x14ac:dyDescent="0.3">
      <c r="A758" t="s">
        <v>8318</v>
      </c>
      <c r="B758" s="12">
        <v>221</v>
      </c>
      <c r="D758" t="s">
        <v>8320</v>
      </c>
      <c r="E758" s="12">
        <v>2</v>
      </c>
    </row>
    <row r="759" spans="1:5" x14ac:dyDescent="0.3">
      <c r="A759" t="s">
        <v>8318</v>
      </c>
      <c r="B759" s="12">
        <v>107</v>
      </c>
      <c r="D759" t="s">
        <v>8320</v>
      </c>
      <c r="E759" s="12">
        <v>18</v>
      </c>
    </row>
    <row r="760" spans="1:5" x14ac:dyDescent="0.3">
      <c r="A760" t="s">
        <v>8318</v>
      </c>
      <c r="B760" s="12">
        <v>45</v>
      </c>
      <c r="D760" t="s">
        <v>8320</v>
      </c>
      <c r="E760" s="12">
        <v>81</v>
      </c>
    </row>
    <row r="761" spans="1:5" x14ac:dyDescent="0.3">
      <c r="A761" t="s">
        <v>8318</v>
      </c>
      <c r="B761" s="12">
        <v>36</v>
      </c>
      <c r="D761" t="s">
        <v>8320</v>
      </c>
      <c r="E761" s="12">
        <v>86</v>
      </c>
    </row>
    <row r="762" spans="1:5" x14ac:dyDescent="0.3">
      <c r="A762" t="s">
        <v>8318</v>
      </c>
      <c r="B762" s="12">
        <v>101</v>
      </c>
      <c r="D762" t="s">
        <v>8320</v>
      </c>
      <c r="E762" s="12">
        <v>140</v>
      </c>
    </row>
    <row r="763" spans="1:5" x14ac:dyDescent="0.3">
      <c r="A763" t="s">
        <v>8318</v>
      </c>
      <c r="B763" s="12">
        <v>62</v>
      </c>
      <c r="D763" t="s">
        <v>8320</v>
      </c>
      <c r="E763" s="12">
        <v>37</v>
      </c>
    </row>
    <row r="764" spans="1:5" x14ac:dyDescent="0.3">
      <c r="A764" t="s">
        <v>8318</v>
      </c>
      <c r="B764" s="12">
        <v>32</v>
      </c>
      <c r="D764" t="s">
        <v>8320</v>
      </c>
      <c r="E764" s="12">
        <v>6</v>
      </c>
    </row>
    <row r="765" spans="1:5" x14ac:dyDescent="0.3">
      <c r="A765" t="s">
        <v>8318</v>
      </c>
      <c r="B765" s="12">
        <v>89</v>
      </c>
      <c r="D765" t="s">
        <v>8320</v>
      </c>
      <c r="E765" s="12">
        <v>113</v>
      </c>
    </row>
    <row r="766" spans="1:5" x14ac:dyDescent="0.3">
      <c r="A766" t="s">
        <v>8318</v>
      </c>
      <c r="B766" s="12">
        <v>93</v>
      </c>
      <c r="D766" t="s">
        <v>8320</v>
      </c>
      <c r="E766" s="12">
        <v>37</v>
      </c>
    </row>
    <row r="767" spans="1:5" x14ac:dyDescent="0.3">
      <c r="A767" t="s">
        <v>8318</v>
      </c>
      <c r="B767" s="12">
        <v>98</v>
      </c>
      <c r="D767" t="s">
        <v>8320</v>
      </c>
      <c r="E767" s="12">
        <v>18</v>
      </c>
    </row>
    <row r="768" spans="1:5" x14ac:dyDescent="0.3">
      <c r="A768" t="s">
        <v>8318</v>
      </c>
      <c r="B768" s="12">
        <v>82</v>
      </c>
      <c r="D768" t="s">
        <v>8320</v>
      </c>
      <c r="E768" s="12">
        <v>75</v>
      </c>
    </row>
    <row r="769" spans="1:5" x14ac:dyDescent="0.3">
      <c r="A769" t="s">
        <v>8318</v>
      </c>
      <c r="B769" s="12">
        <v>116</v>
      </c>
      <c r="D769" t="s">
        <v>8320</v>
      </c>
      <c r="E769" s="12">
        <v>52</v>
      </c>
    </row>
    <row r="770" spans="1:5" x14ac:dyDescent="0.3">
      <c r="A770" t="s">
        <v>8318</v>
      </c>
      <c r="B770" s="12">
        <v>52</v>
      </c>
      <c r="D770" t="s">
        <v>8320</v>
      </c>
      <c r="E770" s="12">
        <v>122</v>
      </c>
    </row>
    <row r="771" spans="1:5" x14ac:dyDescent="0.3">
      <c r="A771" t="s">
        <v>8318</v>
      </c>
      <c r="B771" s="12">
        <v>23</v>
      </c>
      <c r="D771" t="s">
        <v>8320</v>
      </c>
      <c r="E771" s="12">
        <v>8</v>
      </c>
    </row>
    <row r="772" spans="1:5" x14ac:dyDescent="0.3">
      <c r="A772" t="s">
        <v>8318</v>
      </c>
      <c r="B772" s="12">
        <v>77</v>
      </c>
      <c r="D772" t="s">
        <v>8320</v>
      </c>
      <c r="E772" s="12">
        <v>8</v>
      </c>
    </row>
    <row r="773" spans="1:5" x14ac:dyDescent="0.3">
      <c r="A773" t="s">
        <v>8318</v>
      </c>
      <c r="B773" s="12">
        <v>49</v>
      </c>
      <c r="D773" t="s">
        <v>8320</v>
      </c>
      <c r="E773" s="12">
        <v>96</v>
      </c>
    </row>
    <row r="774" spans="1:5" x14ac:dyDescent="0.3">
      <c r="A774" t="s">
        <v>8318</v>
      </c>
      <c r="B774" s="12">
        <v>59</v>
      </c>
      <c r="D774" t="s">
        <v>8320</v>
      </c>
      <c r="E774" s="12">
        <v>9</v>
      </c>
    </row>
    <row r="775" spans="1:5" x14ac:dyDescent="0.3">
      <c r="A775" t="s">
        <v>8318</v>
      </c>
      <c r="B775" s="12">
        <v>113</v>
      </c>
      <c r="D775" t="s">
        <v>8320</v>
      </c>
      <c r="E775" s="12">
        <v>2</v>
      </c>
    </row>
    <row r="776" spans="1:5" x14ac:dyDescent="0.3">
      <c r="A776" t="s">
        <v>8318</v>
      </c>
      <c r="B776" s="12">
        <v>34</v>
      </c>
      <c r="D776" t="s">
        <v>8320</v>
      </c>
      <c r="E776" s="12">
        <v>26</v>
      </c>
    </row>
    <row r="777" spans="1:5" x14ac:dyDescent="0.3">
      <c r="A777" t="s">
        <v>8318</v>
      </c>
      <c r="B777" s="12">
        <v>42</v>
      </c>
      <c r="D777" t="s">
        <v>8320</v>
      </c>
      <c r="E777" s="12">
        <v>23</v>
      </c>
    </row>
    <row r="778" spans="1:5" x14ac:dyDescent="0.3">
      <c r="A778" t="s">
        <v>8318</v>
      </c>
      <c r="B778" s="12">
        <v>42</v>
      </c>
      <c r="D778" t="s">
        <v>8320</v>
      </c>
      <c r="E778" s="12">
        <v>0</v>
      </c>
    </row>
    <row r="779" spans="1:5" x14ac:dyDescent="0.3">
      <c r="A779" t="s">
        <v>8318</v>
      </c>
      <c r="B779" s="12">
        <v>49</v>
      </c>
      <c r="D779" t="s">
        <v>8320</v>
      </c>
      <c r="E779" s="12">
        <v>140</v>
      </c>
    </row>
    <row r="780" spans="1:5" x14ac:dyDescent="0.3">
      <c r="A780" t="s">
        <v>8318</v>
      </c>
      <c r="B780" s="12">
        <v>56</v>
      </c>
      <c r="D780" t="s">
        <v>8320</v>
      </c>
      <c r="E780" s="12">
        <v>0</v>
      </c>
    </row>
    <row r="781" spans="1:5" x14ac:dyDescent="0.3">
      <c r="A781" t="s">
        <v>8318</v>
      </c>
      <c r="B781" s="12">
        <v>25</v>
      </c>
      <c r="D781" t="s">
        <v>8320</v>
      </c>
      <c r="E781" s="12">
        <v>6</v>
      </c>
    </row>
    <row r="782" spans="1:5" x14ac:dyDescent="0.3">
      <c r="A782" t="s">
        <v>8318</v>
      </c>
      <c r="B782" s="12">
        <v>52</v>
      </c>
      <c r="D782" t="s">
        <v>8320</v>
      </c>
      <c r="E782" s="12">
        <v>100</v>
      </c>
    </row>
    <row r="783" spans="1:5" x14ac:dyDescent="0.3">
      <c r="A783" t="s">
        <v>8318</v>
      </c>
      <c r="B783" s="12">
        <v>34</v>
      </c>
      <c r="D783" t="s">
        <v>8320</v>
      </c>
      <c r="E783" s="12">
        <v>0</v>
      </c>
    </row>
    <row r="784" spans="1:5" x14ac:dyDescent="0.3">
      <c r="A784" t="s">
        <v>8318</v>
      </c>
      <c r="B784" s="12">
        <v>67</v>
      </c>
      <c r="D784" t="s">
        <v>8320</v>
      </c>
      <c r="E784" s="12">
        <v>4</v>
      </c>
    </row>
    <row r="785" spans="1:5" x14ac:dyDescent="0.3">
      <c r="A785" t="s">
        <v>8318</v>
      </c>
      <c r="B785" s="12">
        <v>70</v>
      </c>
      <c r="D785" t="s">
        <v>8320</v>
      </c>
      <c r="E785" s="12">
        <v>8</v>
      </c>
    </row>
    <row r="786" spans="1:5" x14ac:dyDescent="0.3">
      <c r="A786" t="s">
        <v>8318</v>
      </c>
      <c r="B786" s="12">
        <v>89</v>
      </c>
      <c r="D786" t="s">
        <v>8320</v>
      </c>
      <c r="E786" s="12">
        <v>0</v>
      </c>
    </row>
    <row r="787" spans="1:5" x14ac:dyDescent="0.3">
      <c r="A787" t="s">
        <v>8318</v>
      </c>
      <c r="B787" s="12">
        <v>107</v>
      </c>
      <c r="D787" t="s">
        <v>8320</v>
      </c>
      <c r="E787" s="12">
        <v>16</v>
      </c>
    </row>
    <row r="788" spans="1:5" x14ac:dyDescent="0.3">
      <c r="A788" t="s">
        <v>8318</v>
      </c>
      <c r="B788" s="12">
        <v>159</v>
      </c>
      <c r="D788" t="s">
        <v>8320</v>
      </c>
      <c r="E788" s="12">
        <v>2</v>
      </c>
    </row>
    <row r="789" spans="1:5" x14ac:dyDescent="0.3">
      <c r="A789" t="s">
        <v>8318</v>
      </c>
      <c r="B789" s="12">
        <v>181</v>
      </c>
      <c r="D789" t="s">
        <v>8320</v>
      </c>
      <c r="E789" s="12">
        <v>48</v>
      </c>
    </row>
    <row r="790" spans="1:5" x14ac:dyDescent="0.3">
      <c r="A790" t="s">
        <v>8318</v>
      </c>
      <c r="B790" s="12">
        <v>131</v>
      </c>
      <c r="D790" t="s">
        <v>8320</v>
      </c>
      <c r="E790" s="12">
        <v>2</v>
      </c>
    </row>
    <row r="791" spans="1:5" x14ac:dyDescent="0.3">
      <c r="A791" t="s">
        <v>8318</v>
      </c>
      <c r="B791" s="12">
        <v>125</v>
      </c>
      <c r="D791" t="s">
        <v>8320</v>
      </c>
      <c r="E791" s="12">
        <v>2</v>
      </c>
    </row>
    <row r="792" spans="1:5" x14ac:dyDescent="0.3">
      <c r="A792" t="s">
        <v>8318</v>
      </c>
      <c r="B792" s="12">
        <v>61</v>
      </c>
      <c r="D792" t="s">
        <v>8320</v>
      </c>
      <c r="E792" s="12">
        <v>1</v>
      </c>
    </row>
    <row r="793" spans="1:5" x14ac:dyDescent="0.3">
      <c r="A793" t="s">
        <v>8318</v>
      </c>
      <c r="B793" s="12">
        <v>90</v>
      </c>
      <c r="D793" t="s">
        <v>8320</v>
      </c>
      <c r="E793" s="12">
        <v>17</v>
      </c>
    </row>
    <row r="794" spans="1:5" x14ac:dyDescent="0.3">
      <c r="A794" t="s">
        <v>8318</v>
      </c>
      <c r="B794" s="12">
        <v>35</v>
      </c>
      <c r="D794" t="s">
        <v>8320</v>
      </c>
      <c r="E794" s="12">
        <v>0</v>
      </c>
    </row>
    <row r="795" spans="1:5" x14ac:dyDescent="0.3">
      <c r="A795" t="s">
        <v>8318</v>
      </c>
      <c r="B795" s="12">
        <v>90</v>
      </c>
      <c r="D795" t="s">
        <v>8320</v>
      </c>
      <c r="E795" s="12">
        <v>11</v>
      </c>
    </row>
    <row r="796" spans="1:5" x14ac:dyDescent="0.3">
      <c r="A796" t="s">
        <v>8318</v>
      </c>
      <c r="B796" s="12">
        <v>4</v>
      </c>
      <c r="D796" t="s">
        <v>8320</v>
      </c>
      <c r="E796" s="12">
        <v>95</v>
      </c>
    </row>
    <row r="797" spans="1:5" x14ac:dyDescent="0.3">
      <c r="A797" t="s">
        <v>8318</v>
      </c>
      <c r="B797" s="12">
        <v>120</v>
      </c>
      <c r="D797" t="s">
        <v>8320</v>
      </c>
      <c r="E797" s="12">
        <v>13</v>
      </c>
    </row>
    <row r="798" spans="1:5" x14ac:dyDescent="0.3">
      <c r="A798" t="s">
        <v>8318</v>
      </c>
      <c r="B798" s="12">
        <v>14</v>
      </c>
      <c r="D798" t="s">
        <v>8320</v>
      </c>
      <c r="E798" s="12">
        <v>2</v>
      </c>
    </row>
    <row r="799" spans="1:5" x14ac:dyDescent="0.3">
      <c r="A799" t="s">
        <v>8318</v>
      </c>
      <c r="B799" s="12">
        <v>27</v>
      </c>
      <c r="D799" t="s">
        <v>8320</v>
      </c>
      <c r="E799" s="12">
        <v>2</v>
      </c>
    </row>
    <row r="800" spans="1:5" x14ac:dyDescent="0.3">
      <c r="A800" t="s">
        <v>8318</v>
      </c>
      <c r="B800" s="12">
        <v>49</v>
      </c>
      <c r="D800" t="s">
        <v>8320</v>
      </c>
      <c r="E800" s="12">
        <v>3</v>
      </c>
    </row>
    <row r="801" spans="1:5" x14ac:dyDescent="0.3">
      <c r="A801" t="s">
        <v>8318</v>
      </c>
      <c r="B801" s="12">
        <v>102</v>
      </c>
      <c r="D801" t="s">
        <v>8320</v>
      </c>
      <c r="E801" s="12">
        <v>0</v>
      </c>
    </row>
    <row r="802" spans="1:5" x14ac:dyDescent="0.3">
      <c r="A802" t="s">
        <v>8318</v>
      </c>
      <c r="B802" s="12">
        <v>3</v>
      </c>
      <c r="D802" t="s">
        <v>8320</v>
      </c>
      <c r="E802" s="12">
        <v>0</v>
      </c>
    </row>
    <row r="803" spans="1:5" x14ac:dyDescent="0.3">
      <c r="A803" t="s">
        <v>8318</v>
      </c>
      <c r="B803" s="12">
        <v>25</v>
      </c>
      <c r="D803" t="s">
        <v>8320</v>
      </c>
      <c r="E803" s="12">
        <v>0</v>
      </c>
    </row>
    <row r="804" spans="1:5" x14ac:dyDescent="0.3">
      <c r="A804" t="s">
        <v>8318</v>
      </c>
      <c r="B804" s="12">
        <v>118</v>
      </c>
      <c r="D804" t="s">
        <v>8320</v>
      </c>
      <c r="E804" s="12">
        <v>2</v>
      </c>
    </row>
    <row r="805" spans="1:5" x14ac:dyDescent="0.3">
      <c r="A805" t="s">
        <v>8318</v>
      </c>
      <c r="B805" s="12">
        <v>57</v>
      </c>
      <c r="D805" t="s">
        <v>8320</v>
      </c>
      <c r="E805" s="12">
        <v>24</v>
      </c>
    </row>
    <row r="806" spans="1:5" x14ac:dyDescent="0.3">
      <c r="A806" t="s">
        <v>8318</v>
      </c>
      <c r="B806" s="12">
        <v>11</v>
      </c>
      <c r="D806" t="s">
        <v>8320</v>
      </c>
      <c r="E806" s="12">
        <v>25</v>
      </c>
    </row>
    <row r="807" spans="1:5" x14ac:dyDescent="0.3">
      <c r="A807" t="s">
        <v>8318</v>
      </c>
      <c r="B807" s="12">
        <v>33</v>
      </c>
      <c r="D807" t="s">
        <v>8320</v>
      </c>
      <c r="E807" s="12">
        <v>3</v>
      </c>
    </row>
    <row r="808" spans="1:5" x14ac:dyDescent="0.3">
      <c r="A808" t="s">
        <v>8318</v>
      </c>
      <c r="B808" s="12">
        <v>40</v>
      </c>
      <c r="D808" t="s">
        <v>8320</v>
      </c>
      <c r="E808" s="12">
        <v>41</v>
      </c>
    </row>
    <row r="809" spans="1:5" x14ac:dyDescent="0.3">
      <c r="A809" t="s">
        <v>8318</v>
      </c>
      <c r="B809" s="12">
        <v>50</v>
      </c>
      <c r="D809" t="s">
        <v>8320</v>
      </c>
      <c r="E809" s="12">
        <v>2</v>
      </c>
    </row>
    <row r="810" spans="1:5" x14ac:dyDescent="0.3">
      <c r="A810" t="s">
        <v>8318</v>
      </c>
      <c r="B810" s="12">
        <v>38</v>
      </c>
      <c r="D810" t="s">
        <v>8320</v>
      </c>
      <c r="E810" s="12">
        <v>4</v>
      </c>
    </row>
    <row r="811" spans="1:5" x14ac:dyDescent="0.3">
      <c r="A811" t="s">
        <v>8318</v>
      </c>
      <c r="B811" s="12">
        <v>96</v>
      </c>
      <c r="D811" t="s">
        <v>8320</v>
      </c>
      <c r="E811" s="12">
        <v>99</v>
      </c>
    </row>
    <row r="812" spans="1:5" x14ac:dyDescent="0.3">
      <c r="A812" t="s">
        <v>8318</v>
      </c>
      <c r="B812" s="12">
        <v>48</v>
      </c>
      <c r="D812" t="s">
        <v>8320</v>
      </c>
      <c r="E812" s="12">
        <v>4</v>
      </c>
    </row>
    <row r="813" spans="1:5" x14ac:dyDescent="0.3">
      <c r="A813" t="s">
        <v>8318</v>
      </c>
      <c r="B813" s="12">
        <v>33</v>
      </c>
      <c r="D813" t="s">
        <v>8320</v>
      </c>
      <c r="E813" s="12">
        <v>4</v>
      </c>
    </row>
    <row r="814" spans="1:5" x14ac:dyDescent="0.3">
      <c r="A814" t="s">
        <v>8318</v>
      </c>
      <c r="B814" s="12">
        <v>226</v>
      </c>
      <c r="D814" t="s">
        <v>8320</v>
      </c>
      <c r="E814" s="12">
        <v>38</v>
      </c>
    </row>
    <row r="815" spans="1:5" x14ac:dyDescent="0.3">
      <c r="A815" t="s">
        <v>8318</v>
      </c>
      <c r="B815" s="12">
        <v>14</v>
      </c>
      <c r="D815" t="s">
        <v>8320</v>
      </c>
      <c r="E815" s="12">
        <v>285</v>
      </c>
    </row>
    <row r="816" spans="1:5" x14ac:dyDescent="0.3">
      <c r="A816" t="s">
        <v>8318</v>
      </c>
      <c r="B816" s="12">
        <v>20</v>
      </c>
      <c r="D816" t="s">
        <v>8320</v>
      </c>
      <c r="E816" s="12">
        <v>1</v>
      </c>
    </row>
    <row r="817" spans="1:5" x14ac:dyDescent="0.3">
      <c r="A817" t="s">
        <v>8318</v>
      </c>
      <c r="B817" s="12">
        <v>25</v>
      </c>
      <c r="D817" t="s">
        <v>8320</v>
      </c>
      <c r="E817" s="12">
        <v>42</v>
      </c>
    </row>
    <row r="818" spans="1:5" x14ac:dyDescent="0.3">
      <c r="A818" t="s">
        <v>8318</v>
      </c>
      <c r="B818" s="12">
        <v>90</v>
      </c>
      <c r="D818" t="s">
        <v>8320</v>
      </c>
      <c r="E818" s="12">
        <v>26</v>
      </c>
    </row>
    <row r="819" spans="1:5" x14ac:dyDescent="0.3">
      <c r="A819" t="s">
        <v>8318</v>
      </c>
      <c r="B819" s="12">
        <v>11</v>
      </c>
      <c r="D819" t="s">
        <v>8320</v>
      </c>
      <c r="E819" s="12">
        <v>2</v>
      </c>
    </row>
    <row r="820" spans="1:5" x14ac:dyDescent="0.3">
      <c r="A820" t="s">
        <v>8318</v>
      </c>
      <c r="B820" s="12">
        <v>55</v>
      </c>
      <c r="D820" t="s">
        <v>8320</v>
      </c>
      <c r="E820" s="12">
        <v>4</v>
      </c>
    </row>
    <row r="821" spans="1:5" x14ac:dyDescent="0.3">
      <c r="A821" t="s">
        <v>8318</v>
      </c>
      <c r="B821" s="12">
        <v>30</v>
      </c>
      <c r="D821" t="s">
        <v>8320</v>
      </c>
      <c r="E821" s="12">
        <v>6</v>
      </c>
    </row>
    <row r="822" spans="1:5" x14ac:dyDescent="0.3">
      <c r="A822" t="s">
        <v>8318</v>
      </c>
      <c r="B822" s="12">
        <v>28</v>
      </c>
      <c r="D822" t="s">
        <v>8320</v>
      </c>
      <c r="E822" s="12">
        <v>70</v>
      </c>
    </row>
    <row r="823" spans="1:5" x14ac:dyDescent="0.3">
      <c r="A823" t="s">
        <v>8318</v>
      </c>
      <c r="B823" s="12">
        <v>45</v>
      </c>
      <c r="D823" t="s">
        <v>8320</v>
      </c>
      <c r="E823" s="12">
        <v>9</v>
      </c>
    </row>
    <row r="824" spans="1:5" x14ac:dyDescent="0.3">
      <c r="A824" t="s">
        <v>8318</v>
      </c>
      <c r="B824" s="12">
        <v>13</v>
      </c>
      <c r="D824" t="s">
        <v>8320</v>
      </c>
      <c r="E824" s="12">
        <v>8</v>
      </c>
    </row>
    <row r="825" spans="1:5" x14ac:dyDescent="0.3">
      <c r="A825" t="s">
        <v>8318</v>
      </c>
      <c r="B825" s="12">
        <v>40</v>
      </c>
      <c r="D825" t="s">
        <v>8320</v>
      </c>
      <c r="E825" s="12">
        <v>105</v>
      </c>
    </row>
    <row r="826" spans="1:5" x14ac:dyDescent="0.3">
      <c r="A826" t="s">
        <v>8318</v>
      </c>
      <c r="B826" s="12">
        <v>21</v>
      </c>
      <c r="D826" t="s">
        <v>8320</v>
      </c>
      <c r="E826" s="12">
        <v>12</v>
      </c>
    </row>
    <row r="827" spans="1:5" x14ac:dyDescent="0.3">
      <c r="A827" t="s">
        <v>8318</v>
      </c>
      <c r="B827" s="12">
        <v>134</v>
      </c>
      <c r="D827" t="s">
        <v>8320</v>
      </c>
      <c r="E827" s="12">
        <v>0</v>
      </c>
    </row>
    <row r="828" spans="1:5" x14ac:dyDescent="0.3">
      <c r="A828" t="s">
        <v>8318</v>
      </c>
      <c r="B828" s="12">
        <v>20</v>
      </c>
      <c r="D828" t="s">
        <v>8320</v>
      </c>
      <c r="E828" s="12">
        <v>16</v>
      </c>
    </row>
    <row r="829" spans="1:5" x14ac:dyDescent="0.3">
      <c r="A829" t="s">
        <v>8318</v>
      </c>
      <c r="B829" s="12">
        <v>19</v>
      </c>
      <c r="D829" t="s">
        <v>8320</v>
      </c>
      <c r="E829" s="12">
        <v>7</v>
      </c>
    </row>
    <row r="830" spans="1:5" x14ac:dyDescent="0.3">
      <c r="A830" t="s">
        <v>8318</v>
      </c>
      <c r="B830" s="12">
        <v>209</v>
      </c>
      <c r="D830" t="s">
        <v>8320</v>
      </c>
      <c r="E830" s="12">
        <v>4</v>
      </c>
    </row>
    <row r="831" spans="1:5" x14ac:dyDescent="0.3">
      <c r="A831" t="s">
        <v>8318</v>
      </c>
      <c r="B831" s="12">
        <v>38</v>
      </c>
      <c r="D831" t="s">
        <v>8320</v>
      </c>
      <c r="E831" s="12">
        <v>1</v>
      </c>
    </row>
    <row r="832" spans="1:5" x14ac:dyDescent="0.3">
      <c r="A832" t="s">
        <v>8318</v>
      </c>
      <c r="B832" s="12">
        <v>24</v>
      </c>
      <c r="D832" t="s">
        <v>8320</v>
      </c>
      <c r="E832" s="12">
        <v>28</v>
      </c>
    </row>
    <row r="833" spans="1:5" x14ac:dyDescent="0.3">
      <c r="A833" t="s">
        <v>8318</v>
      </c>
      <c r="B833" s="12">
        <v>8</v>
      </c>
      <c r="D833" t="s">
        <v>8320</v>
      </c>
      <c r="E833" s="12">
        <v>1</v>
      </c>
    </row>
    <row r="834" spans="1:5" x14ac:dyDescent="0.3">
      <c r="A834" t="s">
        <v>8318</v>
      </c>
      <c r="B834" s="12">
        <v>179</v>
      </c>
      <c r="D834" t="s">
        <v>8320</v>
      </c>
      <c r="E834" s="12">
        <v>1</v>
      </c>
    </row>
    <row r="835" spans="1:5" x14ac:dyDescent="0.3">
      <c r="A835" t="s">
        <v>8318</v>
      </c>
      <c r="B835" s="12">
        <v>26</v>
      </c>
      <c r="D835" t="s">
        <v>8320</v>
      </c>
      <c r="E835" s="12">
        <v>5</v>
      </c>
    </row>
    <row r="836" spans="1:5" x14ac:dyDescent="0.3">
      <c r="A836" t="s">
        <v>8318</v>
      </c>
      <c r="B836" s="12">
        <v>131</v>
      </c>
      <c r="D836" t="s">
        <v>8320</v>
      </c>
      <c r="E836" s="12">
        <v>3</v>
      </c>
    </row>
    <row r="837" spans="1:5" x14ac:dyDescent="0.3">
      <c r="A837" t="s">
        <v>8318</v>
      </c>
      <c r="B837" s="12">
        <v>14</v>
      </c>
      <c r="D837" t="s">
        <v>8320</v>
      </c>
      <c r="E837" s="12">
        <v>2</v>
      </c>
    </row>
    <row r="838" spans="1:5" x14ac:dyDescent="0.3">
      <c r="A838" t="s">
        <v>8318</v>
      </c>
      <c r="B838" s="12">
        <v>174</v>
      </c>
      <c r="D838" t="s">
        <v>8320</v>
      </c>
      <c r="E838" s="12">
        <v>0</v>
      </c>
    </row>
    <row r="839" spans="1:5" x14ac:dyDescent="0.3">
      <c r="A839" t="s">
        <v>8318</v>
      </c>
      <c r="B839" s="12">
        <v>191</v>
      </c>
      <c r="D839" t="s">
        <v>8320</v>
      </c>
      <c r="E839" s="12">
        <v>0</v>
      </c>
    </row>
    <row r="840" spans="1:5" x14ac:dyDescent="0.3">
      <c r="A840" t="s">
        <v>8318</v>
      </c>
      <c r="B840" s="12">
        <v>38</v>
      </c>
      <c r="D840" t="s">
        <v>8320</v>
      </c>
      <c r="E840" s="12">
        <v>3</v>
      </c>
    </row>
    <row r="841" spans="1:5" x14ac:dyDescent="0.3">
      <c r="A841" t="s">
        <v>8318</v>
      </c>
      <c r="B841" s="12">
        <v>22</v>
      </c>
      <c r="D841" t="s">
        <v>8320</v>
      </c>
      <c r="E841" s="12">
        <v>0</v>
      </c>
    </row>
    <row r="842" spans="1:5" x14ac:dyDescent="0.3">
      <c r="A842" t="s">
        <v>8318</v>
      </c>
      <c r="B842" s="12">
        <v>149</v>
      </c>
      <c r="D842" t="s">
        <v>8320</v>
      </c>
      <c r="E842" s="12">
        <v>0</v>
      </c>
    </row>
    <row r="843" spans="1:5" x14ac:dyDescent="0.3">
      <c r="A843" t="s">
        <v>8318</v>
      </c>
      <c r="B843" s="12">
        <v>56</v>
      </c>
      <c r="D843" t="s">
        <v>8320</v>
      </c>
      <c r="E843" s="12">
        <v>3</v>
      </c>
    </row>
    <row r="844" spans="1:5" x14ac:dyDescent="0.3">
      <c r="A844" t="s">
        <v>8318</v>
      </c>
      <c r="B844" s="12">
        <v>19</v>
      </c>
      <c r="D844" t="s">
        <v>8320</v>
      </c>
      <c r="E844" s="12">
        <v>7</v>
      </c>
    </row>
    <row r="845" spans="1:5" x14ac:dyDescent="0.3">
      <c r="A845" t="s">
        <v>8318</v>
      </c>
      <c r="B845" s="12">
        <v>70</v>
      </c>
      <c r="D845" t="s">
        <v>8320</v>
      </c>
      <c r="E845" s="12">
        <v>25</v>
      </c>
    </row>
    <row r="846" spans="1:5" x14ac:dyDescent="0.3">
      <c r="A846" t="s">
        <v>8318</v>
      </c>
      <c r="B846" s="12">
        <v>81</v>
      </c>
      <c r="D846" t="s">
        <v>8320</v>
      </c>
      <c r="E846" s="12">
        <v>10</v>
      </c>
    </row>
    <row r="847" spans="1:5" x14ac:dyDescent="0.3">
      <c r="A847" t="s">
        <v>8318</v>
      </c>
      <c r="B847" s="12">
        <v>32</v>
      </c>
      <c r="D847" t="s">
        <v>8320</v>
      </c>
      <c r="E847" s="12">
        <v>3</v>
      </c>
    </row>
    <row r="848" spans="1:5" x14ac:dyDescent="0.3">
      <c r="A848" t="s">
        <v>8318</v>
      </c>
      <c r="B848" s="12">
        <v>26</v>
      </c>
      <c r="D848" t="s">
        <v>8320</v>
      </c>
      <c r="E848" s="12">
        <v>5</v>
      </c>
    </row>
    <row r="849" spans="1:5" x14ac:dyDescent="0.3">
      <c r="A849" t="s">
        <v>8318</v>
      </c>
      <c r="B849" s="12">
        <v>105</v>
      </c>
      <c r="D849" t="s">
        <v>8320</v>
      </c>
      <c r="E849" s="12">
        <v>5</v>
      </c>
    </row>
    <row r="850" spans="1:5" x14ac:dyDescent="0.3">
      <c r="A850" t="s">
        <v>8318</v>
      </c>
      <c r="B850" s="12">
        <v>29</v>
      </c>
      <c r="D850" t="s">
        <v>8320</v>
      </c>
      <c r="E850" s="12">
        <v>27</v>
      </c>
    </row>
    <row r="851" spans="1:5" x14ac:dyDescent="0.3">
      <c r="A851" t="s">
        <v>8318</v>
      </c>
      <c r="B851" s="12">
        <v>8</v>
      </c>
      <c r="D851" t="s">
        <v>8320</v>
      </c>
      <c r="E851" s="12">
        <v>2</v>
      </c>
    </row>
    <row r="852" spans="1:5" x14ac:dyDescent="0.3">
      <c r="A852" t="s">
        <v>8318</v>
      </c>
      <c r="B852" s="12">
        <v>89</v>
      </c>
      <c r="D852" t="s">
        <v>8320</v>
      </c>
      <c r="E852" s="12">
        <v>236</v>
      </c>
    </row>
    <row r="853" spans="1:5" x14ac:dyDescent="0.3">
      <c r="A853" t="s">
        <v>8318</v>
      </c>
      <c r="B853" s="12">
        <v>44</v>
      </c>
      <c r="D853" t="s">
        <v>8320</v>
      </c>
      <c r="E853" s="12">
        <v>1</v>
      </c>
    </row>
    <row r="854" spans="1:5" x14ac:dyDescent="0.3">
      <c r="A854" t="s">
        <v>8318</v>
      </c>
      <c r="B854" s="12">
        <v>246</v>
      </c>
      <c r="D854" t="s">
        <v>8320</v>
      </c>
      <c r="E854" s="12">
        <v>12</v>
      </c>
    </row>
    <row r="855" spans="1:5" x14ac:dyDescent="0.3">
      <c r="A855" t="s">
        <v>8318</v>
      </c>
      <c r="B855" s="12">
        <v>120</v>
      </c>
      <c r="D855" t="s">
        <v>8320</v>
      </c>
      <c r="E855" s="12">
        <v>4</v>
      </c>
    </row>
    <row r="856" spans="1:5" x14ac:dyDescent="0.3">
      <c r="A856" t="s">
        <v>8318</v>
      </c>
      <c r="B856" s="12">
        <v>26</v>
      </c>
      <c r="D856" t="s">
        <v>8320</v>
      </c>
      <c r="E856" s="12">
        <v>3</v>
      </c>
    </row>
    <row r="857" spans="1:5" x14ac:dyDescent="0.3">
      <c r="A857" t="s">
        <v>8318</v>
      </c>
      <c r="B857" s="12">
        <v>45</v>
      </c>
      <c r="D857" t="s">
        <v>8320</v>
      </c>
      <c r="E857" s="12">
        <v>99</v>
      </c>
    </row>
    <row r="858" spans="1:5" x14ac:dyDescent="0.3">
      <c r="A858" t="s">
        <v>8318</v>
      </c>
      <c r="B858" s="12">
        <v>20</v>
      </c>
      <c r="D858" t="s">
        <v>8320</v>
      </c>
      <c r="E858" s="12">
        <v>3</v>
      </c>
    </row>
    <row r="859" spans="1:5" x14ac:dyDescent="0.3">
      <c r="A859" t="s">
        <v>8318</v>
      </c>
      <c r="B859" s="12">
        <v>47</v>
      </c>
      <c r="D859" t="s">
        <v>8320</v>
      </c>
      <c r="E859" s="12">
        <v>3</v>
      </c>
    </row>
    <row r="860" spans="1:5" x14ac:dyDescent="0.3">
      <c r="A860" t="s">
        <v>8318</v>
      </c>
      <c r="B860" s="12">
        <v>13</v>
      </c>
      <c r="D860" t="s">
        <v>8320</v>
      </c>
      <c r="E860" s="12">
        <v>22</v>
      </c>
    </row>
    <row r="861" spans="1:5" x14ac:dyDescent="0.3">
      <c r="A861" t="s">
        <v>8318</v>
      </c>
      <c r="B861" s="12">
        <v>183</v>
      </c>
      <c r="D861" t="s">
        <v>8320</v>
      </c>
      <c r="E861" s="12">
        <v>4</v>
      </c>
    </row>
    <row r="862" spans="1:5" x14ac:dyDescent="0.3">
      <c r="A862" t="s">
        <v>8318</v>
      </c>
      <c r="B862" s="12">
        <v>21</v>
      </c>
      <c r="D862" t="s">
        <v>8320</v>
      </c>
      <c r="E862" s="12">
        <v>534</v>
      </c>
    </row>
    <row r="863" spans="1:5" x14ac:dyDescent="0.3">
      <c r="A863" t="s">
        <v>8318</v>
      </c>
      <c r="B863" s="12">
        <v>42</v>
      </c>
      <c r="D863" t="s">
        <v>8320</v>
      </c>
      <c r="E863" s="12">
        <v>12</v>
      </c>
    </row>
    <row r="864" spans="1:5" x14ac:dyDescent="0.3">
      <c r="A864" t="s">
        <v>8318</v>
      </c>
      <c r="B864" s="12">
        <v>54</v>
      </c>
      <c r="D864" t="s">
        <v>8320</v>
      </c>
      <c r="E864" s="12">
        <v>56</v>
      </c>
    </row>
    <row r="865" spans="1:5" x14ac:dyDescent="0.3">
      <c r="A865" t="s">
        <v>8318</v>
      </c>
      <c r="B865" s="12">
        <v>38</v>
      </c>
      <c r="D865" t="s">
        <v>8320</v>
      </c>
      <c r="E865" s="12">
        <v>11</v>
      </c>
    </row>
    <row r="866" spans="1:5" x14ac:dyDescent="0.3">
      <c r="A866" t="s">
        <v>8318</v>
      </c>
      <c r="B866" s="12">
        <v>64</v>
      </c>
      <c r="D866" t="s">
        <v>8320</v>
      </c>
      <c r="E866" s="12">
        <v>0</v>
      </c>
    </row>
    <row r="867" spans="1:5" x14ac:dyDescent="0.3">
      <c r="A867" t="s">
        <v>8318</v>
      </c>
      <c r="B867" s="12">
        <v>13</v>
      </c>
      <c r="D867" t="s">
        <v>8320</v>
      </c>
      <c r="E867" s="12">
        <v>12</v>
      </c>
    </row>
    <row r="868" spans="1:5" x14ac:dyDescent="0.3">
      <c r="A868" t="s">
        <v>8318</v>
      </c>
      <c r="B868" s="12">
        <v>33</v>
      </c>
      <c r="D868" t="s">
        <v>8320</v>
      </c>
      <c r="E868" s="12">
        <v>5</v>
      </c>
    </row>
    <row r="869" spans="1:5" x14ac:dyDescent="0.3">
      <c r="A869" t="s">
        <v>8318</v>
      </c>
      <c r="B869" s="12">
        <v>52</v>
      </c>
      <c r="D869" t="s">
        <v>8320</v>
      </c>
      <c r="E869" s="12">
        <v>24</v>
      </c>
    </row>
    <row r="870" spans="1:5" x14ac:dyDescent="0.3">
      <c r="A870" t="s">
        <v>8318</v>
      </c>
      <c r="B870" s="12">
        <v>107</v>
      </c>
      <c r="D870" t="s">
        <v>8320</v>
      </c>
      <c r="E870" s="12">
        <v>89</v>
      </c>
    </row>
    <row r="871" spans="1:5" x14ac:dyDescent="0.3">
      <c r="A871" t="s">
        <v>8318</v>
      </c>
      <c r="B871" s="12">
        <v>11</v>
      </c>
      <c r="D871" t="s">
        <v>8320</v>
      </c>
      <c r="E871" s="12">
        <v>1</v>
      </c>
    </row>
    <row r="872" spans="1:5" x14ac:dyDescent="0.3">
      <c r="A872" t="s">
        <v>8318</v>
      </c>
      <c r="B872" s="12">
        <v>34</v>
      </c>
      <c r="D872" t="s">
        <v>8320</v>
      </c>
      <c r="E872" s="12">
        <v>55</v>
      </c>
    </row>
    <row r="873" spans="1:5" x14ac:dyDescent="0.3">
      <c r="A873" t="s">
        <v>8318</v>
      </c>
      <c r="B873" s="12">
        <v>75</v>
      </c>
      <c r="D873" t="s">
        <v>8320</v>
      </c>
      <c r="E873" s="12">
        <v>2</v>
      </c>
    </row>
    <row r="874" spans="1:5" x14ac:dyDescent="0.3">
      <c r="A874" t="s">
        <v>8318</v>
      </c>
      <c r="B874" s="12">
        <v>26</v>
      </c>
      <c r="D874" t="s">
        <v>8320</v>
      </c>
      <c r="E874" s="12">
        <v>0</v>
      </c>
    </row>
    <row r="875" spans="1:5" x14ac:dyDescent="0.3">
      <c r="A875" t="s">
        <v>8318</v>
      </c>
      <c r="B875" s="12">
        <v>50</v>
      </c>
      <c r="D875" t="s">
        <v>8320</v>
      </c>
      <c r="E875" s="12">
        <v>4</v>
      </c>
    </row>
    <row r="876" spans="1:5" x14ac:dyDescent="0.3">
      <c r="A876" t="s">
        <v>8318</v>
      </c>
      <c r="B876" s="12">
        <v>80</v>
      </c>
      <c r="D876" t="s">
        <v>8320</v>
      </c>
      <c r="E876" s="12">
        <v>6</v>
      </c>
    </row>
    <row r="877" spans="1:5" x14ac:dyDescent="0.3">
      <c r="A877" t="s">
        <v>8318</v>
      </c>
      <c r="B877" s="12">
        <v>110</v>
      </c>
      <c r="D877" t="s">
        <v>8320</v>
      </c>
      <c r="E877" s="12">
        <v>4</v>
      </c>
    </row>
    <row r="878" spans="1:5" x14ac:dyDescent="0.3">
      <c r="A878" t="s">
        <v>8318</v>
      </c>
      <c r="B878" s="12">
        <v>77</v>
      </c>
      <c r="D878" t="s">
        <v>8320</v>
      </c>
      <c r="E878" s="12">
        <v>4</v>
      </c>
    </row>
    <row r="879" spans="1:5" x14ac:dyDescent="0.3">
      <c r="A879" t="s">
        <v>8318</v>
      </c>
      <c r="B879" s="12">
        <v>50</v>
      </c>
      <c r="D879" t="s">
        <v>8320</v>
      </c>
      <c r="E879" s="12">
        <v>2</v>
      </c>
    </row>
    <row r="880" spans="1:5" x14ac:dyDescent="0.3">
      <c r="A880" t="s">
        <v>8318</v>
      </c>
      <c r="B880" s="12">
        <v>145</v>
      </c>
      <c r="D880" t="s">
        <v>8320</v>
      </c>
      <c r="E880" s="12">
        <v>5</v>
      </c>
    </row>
    <row r="881" spans="1:5" x14ac:dyDescent="0.3">
      <c r="A881" t="s">
        <v>8318</v>
      </c>
      <c r="B881" s="12">
        <v>29</v>
      </c>
      <c r="D881" t="s">
        <v>8320</v>
      </c>
      <c r="E881" s="12">
        <v>83</v>
      </c>
    </row>
    <row r="882" spans="1:5" x14ac:dyDescent="0.3">
      <c r="A882" t="s">
        <v>8318</v>
      </c>
      <c r="B882" s="12">
        <v>114</v>
      </c>
      <c r="D882" t="s">
        <v>8320</v>
      </c>
      <c r="E882" s="12">
        <v>57</v>
      </c>
    </row>
    <row r="883" spans="1:5" x14ac:dyDescent="0.3">
      <c r="A883" t="s">
        <v>8318</v>
      </c>
      <c r="B883" s="12">
        <v>96</v>
      </c>
      <c r="D883" t="s">
        <v>8320</v>
      </c>
      <c r="E883" s="12">
        <v>311</v>
      </c>
    </row>
    <row r="884" spans="1:5" x14ac:dyDescent="0.3">
      <c r="A884" t="s">
        <v>8318</v>
      </c>
      <c r="B884" s="12">
        <v>31</v>
      </c>
      <c r="D884" t="s">
        <v>8320</v>
      </c>
      <c r="E884" s="12">
        <v>2</v>
      </c>
    </row>
    <row r="885" spans="1:5" x14ac:dyDescent="0.3">
      <c r="A885" t="s">
        <v>8318</v>
      </c>
      <c r="B885" s="12">
        <v>4883</v>
      </c>
      <c r="D885" t="s">
        <v>8320</v>
      </c>
      <c r="E885" s="12">
        <v>16</v>
      </c>
    </row>
    <row r="886" spans="1:5" x14ac:dyDescent="0.3">
      <c r="A886" t="s">
        <v>8318</v>
      </c>
      <c r="B886" s="12">
        <v>95</v>
      </c>
      <c r="D886" t="s">
        <v>8320</v>
      </c>
      <c r="E886" s="12">
        <v>9</v>
      </c>
    </row>
    <row r="887" spans="1:5" x14ac:dyDescent="0.3">
      <c r="A887" t="s">
        <v>8318</v>
      </c>
      <c r="B887" s="12">
        <v>2478</v>
      </c>
      <c r="D887" t="s">
        <v>8320</v>
      </c>
      <c r="E887" s="12">
        <v>1</v>
      </c>
    </row>
    <row r="888" spans="1:5" x14ac:dyDescent="0.3">
      <c r="A888" t="s">
        <v>8318</v>
      </c>
      <c r="B888" s="12">
        <v>1789</v>
      </c>
      <c r="D888" t="s">
        <v>8320</v>
      </c>
      <c r="E888" s="12">
        <v>12</v>
      </c>
    </row>
    <row r="889" spans="1:5" x14ac:dyDescent="0.3">
      <c r="A889" t="s">
        <v>8318</v>
      </c>
      <c r="B889" s="12">
        <v>680</v>
      </c>
      <c r="D889" t="s">
        <v>8320</v>
      </c>
      <c r="E889" s="12">
        <v>0</v>
      </c>
    </row>
    <row r="890" spans="1:5" x14ac:dyDescent="0.3">
      <c r="A890" t="s">
        <v>8318</v>
      </c>
      <c r="B890" s="12">
        <v>70</v>
      </c>
      <c r="D890" t="s">
        <v>8320</v>
      </c>
      <c r="E890" s="12">
        <v>20</v>
      </c>
    </row>
    <row r="891" spans="1:5" x14ac:dyDescent="0.3">
      <c r="A891" t="s">
        <v>8318</v>
      </c>
      <c r="B891" s="12">
        <v>23</v>
      </c>
      <c r="D891" t="s">
        <v>8320</v>
      </c>
      <c r="E891" s="12">
        <v>16</v>
      </c>
    </row>
    <row r="892" spans="1:5" x14ac:dyDescent="0.3">
      <c r="A892" t="s">
        <v>8318</v>
      </c>
      <c r="B892" s="12">
        <v>4245</v>
      </c>
      <c r="D892" t="s">
        <v>8320</v>
      </c>
      <c r="E892" s="12">
        <v>33</v>
      </c>
    </row>
    <row r="893" spans="1:5" x14ac:dyDescent="0.3">
      <c r="A893" t="s">
        <v>8318</v>
      </c>
      <c r="B893" s="12">
        <v>943</v>
      </c>
      <c r="D893" t="s">
        <v>8320</v>
      </c>
      <c r="E893" s="12">
        <v>2</v>
      </c>
    </row>
    <row r="894" spans="1:5" x14ac:dyDescent="0.3">
      <c r="A894" t="s">
        <v>8318</v>
      </c>
      <c r="B894" s="12">
        <v>1876</v>
      </c>
      <c r="D894" t="s">
        <v>8320</v>
      </c>
      <c r="E894" s="12">
        <v>6</v>
      </c>
    </row>
    <row r="895" spans="1:5" x14ac:dyDescent="0.3">
      <c r="A895" t="s">
        <v>8318</v>
      </c>
      <c r="B895" s="12">
        <v>834</v>
      </c>
      <c r="D895" t="s">
        <v>8320</v>
      </c>
      <c r="E895" s="12">
        <v>0</v>
      </c>
    </row>
    <row r="896" spans="1:5" x14ac:dyDescent="0.3">
      <c r="A896" t="s">
        <v>8318</v>
      </c>
      <c r="B896" s="12">
        <v>682</v>
      </c>
      <c r="D896" t="s">
        <v>8320</v>
      </c>
      <c r="E896" s="12">
        <v>3</v>
      </c>
    </row>
    <row r="897" spans="1:5" x14ac:dyDescent="0.3">
      <c r="A897" t="s">
        <v>8318</v>
      </c>
      <c r="B897" s="12">
        <v>147</v>
      </c>
      <c r="D897" t="s">
        <v>8320</v>
      </c>
      <c r="E897" s="12">
        <v>0</v>
      </c>
    </row>
    <row r="898" spans="1:5" x14ac:dyDescent="0.3">
      <c r="A898" t="s">
        <v>8318</v>
      </c>
      <c r="B898" s="12">
        <v>415</v>
      </c>
      <c r="D898" t="s">
        <v>8320</v>
      </c>
      <c r="E898" s="12">
        <v>3</v>
      </c>
    </row>
    <row r="899" spans="1:5" x14ac:dyDescent="0.3">
      <c r="A899" t="s">
        <v>8318</v>
      </c>
      <c r="B899" s="12">
        <v>290</v>
      </c>
      <c r="D899" t="s">
        <v>8320</v>
      </c>
      <c r="E899" s="12">
        <v>13</v>
      </c>
    </row>
    <row r="900" spans="1:5" x14ac:dyDescent="0.3">
      <c r="A900" t="s">
        <v>8318</v>
      </c>
      <c r="B900" s="12">
        <v>365</v>
      </c>
      <c r="D900" t="s">
        <v>8320</v>
      </c>
      <c r="E900" s="12">
        <v>6</v>
      </c>
    </row>
    <row r="901" spans="1:5" x14ac:dyDescent="0.3">
      <c r="A901" t="s">
        <v>8318</v>
      </c>
      <c r="B901" s="12">
        <v>660</v>
      </c>
      <c r="D901" t="s">
        <v>8320</v>
      </c>
      <c r="E901" s="12">
        <v>1</v>
      </c>
    </row>
    <row r="902" spans="1:5" x14ac:dyDescent="0.3">
      <c r="A902" t="s">
        <v>8318</v>
      </c>
      <c r="B902" s="12">
        <v>1356</v>
      </c>
      <c r="D902" t="s">
        <v>8320</v>
      </c>
      <c r="E902" s="12">
        <v>0</v>
      </c>
    </row>
    <row r="903" spans="1:5" x14ac:dyDescent="0.3">
      <c r="A903" t="s">
        <v>8318</v>
      </c>
      <c r="B903" s="12">
        <v>424</v>
      </c>
      <c r="D903" t="s">
        <v>8320</v>
      </c>
      <c r="E903" s="12">
        <v>5</v>
      </c>
    </row>
    <row r="904" spans="1:5" x14ac:dyDescent="0.3">
      <c r="A904" t="s">
        <v>8318</v>
      </c>
      <c r="B904" s="12">
        <v>33</v>
      </c>
      <c r="D904" t="s">
        <v>8320</v>
      </c>
      <c r="E904" s="12">
        <v>0</v>
      </c>
    </row>
    <row r="905" spans="1:5" x14ac:dyDescent="0.3">
      <c r="A905" t="s">
        <v>8318</v>
      </c>
      <c r="B905" s="12">
        <v>1633</v>
      </c>
      <c r="D905" t="s">
        <v>8320</v>
      </c>
      <c r="E905" s="12">
        <v>36</v>
      </c>
    </row>
    <row r="906" spans="1:5" x14ac:dyDescent="0.3">
      <c r="A906" t="s">
        <v>8318</v>
      </c>
      <c r="B906" s="12">
        <v>306</v>
      </c>
      <c r="D906" t="s">
        <v>8320</v>
      </c>
      <c r="E906" s="12">
        <v>1</v>
      </c>
    </row>
    <row r="907" spans="1:5" x14ac:dyDescent="0.3">
      <c r="A907" t="s">
        <v>8318</v>
      </c>
      <c r="B907" s="12">
        <v>205</v>
      </c>
      <c r="D907" t="s">
        <v>8320</v>
      </c>
      <c r="E907" s="12">
        <v>1</v>
      </c>
    </row>
    <row r="908" spans="1:5" x14ac:dyDescent="0.3">
      <c r="A908" t="s">
        <v>8318</v>
      </c>
      <c r="B908" s="12">
        <v>1281</v>
      </c>
      <c r="D908" t="s">
        <v>8320</v>
      </c>
      <c r="E908" s="12">
        <v>1</v>
      </c>
    </row>
    <row r="909" spans="1:5" x14ac:dyDescent="0.3">
      <c r="A909" t="s">
        <v>8318</v>
      </c>
      <c r="B909" s="12">
        <v>103</v>
      </c>
      <c r="D909" t="s">
        <v>8320</v>
      </c>
      <c r="E909" s="12">
        <v>9</v>
      </c>
    </row>
    <row r="910" spans="1:5" x14ac:dyDescent="0.3">
      <c r="A910" t="s">
        <v>8318</v>
      </c>
      <c r="B910" s="12">
        <v>1513</v>
      </c>
      <c r="D910" t="s">
        <v>8320</v>
      </c>
      <c r="E910" s="12">
        <v>1</v>
      </c>
    </row>
    <row r="911" spans="1:5" x14ac:dyDescent="0.3">
      <c r="A911" t="s">
        <v>8318</v>
      </c>
      <c r="B911" s="12">
        <v>405</v>
      </c>
      <c r="D911" t="s">
        <v>8320</v>
      </c>
      <c r="E911" s="12">
        <v>0</v>
      </c>
    </row>
    <row r="912" spans="1:5" x14ac:dyDescent="0.3">
      <c r="A912" t="s">
        <v>8318</v>
      </c>
      <c r="B912" s="12">
        <v>510</v>
      </c>
      <c r="D912" t="s">
        <v>8320</v>
      </c>
      <c r="E912" s="12">
        <v>1</v>
      </c>
    </row>
    <row r="913" spans="1:5" x14ac:dyDescent="0.3">
      <c r="A913" t="s">
        <v>8318</v>
      </c>
      <c r="B913" s="12">
        <v>1887</v>
      </c>
      <c r="D913" t="s">
        <v>8320</v>
      </c>
      <c r="E913" s="12">
        <v>1</v>
      </c>
    </row>
    <row r="914" spans="1:5" x14ac:dyDescent="0.3">
      <c r="A914" t="s">
        <v>8318</v>
      </c>
      <c r="B914" s="12">
        <v>701</v>
      </c>
      <c r="D914" t="s">
        <v>8320</v>
      </c>
      <c r="E914" s="12">
        <v>4</v>
      </c>
    </row>
    <row r="915" spans="1:5" x14ac:dyDescent="0.3">
      <c r="A915" t="s">
        <v>8318</v>
      </c>
      <c r="B915" s="12">
        <v>3863</v>
      </c>
      <c r="D915" t="s">
        <v>8320</v>
      </c>
      <c r="E915" s="12">
        <v>2</v>
      </c>
    </row>
    <row r="916" spans="1:5" x14ac:dyDescent="0.3">
      <c r="A916" t="s">
        <v>8318</v>
      </c>
      <c r="B916" s="12">
        <v>238</v>
      </c>
      <c r="D916" t="s">
        <v>8320</v>
      </c>
      <c r="E916" s="12">
        <v>2</v>
      </c>
    </row>
    <row r="917" spans="1:5" x14ac:dyDescent="0.3">
      <c r="A917" t="s">
        <v>8318</v>
      </c>
      <c r="B917" s="12">
        <v>2051</v>
      </c>
      <c r="D917" t="s">
        <v>8320</v>
      </c>
      <c r="E917" s="12">
        <v>2</v>
      </c>
    </row>
    <row r="918" spans="1:5" x14ac:dyDescent="0.3">
      <c r="A918" t="s">
        <v>8318</v>
      </c>
      <c r="B918" s="12">
        <v>402</v>
      </c>
      <c r="D918" t="s">
        <v>8320</v>
      </c>
      <c r="E918" s="12">
        <v>0</v>
      </c>
    </row>
    <row r="919" spans="1:5" x14ac:dyDescent="0.3">
      <c r="A919" t="s">
        <v>8318</v>
      </c>
      <c r="B919" s="12">
        <v>253</v>
      </c>
      <c r="D919" t="s">
        <v>8320</v>
      </c>
      <c r="E919" s="12">
        <v>2</v>
      </c>
    </row>
    <row r="920" spans="1:5" x14ac:dyDescent="0.3">
      <c r="A920" t="s">
        <v>8318</v>
      </c>
      <c r="B920" s="12">
        <v>473</v>
      </c>
      <c r="D920" t="s">
        <v>8320</v>
      </c>
      <c r="E920" s="12">
        <v>4</v>
      </c>
    </row>
    <row r="921" spans="1:5" x14ac:dyDescent="0.3">
      <c r="A921" t="s">
        <v>8318</v>
      </c>
      <c r="B921" s="12">
        <v>821</v>
      </c>
      <c r="D921" t="s">
        <v>8320</v>
      </c>
      <c r="E921" s="12">
        <v>2</v>
      </c>
    </row>
    <row r="922" spans="1:5" x14ac:dyDescent="0.3">
      <c r="A922" t="s">
        <v>8318</v>
      </c>
      <c r="B922" s="12">
        <v>388</v>
      </c>
      <c r="D922" t="s">
        <v>8320</v>
      </c>
      <c r="E922" s="12">
        <v>0</v>
      </c>
    </row>
    <row r="923" spans="1:5" x14ac:dyDescent="0.3">
      <c r="A923" t="s">
        <v>8318</v>
      </c>
      <c r="B923" s="12">
        <v>813</v>
      </c>
      <c r="D923" t="s">
        <v>8320</v>
      </c>
      <c r="E923" s="12">
        <v>1</v>
      </c>
    </row>
    <row r="924" spans="1:5" x14ac:dyDescent="0.3">
      <c r="A924" t="s">
        <v>8318</v>
      </c>
      <c r="B924" s="12">
        <v>1945</v>
      </c>
      <c r="D924" t="s">
        <v>8320</v>
      </c>
      <c r="E924" s="12">
        <v>0</v>
      </c>
    </row>
    <row r="925" spans="1:5" x14ac:dyDescent="0.3">
      <c r="A925" t="s">
        <v>8318</v>
      </c>
      <c r="B925" s="12">
        <v>1637</v>
      </c>
      <c r="D925" t="s">
        <v>8320</v>
      </c>
      <c r="E925" s="12">
        <v>2</v>
      </c>
    </row>
    <row r="926" spans="1:5" x14ac:dyDescent="0.3">
      <c r="A926" t="s">
        <v>8318</v>
      </c>
      <c r="B926" s="12">
        <v>1375</v>
      </c>
      <c r="D926" t="s">
        <v>8320</v>
      </c>
      <c r="E926" s="12">
        <v>7</v>
      </c>
    </row>
    <row r="927" spans="1:5" x14ac:dyDescent="0.3">
      <c r="A927" t="s">
        <v>8318</v>
      </c>
      <c r="B927" s="12">
        <v>17</v>
      </c>
      <c r="D927" t="s">
        <v>8320</v>
      </c>
      <c r="E927" s="12">
        <v>5</v>
      </c>
    </row>
    <row r="928" spans="1:5" x14ac:dyDescent="0.3">
      <c r="A928" t="s">
        <v>8318</v>
      </c>
      <c r="B928" s="12">
        <v>354</v>
      </c>
      <c r="D928" t="s">
        <v>8320</v>
      </c>
      <c r="E928" s="12">
        <v>0</v>
      </c>
    </row>
    <row r="929" spans="1:5" x14ac:dyDescent="0.3">
      <c r="A929" t="s">
        <v>8318</v>
      </c>
      <c r="B929" s="12">
        <v>191</v>
      </c>
      <c r="D929" t="s">
        <v>8320</v>
      </c>
      <c r="E929" s="12">
        <v>0</v>
      </c>
    </row>
    <row r="930" spans="1:5" x14ac:dyDescent="0.3">
      <c r="A930" t="s">
        <v>8318</v>
      </c>
      <c r="B930" s="12">
        <v>303</v>
      </c>
      <c r="D930" t="s">
        <v>8320</v>
      </c>
      <c r="E930" s="12">
        <v>0</v>
      </c>
    </row>
    <row r="931" spans="1:5" x14ac:dyDescent="0.3">
      <c r="A931" t="s">
        <v>8318</v>
      </c>
      <c r="B931" s="12">
        <v>137</v>
      </c>
      <c r="D931" t="s">
        <v>8320</v>
      </c>
      <c r="E931" s="12">
        <v>2</v>
      </c>
    </row>
    <row r="932" spans="1:5" x14ac:dyDescent="0.3">
      <c r="A932" t="s">
        <v>8318</v>
      </c>
      <c r="B932" s="12">
        <v>41</v>
      </c>
      <c r="D932" t="s">
        <v>8320</v>
      </c>
      <c r="E932" s="12">
        <v>0</v>
      </c>
    </row>
    <row r="933" spans="1:5" x14ac:dyDescent="0.3">
      <c r="A933" t="s">
        <v>8318</v>
      </c>
      <c r="B933" s="12">
        <v>398</v>
      </c>
      <c r="D933" t="s">
        <v>8320</v>
      </c>
      <c r="E933" s="12">
        <v>0</v>
      </c>
    </row>
    <row r="934" spans="1:5" x14ac:dyDescent="0.3">
      <c r="A934" t="s">
        <v>8318</v>
      </c>
      <c r="B934" s="12">
        <v>1737</v>
      </c>
      <c r="D934" t="s">
        <v>8320</v>
      </c>
      <c r="E934" s="12">
        <v>28</v>
      </c>
    </row>
    <row r="935" spans="1:5" x14ac:dyDescent="0.3">
      <c r="A935" t="s">
        <v>8318</v>
      </c>
      <c r="B935" s="12">
        <v>971</v>
      </c>
      <c r="D935" t="s">
        <v>8320</v>
      </c>
      <c r="E935" s="12">
        <v>2</v>
      </c>
    </row>
    <row r="936" spans="1:5" x14ac:dyDescent="0.3">
      <c r="A936" t="s">
        <v>8318</v>
      </c>
      <c r="B936" s="12">
        <v>183</v>
      </c>
      <c r="D936" t="s">
        <v>8320</v>
      </c>
      <c r="E936" s="12">
        <v>0</v>
      </c>
    </row>
    <row r="937" spans="1:5" x14ac:dyDescent="0.3">
      <c r="A937" t="s">
        <v>8318</v>
      </c>
      <c r="B937" s="12">
        <v>4562</v>
      </c>
      <c r="D937" t="s">
        <v>8320</v>
      </c>
      <c r="E937" s="12">
        <v>0</v>
      </c>
    </row>
    <row r="938" spans="1:5" x14ac:dyDescent="0.3">
      <c r="A938" t="s">
        <v>8318</v>
      </c>
      <c r="B938" s="12">
        <v>26457</v>
      </c>
      <c r="D938" t="s">
        <v>8320</v>
      </c>
      <c r="E938" s="12">
        <v>0</v>
      </c>
    </row>
    <row r="939" spans="1:5" x14ac:dyDescent="0.3">
      <c r="A939" t="s">
        <v>8318</v>
      </c>
      <c r="B939" s="12">
        <v>162</v>
      </c>
      <c r="D939" t="s">
        <v>8320</v>
      </c>
      <c r="E939" s="12">
        <v>4</v>
      </c>
    </row>
    <row r="940" spans="1:5" x14ac:dyDescent="0.3">
      <c r="A940" t="s">
        <v>8318</v>
      </c>
      <c r="B940" s="12">
        <v>479</v>
      </c>
      <c r="D940" t="s">
        <v>8320</v>
      </c>
      <c r="E940" s="12">
        <v>12</v>
      </c>
    </row>
    <row r="941" spans="1:5" x14ac:dyDescent="0.3">
      <c r="A941" t="s">
        <v>8318</v>
      </c>
      <c r="B941" s="12">
        <v>426</v>
      </c>
      <c r="D941" t="s">
        <v>8320</v>
      </c>
      <c r="E941" s="12">
        <v>0</v>
      </c>
    </row>
    <row r="942" spans="1:5" x14ac:dyDescent="0.3">
      <c r="A942" t="s">
        <v>8318</v>
      </c>
      <c r="B942" s="12">
        <v>450</v>
      </c>
      <c r="D942" t="s">
        <v>8320</v>
      </c>
      <c r="E942" s="12">
        <v>33</v>
      </c>
    </row>
    <row r="943" spans="1:5" x14ac:dyDescent="0.3">
      <c r="A943" t="s">
        <v>8318</v>
      </c>
      <c r="B943" s="12">
        <v>1780</v>
      </c>
      <c r="D943" t="s">
        <v>8320</v>
      </c>
      <c r="E943" s="12">
        <v>0</v>
      </c>
    </row>
    <row r="944" spans="1:5" x14ac:dyDescent="0.3">
      <c r="A944" t="s">
        <v>8318</v>
      </c>
      <c r="B944" s="12">
        <v>122</v>
      </c>
      <c r="D944" t="s">
        <v>8320</v>
      </c>
      <c r="E944" s="12">
        <v>4</v>
      </c>
    </row>
    <row r="945" spans="1:5" x14ac:dyDescent="0.3">
      <c r="A945" t="s">
        <v>8318</v>
      </c>
      <c r="B945" s="12">
        <v>95</v>
      </c>
      <c r="D945" t="s">
        <v>8320</v>
      </c>
      <c r="E945" s="12">
        <v>0</v>
      </c>
    </row>
    <row r="946" spans="1:5" x14ac:dyDescent="0.3">
      <c r="A946" t="s">
        <v>8318</v>
      </c>
      <c r="B946" s="12">
        <v>325</v>
      </c>
      <c r="D946" t="s">
        <v>8320</v>
      </c>
      <c r="E946" s="12">
        <v>11</v>
      </c>
    </row>
    <row r="947" spans="1:5" x14ac:dyDescent="0.3">
      <c r="A947" t="s">
        <v>8318</v>
      </c>
      <c r="B947" s="12">
        <v>353</v>
      </c>
      <c r="D947" t="s">
        <v>8320</v>
      </c>
      <c r="E947" s="12">
        <v>1</v>
      </c>
    </row>
    <row r="948" spans="1:5" x14ac:dyDescent="0.3">
      <c r="A948" t="s">
        <v>8318</v>
      </c>
      <c r="B948" s="12">
        <v>105</v>
      </c>
      <c r="D948" t="s">
        <v>8320</v>
      </c>
      <c r="E948" s="12">
        <v>5</v>
      </c>
    </row>
    <row r="949" spans="1:5" x14ac:dyDescent="0.3">
      <c r="A949" t="s">
        <v>8318</v>
      </c>
      <c r="B949" s="12">
        <v>729</v>
      </c>
      <c r="D949" t="s">
        <v>8320</v>
      </c>
      <c r="E949" s="12">
        <v>0</v>
      </c>
    </row>
    <row r="950" spans="1:5" x14ac:dyDescent="0.3">
      <c r="A950" t="s">
        <v>8318</v>
      </c>
      <c r="B950" s="12">
        <v>454</v>
      </c>
      <c r="D950" t="s">
        <v>8320</v>
      </c>
      <c r="E950" s="12">
        <v>1</v>
      </c>
    </row>
    <row r="951" spans="1:5" x14ac:dyDescent="0.3">
      <c r="A951" t="s">
        <v>8318</v>
      </c>
      <c r="B951" s="12">
        <v>539</v>
      </c>
      <c r="D951" t="s">
        <v>8320</v>
      </c>
      <c r="E951" s="12">
        <v>1</v>
      </c>
    </row>
    <row r="952" spans="1:5" x14ac:dyDescent="0.3">
      <c r="A952" t="s">
        <v>8318</v>
      </c>
      <c r="B952" s="12">
        <v>79</v>
      </c>
      <c r="D952" t="s">
        <v>8320</v>
      </c>
      <c r="E952" s="12">
        <v>6</v>
      </c>
    </row>
    <row r="953" spans="1:5" x14ac:dyDescent="0.3">
      <c r="A953" t="s">
        <v>8318</v>
      </c>
      <c r="B953" s="12">
        <v>94</v>
      </c>
      <c r="D953" t="s">
        <v>8320</v>
      </c>
      <c r="E953" s="12">
        <v>8</v>
      </c>
    </row>
    <row r="954" spans="1:5" x14ac:dyDescent="0.3">
      <c r="A954" t="s">
        <v>8318</v>
      </c>
      <c r="B954" s="12">
        <v>625</v>
      </c>
      <c r="D954" t="s">
        <v>8320</v>
      </c>
      <c r="E954" s="12">
        <v>1</v>
      </c>
    </row>
    <row r="955" spans="1:5" x14ac:dyDescent="0.3">
      <c r="A955" t="s">
        <v>8318</v>
      </c>
      <c r="B955" s="12">
        <v>508</v>
      </c>
      <c r="D955" t="s">
        <v>8320</v>
      </c>
      <c r="E955" s="12">
        <v>0</v>
      </c>
    </row>
    <row r="956" spans="1:5" x14ac:dyDescent="0.3">
      <c r="A956" t="s">
        <v>8318</v>
      </c>
      <c r="B956" s="12">
        <v>531</v>
      </c>
      <c r="D956" t="s">
        <v>8320</v>
      </c>
      <c r="E956" s="12">
        <v>2</v>
      </c>
    </row>
    <row r="957" spans="1:5" x14ac:dyDescent="0.3">
      <c r="A957" t="s">
        <v>8318</v>
      </c>
      <c r="B957" s="12">
        <v>158</v>
      </c>
      <c r="D957" t="s">
        <v>8320</v>
      </c>
      <c r="E957" s="12">
        <v>1</v>
      </c>
    </row>
    <row r="958" spans="1:5" x14ac:dyDescent="0.3">
      <c r="A958" t="s">
        <v>8318</v>
      </c>
      <c r="B958" s="12">
        <v>508</v>
      </c>
      <c r="D958" t="s">
        <v>8320</v>
      </c>
      <c r="E958" s="12">
        <v>0</v>
      </c>
    </row>
    <row r="959" spans="1:5" x14ac:dyDescent="0.3">
      <c r="A959" t="s">
        <v>8318</v>
      </c>
      <c r="B959" s="12">
        <v>644</v>
      </c>
      <c r="D959" t="s">
        <v>8320</v>
      </c>
      <c r="E959" s="12">
        <v>1</v>
      </c>
    </row>
    <row r="960" spans="1:5" x14ac:dyDescent="0.3">
      <c r="A960" t="s">
        <v>8318</v>
      </c>
      <c r="B960" s="12">
        <v>848</v>
      </c>
      <c r="D960" t="s">
        <v>8320</v>
      </c>
      <c r="E960" s="12">
        <v>19</v>
      </c>
    </row>
    <row r="961" spans="1:5" x14ac:dyDescent="0.3">
      <c r="A961" t="s">
        <v>8318</v>
      </c>
      <c r="B961" s="12">
        <v>429</v>
      </c>
      <c r="D961" t="s">
        <v>8320</v>
      </c>
      <c r="E961" s="12">
        <v>27</v>
      </c>
    </row>
    <row r="962" spans="1:5" x14ac:dyDescent="0.3">
      <c r="A962" t="s">
        <v>8318</v>
      </c>
      <c r="B962" s="12">
        <v>204</v>
      </c>
      <c r="D962" t="s">
        <v>8320</v>
      </c>
      <c r="E962" s="12">
        <v>7</v>
      </c>
    </row>
    <row r="963" spans="1:5" x14ac:dyDescent="0.3">
      <c r="A963" t="s">
        <v>8318</v>
      </c>
      <c r="B963" s="12">
        <v>379</v>
      </c>
      <c r="D963" t="s">
        <v>8320</v>
      </c>
      <c r="E963" s="12">
        <v>14</v>
      </c>
    </row>
    <row r="964" spans="1:5" x14ac:dyDescent="0.3">
      <c r="A964" t="s">
        <v>8318</v>
      </c>
      <c r="B964" s="12">
        <v>271</v>
      </c>
      <c r="D964" t="s">
        <v>8320</v>
      </c>
      <c r="E964" s="12">
        <v>5</v>
      </c>
    </row>
    <row r="965" spans="1:5" x14ac:dyDescent="0.3">
      <c r="A965" t="s">
        <v>8318</v>
      </c>
      <c r="B965" s="12">
        <v>120</v>
      </c>
      <c r="D965" t="s">
        <v>8320</v>
      </c>
      <c r="E965" s="12">
        <v>30</v>
      </c>
    </row>
    <row r="966" spans="1:5" x14ac:dyDescent="0.3">
      <c r="A966" t="s">
        <v>8318</v>
      </c>
      <c r="B966" s="12">
        <v>140</v>
      </c>
      <c r="D966" t="s">
        <v>8320</v>
      </c>
      <c r="E966" s="12">
        <v>1</v>
      </c>
    </row>
    <row r="967" spans="1:5" x14ac:dyDescent="0.3">
      <c r="A967" t="s">
        <v>8318</v>
      </c>
      <c r="B967" s="12">
        <v>193</v>
      </c>
      <c r="D967" t="s">
        <v>8320</v>
      </c>
      <c r="E967" s="12">
        <v>0</v>
      </c>
    </row>
    <row r="968" spans="1:5" x14ac:dyDescent="0.3">
      <c r="A968" t="s">
        <v>8318</v>
      </c>
      <c r="B968" s="12">
        <v>180</v>
      </c>
      <c r="D968" t="s">
        <v>8320</v>
      </c>
      <c r="E968" s="12">
        <v>60</v>
      </c>
    </row>
    <row r="969" spans="1:5" x14ac:dyDescent="0.3">
      <c r="A969" t="s">
        <v>8318</v>
      </c>
      <c r="B969" s="12">
        <v>263</v>
      </c>
      <c r="D969" t="s">
        <v>8320</v>
      </c>
      <c r="E969" s="12">
        <v>84</v>
      </c>
    </row>
    <row r="970" spans="1:5" x14ac:dyDescent="0.3">
      <c r="A970" t="s">
        <v>8318</v>
      </c>
      <c r="B970" s="12">
        <v>217</v>
      </c>
      <c r="D970" t="s">
        <v>8320</v>
      </c>
      <c r="E970" s="12">
        <v>47</v>
      </c>
    </row>
    <row r="971" spans="1:5" x14ac:dyDescent="0.3">
      <c r="A971" t="s">
        <v>8318</v>
      </c>
      <c r="B971" s="12">
        <v>443</v>
      </c>
      <c r="D971" t="s">
        <v>8320</v>
      </c>
      <c r="E971" s="12">
        <v>66</v>
      </c>
    </row>
    <row r="972" spans="1:5" x14ac:dyDescent="0.3">
      <c r="A972" t="s">
        <v>8318</v>
      </c>
      <c r="B972" s="12">
        <v>1373</v>
      </c>
      <c r="D972" t="s">
        <v>8320</v>
      </c>
      <c r="E972" s="12">
        <v>171</v>
      </c>
    </row>
    <row r="973" spans="1:5" x14ac:dyDescent="0.3">
      <c r="A973" t="s">
        <v>8318</v>
      </c>
      <c r="B973" s="12">
        <v>742</v>
      </c>
      <c r="D973" t="s">
        <v>8320</v>
      </c>
      <c r="E973" s="12">
        <v>29</v>
      </c>
    </row>
    <row r="974" spans="1:5" x14ac:dyDescent="0.3">
      <c r="A974" t="s">
        <v>8318</v>
      </c>
      <c r="B974" s="12">
        <v>170</v>
      </c>
      <c r="D974" t="s">
        <v>8320</v>
      </c>
      <c r="E974" s="12">
        <v>9</v>
      </c>
    </row>
    <row r="975" spans="1:5" x14ac:dyDescent="0.3">
      <c r="A975" t="s">
        <v>8318</v>
      </c>
      <c r="B975" s="12">
        <v>242</v>
      </c>
      <c r="D975" t="s">
        <v>8320</v>
      </c>
      <c r="E975" s="12">
        <v>27</v>
      </c>
    </row>
    <row r="976" spans="1:5" x14ac:dyDescent="0.3">
      <c r="A976" t="s">
        <v>8318</v>
      </c>
      <c r="B976" s="12">
        <v>541</v>
      </c>
      <c r="D976" t="s">
        <v>8320</v>
      </c>
      <c r="E976" s="12">
        <v>2</v>
      </c>
    </row>
    <row r="977" spans="1:5" x14ac:dyDescent="0.3">
      <c r="A977" t="s">
        <v>8318</v>
      </c>
      <c r="B977" s="12">
        <v>121</v>
      </c>
      <c r="D977" t="s">
        <v>8320</v>
      </c>
      <c r="E977" s="12">
        <v>3</v>
      </c>
    </row>
    <row r="978" spans="1:5" x14ac:dyDescent="0.3">
      <c r="A978" t="s">
        <v>8318</v>
      </c>
      <c r="B978" s="12">
        <v>621</v>
      </c>
      <c r="D978" t="s">
        <v>8320</v>
      </c>
      <c r="E978" s="12">
        <v>4</v>
      </c>
    </row>
    <row r="979" spans="1:5" x14ac:dyDescent="0.3">
      <c r="A979" t="s">
        <v>8318</v>
      </c>
      <c r="B979" s="12">
        <v>101</v>
      </c>
      <c r="D979" t="s">
        <v>8320</v>
      </c>
      <c r="E979" s="12">
        <v>2</v>
      </c>
    </row>
    <row r="980" spans="1:5" x14ac:dyDescent="0.3">
      <c r="A980" t="s">
        <v>8318</v>
      </c>
      <c r="B980" s="12">
        <v>554</v>
      </c>
      <c r="D980" t="s">
        <v>8320</v>
      </c>
      <c r="E980" s="12">
        <v>20</v>
      </c>
    </row>
    <row r="981" spans="1:5" x14ac:dyDescent="0.3">
      <c r="A981" t="s">
        <v>8318</v>
      </c>
      <c r="B981" s="12">
        <v>666</v>
      </c>
      <c r="D981" t="s">
        <v>8320</v>
      </c>
      <c r="E981" s="12">
        <v>3</v>
      </c>
    </row>
    <row r="982" spans="1:5" x14ac:dyDescent="0.3">
      <c r="A982" t="s">
        <v>8318</v>
      </c>
      <c r="B982" s="12">
        <v>410</v>
      </c>
      <c r="D982" t="s">
        <v>8320</v>
      </c>
      <c r="E982" s="12">
        <v>4</v>
      </c>
    </row>
    <row r="983" spans="1:5" x14ac:dyDescent="0.3">
      <c r="A983" t="s">
        <v>8318</v>
      </c>
      <c r="B983" s="12">
        <v>375</v>
      </c>
      <c r="D983" t="s">
        <v>8320</v>
      </c>
      <c r="E983" s="12">
        <v>1</v>
      </c>
    </row>
    <row r="984" spans="1:5" x14ac:dyDescent="0.3">
      <c r="A984" t="s">
        <v>8318</v>
      </c>
      <c r="B984" s="12">
        <v>1364</v>
      </c>
      <c r="D984" t="s">
        <v>8320</v>
      </c>
      <c r="E984" s="12">
        <v>0</v>
      </c>
    </row>
    <row r="985" spans="1:5" x14ac:dyDescent="0.3">
      <c r="A985" t="s">
        <v>8318</v>
      </c>
      <c r="B985" s="12">
        <v>35</v>
      </c>
      <c r="D985" t="s">
        <v>8320</v>
      </c>
      <c r="E985" s="12">
        <v>0</v>
      </c>
    </row>
    <row r="986" spans="1:5" x14ac:dyDescent="0.3">
      <c r="A986" t="s">
        <v>8318</v>
      </c>
      <c r="B986" s="12">
        <v>203</v>
      </c>
      <c r="D986" t="s">
        <v>8320</v>
      </c>
      <c r="E986" s="12">
        <v>14</v>
      </c>
    </row>
    <row r="987" spans="1:5" x14ac:dyDescent="0.3">
      <c r="A987" t="s">
        <v>8318</v>
      </c>
      <c r="B987" s="12">
        <v>49</v>
      </c>
      <c r="D987" t="s">
        <v>8320</v>
      </c>
      <c r="E987" s="12">
        <v>1</v>
      </c>
    </row>
    <row r="988" spans="1:5" x14ac:dyDescent="0.3">
      <c r="A988" t="s">
        <v>8318</v>
      </c>
      <c r="B988" s="12">
        <v>5812</v>
      </c>
      <c r="D988" t="s">
        <v>8320</v>
      </c>
      <c r="E988" s="12">
        <v>118</v>
      </c>
    </row>
    <row r="989" spans="1:5" x14ac:dyDescent="0.3">
      <c r="A989" t="s">
        <v>8318</v>
      </c>
      <c r="B989" s="12">
        <v>1556</v>
      </c>
      <c r="D989" t="s">
        <v>8320</v>
      </c>
      <c r="E989" s="12">
        <v>2</v>
      </c>
    </row>
    <row r="990" spans="1:5" x14ac:dyDescent="0.3">
      <c r="A990" t="s">
        <v>8318</v>
      </c>
      <c r="B990" s="12">
        <v>65</v>
      </c>
      <c r="D990" t="s">
        <v>8320</v>
      </c>
      <c r="E990" s="12">
        <v>1</v>
      </c>
    </row>
    <row r="991" spans="1:5" x14ac:dyDescent="0.3">
      <c r="A991" t="s">
        <v>8318</v>
      </c>
      <c r="B991" s="12">
        <v>10</v>
      </c>
      <c r="D991" t="s">
        <v>8320</v>
      </c>
      <c r="E991" s="12">
        <v>3</v>
      </c>
    </row>
    <row r="992" spans="1:5" x14ac:dyDescent="0.3">
      <c r="A992" t="s">
        <v>8318</v>
      </c>
      <c r="B992" s="12">
        <v>76</v>
      </c>
      <c r="D992" t="s">
        <v>8320</v>
      </c>
      <c r="E992" s="12">
        <v>1</v>
      </c>
    </row>
    <row r="993" spans="1:5" x14ac:dyDescent="0.3">
      <c r="A993" t="s">
        <v>8318</v>
      </c>
      <c r="B993" s="12">
        <v>263</v>
      </c>
      <c r="D993" t="s">
        <v>8320</v>
      </c>
      <c r="E993" s="12">
        <v>3</v>
      </c>
    </row>
    <row r="994" spans="1:5" x14ac:dyDescent="0.3">
      <c r="A994" t="s">
        <v>8318</v>
      </c>
      <c r="B994" s="12">
        <v>1530</v>
      </c>
      <c r="D994" t="s">
        <v>8320</v>
      </c>
      <c r="E994" s="12">
        <v>38</v>
      </c>
    </row>
    <row r="995" spans="1:5" x14ac:dyDescent="0.3">
      <c r="A995" t="s">
        <v>8318</v>
      </c>
      <c r="B995" s="12">
        <v>278</v>
      </c>
      <c r="D995" t="s">
        <v>8320</v>
      </c>
      <c r="E995" s="12">
        <v>52</v>
      </c>
    </row>
    <row r="996" spans="1:5" x14ac:dyDescent="0.3">
      <c r="A996" t="s">
        <v>8318</v>
      </c>
      <c r="B996" s="12">
        <v>350</v>
      </c>
      <c r="D996" t="s">
        <v>8320</v>
      </c>
      <c r="E996" s="12">
        <v>2</v>
      </c>
    </row>
    <row r="997" spans="1:5" x14ac:dyDescent="0.3">
      <c r="A997" t="s">
        <v>8318</v>
      </c>
      <c r="B997" s="12">
        <v>470</v>
      </c>
      <c r="D997" t="s">
        <v>8320</v>
      </c>
      <c r="E997" s="12">
        <v>0</v>
      </c>
    </row>
    <row r="998" spans="1:5" x14ac:dyDescent="0.3">
      <c r="A998" t="s">
        <v>8318</v>
      </c>
      <c r="B998" s="12">
        <v>3</v>
      </c>
      <c r="D998" t="s">
        <v>8320</v>
      </c>
      <c r="E998" s="12">
        <v>4</v>
      </c>
    </row>
    <row r="999" spans="1:5" x14ac:dyDescent="0.3">
      <c r="A999" t="s">
        <v>8318</v>
      </c>
      <c r="B999" s="12">
        <v>8200</v>
      </c>
      <c r="D999" t="s">
        <v>8320</v>
      </c>
      <c r="E999" s="12">
        <v>4</v>
      </c>
    </row>
    <row r="1000" spans="1:5" x14ac:dyDescent="0.3">
      <c r="A1000" t="s">
        <v>8318</v>
      </c>
      <c r="B1000" s="12">
        <v>8359</v>
      </c>
      <c r="D1000" t="s">
        <v>8320</v>
      </c>
      <c r="E1000" s="12">
        <v>18</v>
      </c>
    </row>
    <row r="1001" spans="1:5" x14ac:dyDescent="0.3">
      <c r="A1001" t="s">
        <v>8318</v>
      </c>
      <c r="B1001" s="12">
        <v>188</v>
      </c>
      <c r="D1001" t="s">
        <v>8320</v>
      </c>
      <c r="E1001" s="12">
        <v>0</v>
      </c>
    </row>
    <row r="1002" spans="1:5" x14ac:dyDescent="0.3">
      <c r="A1002" t="s">
        <v>8318</v>
      </c>
      <c r="B1002" s="12">
        <v>48</v>
      </c>
      <c r="D1002" t="s">
        <v>8320</v>
      </c>
      <c r="E1002" s="12">
        <v>22</v>
      </c>
    </row>
    <row r="1003" spans="1:5" x14ac:dyDescent="0.3">
      <c r="A1003" t="s">
        <v>8318</v>
      </c>
      <c r="B1003" s="12">
        <v>607</v>
      </c>
      <c r="D1003" t="s">
        <v>8320</v>
      </c>
      <c r="E1003" s="12">
        <v>49</v>
      </c>
    </row>
    <row r="1004" spans="1:5" x14ac:dyDescent="0.3">
      <c r="A1004" t="s">
        <v>8318</v>
      </c>
      <c r="B1004" s="12">
        <v>50</v>
      </c>
      <c r="D1004" t="s">
        <v>8320</v>
      </c>
      <c r="E1004" s="12">
        <v>19</v>
      </c>
    </row>
    <row r="1005" spans="1:5" x14ac:dyDescent="0.3">
      <c r="A1005" t="s">
        <v>8318</v>
      </c>
      <c r="B1005" s="12">
        <v>55</v>
      </c>
      <c r="D1005" t="s">
        <v>8320</v>
      </c>
      <c r="E1005" s="12">
        <v>4</v>
      </c>
    </row>
    <row r="1006" spans="1:5" x14ac:dyDescent="0.3">
      <c r="A1006" t="s">
        <v>8318</v>
      </c>
      <c r="B1006" s="12">
        <v>38</v>
      </c>
      <c r="D1006" t="s">
        <v>8320</v>
      </c>
      <c r="E1006" s="12">
        <v>4</v>
      </c>
    </row>
    <row r="1007" spans="1:5" x14ac:dyDescent="0.3">
      <c r="A1007" t="s">
        <v>8318</v>
      </c>
      <c r="B1007" s="12">
        <v>25</v>
      </c>
      <c r="D1007" t="s">
        <v>8320</v>
      </c>
      <c r="E1007" s="12">
        <v>2</v>
      </c>
    </row>
    <row r="1008" spans="1:5" x14ac:dyDescent="0.3">
      <c r="A1008" t="s">
        <v>8318</v>
      </c>
      <c r="B1008" s="12">
        <v>46</v>
      </c>
      <c r="D1008" t="s">
        <v>8320</v>
      </c>
      <c r="E1008" s="12">
        <v>0</v>
      </c>
    </row>
    <row r="1009" spans="1:5" x14ac:dyDescent="0.3">
      <c r="A1009" t="s">
        <v>8318</v>
      </c>
      <c r="B1009" s="12">
        <v>83</v>
      </c>
      <c r="D1009" t="s">
        <v>8320</v>
      </c>
      <c r="E1009" s="12">
        <v>0</v>
      </c>
    </row>
    <row r="1010" spans="1:5" x14ac:dyDescent="0.3">
      <c r="A1010" t="s">
        <v>8318</v>
      </c>
      <c r="B1010" s="12">
        <v>35</v>
      </c>
      <c r="D1010" t="s">
        <v>8320</v>
      </c>
      <c r="E1010" s="12">
        <v>14</v>
      </c>
    </row>
    <row r="1011" spans="1:5" x14ac:dyDescent="0.3">
      <c r="A1011" t="s">
        <v>8318</v>
      </c>
      <c r="B1011" s="12">
        <v>25</v>
      </c>
      <c r="D1011" t="s">
        <v>8320</v>
      </c>
      <c r="E1011" s="12">
        <v>8</v>
      </c>
    </row>
    <row r="1012" spans="1:5" x14ac:dyDescent="0.3">
      <c r="A1012" t="s">
        <v>8318</v>
      </c>
      <c r="B1012" s="12">
        <v>75</v>
      </c>
      <c r="D1012" t="s">
        <v>8320</v>
      </c>
      <c r="E1012" s="12">
        <v>0</v>
      </c>
    </row>
    <row r="1013" spans="1:5" x14ac:dyDescent="0.3">
      <c r="A1013" t="s">
        <v>8318</v>
      </c>
      <c r="B1013" s="12">
        <v>62</v>
      </c>
      <c r="D1013" t="s">
        <v>8320</v>
      </c>
      <c r="E1013" s="12">
        <v>15</v>
      </c>
    </row>
    <row r="1014" spans="1:5" x14ac:dyDescent="0.3">
      <c r="A1014" t="s">
        <v>8318</v>
      </c>
      <c r="B1014" s="12">
        <v>160</v>
      </c>
      <c r="D1014" t="s">
        <v>8320</v>
      </c>
      <c r="E1014" s="12">
        <v>33</v>
      </c>
    </row>
    <row r="1015" spans="1:5" x14ac:dyDescent="0.3">
      <c r="A1015" t="s">
        <v>8318</v>
      </c>
      <c r="B1015" s="12">
        <v>246</v>
      </c>
      <c r="D1015" t="s">
        <v>8320</v>
      </c>
      <c r="E1015" s="12">
        <v>2</v>
      </c>
    </row>
    <row r="1016" spans="1:5" x14ac:dyDescent="0.3">
      <c r="A1016" t="s">
        <v>8318</v>
      </c>
      <c r="B1016" s="12">
        <v>55</v>
      </c>
      <c r="D1016" t="s">
        <v>8320</v>
      </c>
      <c r="E1016" s="12">
        <v>6</v>
      </c>
    </row>
    <row r="1017" spans="1:5" x14ac:dyDescent="0.3">
      <c r="A1017" t="s">
        <v>8318</v>
      </c>
      <c r="B1017" s="12">
        <v>23</v>
      </c>
      <c r="D1017" t="s">
        <v>8320</v>
      </c>
      <c r="E1017" s="12">
        <v>2</v>
      </c>
    </row>
    <row r="1018" spans="1:5" x14ac:dyDescent="0.3">
      <c r="A1018" t="s">
        <v>8318</v>
      </c>
      <c r="B1018" s="12">
        <v>72</v>
      </c>
      <c r="D1018" t="s">
        <v>8320</v>
      </c>
      <c r="E1018" s="12">
        <v>0</v>
      </c>
    </row>
    <row r="1019" spans="1:5" x14ac:dyDescent="0.3">
      <c r="A1019" t="s">
        <v>8318</v>
      </c>
      <c r="B1019" s="12">
        <v>22</v>
      </c>
      <c r="D1019" t="s">
        <v>8320</v>
      </c>
      <c r="E1019" s="12">
        <v>4</v>
      </c>
    </row>
    <row r="1020" spans="1:5" x14ac:dyDescent="0.3">
      <c r="A1020" t="s">
        <v>8318</v>
      </c>
      <c r="B1020" s="12">
        <v>14</v>
      </c>
      <c r="D1020" t="s">
        <v>8320</v>
      </c>
      <c r="E1020" s="12">
        <v>1</v>
      </c>
    </row>
    <row r="1021" spans="1:5" x14ac:dyDescent="0.3">
      <c r="A1021" t="s">
        <v>8318</v>
      </c>
      <c r="B1021" s="12">
        <v>38</v>
      </c>
      <c r="D1021" t="s">
        <v>8320</v>
      </c>
      <c r="E1021" s="12">
        <v>3</v>
      </c>
    </row>
    <row r="1022" spans="1:5" x14ac:dyDescent="0.3">
      <c r="A1022" t="s">
        <v>8318</v>
      </c>
      <c r="B1022" s="12">
        <v>32</v>
      </c>
      <c r="D1022" t="s">
        <v>8320</v>
      </c>
      <c r="E1022" s="12">
        <v>4</v>
      </c>
    </row>
    <row r="1023" spans="1:5" x14ac:dyDescent="0.3">
      <c r="A1023" t="s">
        <v>8318</v>
      </c>
      <c r="B1023" s="12">
        <v>63</v>
      </c>
      <c r="D1023" t="s">
        <v>8320</v>
      </c>
      <c r="E1023" s="12">
        <v>0</v>
      </c>
    </row>
    <row r="1024" spans="1:5" x14ac:dyDescent="0.3">
      <c r="A1024" t="s">
        <v>8318</v>
      </c>
      <c r="B1024" s="12">
        <v>27</v>
      </c>
      <c r="D1024" t="s">
        <v>8320</v>
      </c>
      <c r="E1024" s="12">
        <v>4</v>
      </c>
    </row>
    <row r="1025" spans="1:5" x14ac:dyDescent="0.3">
      <c r="A1025" t="s">
        <v>8318</v>
      </c>
      <c r="B1025" s="12">
        <v>44</v>
      </c>
      <c r="D1025" t="s">
        <v>8320</v>
      </c>
      <c r="E1025" s="12">
        <v>3</v>
      </c>
    </row>
    <row r="1026" spans="1:5" x14ac:dyDescent="0.3">
      <c r="A1026" t="s">
        <v>8318</v>
      </c>
      <c r="B1026" s="12">
        <v>38</v>
      </c>
      <c r="D1026" t="s">
        <v>8320</v>
      </c>
      <c r="E1026" s="12">
        <v>34</v>
      </c>
    </row>
    <row r="1027" spans="1:5" x14ac:dyDescent="0.3">
      <c r="A1027" t="s">
        <v>8318</v>
      </c>
      <c r="B1027" s="12">
        <v>115</v>
      </c>
      <c r="D1027" t="s">
        <v>8320</v>
      </c>
      <c r="E1027" s="12">
        <v>2</v>
      </c>
    </row>
    <row r="1028" spans="1:5" x14ac:dyDescent="0.3">
      <c r="A1028" t="s">
        <v>8318</v>
      </c>
      <c r="B1028" s="12">
        <v>37</v>
      </c>
      <c r="D1028" t="s">
        <v>8320</v>
      </c>
      <c r="E1028" s="12">
        <v>33</v>
      </c>
    </row>
    <row r="1029" spans="1:5" x14ac:dyDescent="0.3">
      <c r="A1029" t="s">
        <v>8318</v>
      </c>
      <c r="B1029" s="12">
        <v>99</v>
      </c>
      <c r="D1029" t="s">
        <v>8320</v>
      </c>
      <c r="E1029" s="12">
        <v>0</v>
      </c>
    </row>
    <row r="1030" spans="1:5" x14ac:dyDescent="0.3">
      <c r="A1030" t="s">
        <v>8318</v>
      </c>
      <c r="B1030" s="12">
        <v>44</v>
      </c>
      <c r="D1030" t="s">
        <v>8320</v>
      </c>
      <c r="E1030" s="12">
        <v>0</v>
      </c>
    </row>
    <row r="1031" spans="1:5" x14ac:dyDescent="0.3">
      <c r="A1031" t="s">
        <v>8318</v>
      </c>
      <c r="B1031" s="12">
        <v>58</v>
      </c>
      <c r="D1031" t="s">
        <v>8320</v>
      </c>
      <c r="E1031" s="12">
        <v>1</v>
      </c>
    </row>
    <row r="1032" spans="1:5" x14ac:dyDescent="0.3">
      <c r="A1032" t="s">
        <v>8318</v>
      </c>
      <c r="B1032" s="12">
        <v>191</v>
      </c>
      <c r="D1032" t="s">
        <v>8320</v>
      </c>
      <c r="E1032" s="12">
        <v>13</v>
      </c>
    </row>
    <row r="1033" spans="1:5" x14ac:dyDescent="0.3">
      <c r="A1033" t="s">
        <v>8318</v>
      </c>
      <c r="B1033" s="12">
        <v>40</v>
      </c>
      <c r="D1033" t="s">
        <v>8320</v>
      </c>
      <c r="E1033" s="12">
        <v>2</v>
      </c>
    </row>
    <row r="1034" spans="1:5" x14ac:dyDescent="0.3">
      <c r="A1034" t="s">
        <v>8318</v>
      </c>
      <c r="B1034" s="12">
        <v>38</v>
      </c>
      <c r="D1034" t="s">
        <v>8320</v>
      </c>
      <c r="E1034" s="12">
        <v>36</v>
      </c>
    </row>
    <row r="1035" spans="1:5" x14ac:dyDescent="0.3">
      <c r="A1035" t="s">
        <v>8318</v>
      </c>
      <c r="B1035" s="12">
        <v>39</v>
      </c>
      <c r="D1035" t="s">
        <v>8320</v>
      </c>
      <c r="E1035" s="12">
        <v>1</v>
      </c>
    </row>
    <row r="1036" spans="1:5" x14ac:dyDescent="0.3">
      <c r="A1036" t="s">
        <v>8318</v>
      </c>
      <c r="B1036" s="12">
        <v>11</v>
      </c>
      <c r="D1036" t="s">
        <v>8320</v>
      </c>
      <c r="E1036" s="12">
        <v>15</v>
      </c>
    </row>
    <row r="1037" spans="1:5" x14ac:dyDescent="0.3">
      <c r="A1037" t="s">
        <v>8318</v>
      </c>
      <c r="B1037" s="12">
        <v>107</v>
      </c>
      <c r="D1037" t="s">
        <v>8320</v>
      </c>
      <c r="E1037" s="12">
        <v>1</v>
      </c>
    </row>
    <row r="1038" spans="1:5" x14ac:dyDescent="0.3">
      <c r="A1038" t="s">
        <v>8318</v>
      </c>
      <c r="B1038" s="12">
        <v>147</v>
      </c>
      <c r="D1038" t="s">
        <v>8320</v>
      </c>
      <c r="E1038" s="12">
        <v>0</v>
      </c>
    </row>
    <row r="1039" spans="1:5" x14ac:dyDescent="0.3">
      <c r="A1039" t="s">
        <v>8318</v>
      </c>
      <c r="B1039" s="12">
        <v>36</v>
      </c>
      <c r="D1039" t="s">
        <v>8320</v>
      </c>
      <c r="E1039" s="12">
        <v>1</v>
      </c>
    </row>
    <row r="1040" spans="1:5" x14ac:dyDescent="0.3">
      <c r="A1040" t="s">
        <v>8318</v>
      </c>
      <c r="B1040" s="12">
        <v>92</v>
      </c>
      <c r="D1040" t="s">
        <v>8320</v>
      </c>
      <c r="E1040" s="12">
        <v>0</v>
      </c>
    </row>
    <row r="1041" spans="1:5" x14ac:dyDescent="0.3">
      <c r="A1041" t="s">
        <v>8318</v>
      </c>
      <c r="B1041" s="12">
        <v>35</v>
      </c>
      <c r="D1041" t="s">
        <v>8320</v>
      </c>
      <c r="E1041" s="12">
        <v>0</v>
      </c>
    </row>
    <row r="1042" spans="1:5" x14ac:dyDescent="0.3">
      <c r="A1042" t="s">
        <v>8318</v>
      </c>
      <c r="B1042" s="12">
        <v>17</v>
      </c>
      <c r="D1042" t="s">
        <v>8320</v>
      </c>
      <c r="E1042" s="12">
        <v>1</v>
      </c>
    </row>
    <row r="1043" spans="1:5" x14ac:dyDescent="0.3">
      <c r="A1043" t="s">
        <v>8318</v>
      </c>
      <c r="B1043" s="12">
        <v>22</v>
      </c>
      <c r="D1043" t="s">
        <v>8320</v>
      </c>
      <c r="E1043" s="12">
        <v>39</v>
      </c>
    </row>
    <row r="1044" spans="1:5" x14ac:dyDescent="0.3">
      <c r="A1044" t="s">
        <v>8318</v>
      </c>
      <c r="B1044" s="12">
        <v>69</v>
      </c>
      <c r="D1044" t="s">
        <v>8320</v>
      </c>
      <c r="E1044" s="12">
        <v>0</v>
      </c>
    </row>
    <row r="1045" spans="1:5" x14ac:dyDescent="0.3">
      <c r="A1045" t="s">
        <v>8318</v>
      </c>
      <c r="B1045" s="12">
        <v>13</v>
      </c>
      <c r="D1045" t="s">
        <v>8320</v>
      </c>
      <c r="E1045" s="12">
        <v>0</v>
      </c>
    </row>
    <row r="1046" spans="1:5" x14ac:dyDescent="0.3">
      <c r="A1046" t="s">
        <v>8318</v>
      </c>
      <c r="B1046" s="12">
        <v>58</v>
      </c>
      <c r="D1046" t="s">
        <v>8320</v>
      </c>
      <c r="E1046" s="12">
        <v>3</v>
      </c>
    </row>
    <row r="1047" spans="1:5" x14ac:dyDescent="0.3">
      <c r="A1047" t="s">
        <v>8318</v>
      </c>
      <c r="B1047" s="12">
        <v>44</v>
      </c>
      <c r="D1047" t="s">
        <v>8320</v>
      </c>
      <c r="E1047" s="12">
        <v>1</v>
      </c>
    </row>
    <row r="1048" spans="1:5" x14ac:dyDescent="0.3">
      <c r="A1048" t="s">
        <v>8318</v>
      </c>
      <c r="B1048" s="12">
        <v>83</v>
      </c>
      <c r="D1048" t="s">
        <v>8320</v>
      </c>
      <c r="E1048" s="12">
        <v>13</v>
      </c>
    </row>
    <row r="1049" spans="1:5" x14ac:dyDescent="0.3">
      <c r="A1049" t="s">
        <v>8318</v>
      </c>
      <c r="B1049" s="12">
        <v>117</v>
      </c>
      <c r="D1049" t="s">
        <v>8320</v>
      </c>
      <c r="E1049" s="12">
        <v>0</v>
      </c>
    </row>
    <row r="1050" spans="1:5" x14ac:dyDescent="0.3">
      <c r="A1050" t="s">
        <v>8318</v>
      </c>
      <c r="B1050" s="12">
        <v>32</v>
      </c>
      <c r="D1050" t="s">
        <v>8320</v>
      </c>
      <c r="E1050" s="12">
        <v>6</v>
      </c>
    </row>
    <row r="1051" spans="1:5" x14ac:dyDescent="0.3">
      <c r="A1051" t="s">
        <v>8318</v>
      </c>
      <c r="B1051" s="12">
        <v>8</v>
      </c>
      <c r="D1051" t="s">
        <v>8320</v>
      </c>
      <c r="E1051" s="12">
        <v>0</v>
      </c>
    </row>
    <row r="1052" spans="1:5" x14ac:dyDescent="0.3">
      <c r="A1052" t="s">
        <v>8318</v>
      </c>
      <c r="B1052" s="12">
        <v>340</v>
      </c>
      <c r="D1052" t="s">
        <v>8320</v>
      </c>
      <c r="E1052" s="12">
        <v>14</v>
      </c>
    </row>
    <row r="1053" spans="1:5" x14ac:dyDescent="0.3">
      <c r="A1053" t="s">
        <v>8318</v>
      </c>
      <c r="B1053" s="12">
        <v>7</v>
      </c>
      <c r="D1053" t="s">
        <v>8320</v>
      </c>
      <c r="E1053" s="12">
        <v>5</v>
      </c>
    </row>
    <row r="1054" spans="1:5" x14ac:dyDescent="0.3">
      <c r="A1054" t="s">
        <v>8318</v>
      </c>
      <c r="B1054" s="12">
        <v>19</v>
      </c>
      <c r="D1054" t="s">
        <v>8320</v>
      </c>
      <c r="E1054" s="12">
        <v>6</v>
      </c>
    </row>
    <row r="1055" spans="1:5" x14ac:dyDescent="0.3">
      <c r="A1055" t="s">
        <v>8318</v>
      </c>
      <c r="B1055" s="12">
        <v>47</v>
      </c>
      <c r="D1055" t="s">
        <v>8320</v>
      </c>
      <c r="E1055" s="12">
        <v>15</v>
      </c>
    </row>
    <row r="1056" spans="1:5" x14ac:dyDescent="0.3">
      <c r="A1056" t="s">
        <v>8318</v>
      </c>
      <c r="B1056" s="12">
        <v>13</v>
      </c>
      <c r="D1056" t="s">
        <v>8320</v>
      </c>
      <c r="E1056" s="12">
        <v>0</v>
      </c>
    </row>
    <row r="1057" spans="1:5" x14ac:dyDescent="0.3">
      <c r="A1057" t="s">
        <v>8318</v>
      </c>
      <c r="B1057" s="12">
        <v>90</v>
      </c>
      <c r="D1057" t="s">
        <v>8320</v>
      </c>
      <c r="E1057" s="12">
        <v>1</v>
      </c>
    </row>
    <row r="1058" spans="1:5" x14ac:dyDescent="0.3">
      <c r="A1058" t="s">
        <v>8318</v>
      </c>
      <c r="B1058" s="12">
        <v>63</v>
      </c>
      <c r="D1058" t="s">
        <v>8320</v>
      </c>
      <c r="E1058" s="12">
        <v>9</v>
      </c>
    </row>
    <row r="1059" spans="1:5" x14ac:dyDescent="0.3">
      <c r="A1059" t="s">
        <v>8318</v>
      </c>
      <c r="B1059" s="12">
        <v>26</v>
      </c>
      <c r="D1059" t="s">
        <v>8320</v>
      </c>
      <c r="E1059" s="12">
        <v>3</v>
      </c>
    </row>
    <row r="1060" spans="1:5" x14ac:dyDescent="0.3">
      <c r="A1060" t="s">
        <v>8318</v>
      </c>
      <c r="B1060" s="12">
        <v>71</v>
      </c>
      <c r="D1060" t="s">
        <v>8320</v>
      </c>
      <c r="E1060" s="12">
        <v>3</v>
      </c>
    </row>
    <row r="1061" spans="1:5" x14ac:dyDescent="0.3">
      <c r="A1061" t="s">
        <v>8318</v>
      </c>
      <c r="B1061" s="12">
        <v>38</v>
      </c>
      <c r="D1061" t="s">
        <v>8320</v>
      </c>
      <c r="E1061" s="12">
        <v>1</v>
      </c>
    </row>
    <row r="1062" spans="1:5" x14ac:dyDescent="0.3">
      <c r="A1062" t="s">
        <v>8318</v>
      </c>
      <c r="B1062" s="12">
        <v>859</v>
      </c>
      <c r="D1062" t="s">
        <v>8320</v>
      </c>
      <c r="E1062" s="12">
        <v>3</v>
      </c>
    </row>
    <row r="1063" spans="1:5" x14ac:dyDescent="0.3">
      <c r="A1063" t="s">
        <v>8318</v>
      </c>
      <c r="B1063" s="12">
        <v>21</v>
      </c>
      <c r="D1063" t="s">
        <v>8320</v>
      </c>
      <c r="E1063" s="12">
        <v>0</v>
      </c>
    </row>
    <row r="1064" spans="1:5" x14ac:dyDescent="0.3">
      <c r="A1064" t="s">
        <v>8318</v>
      </c>
      <c r="B1064" s="12">
        <v>78</v>
      </c>
      <c r="D1064" t="s">
        <v>8320</v>
      </c>
      <c r="E1064" s="12">
        <v>2</v>
      </c>
    </row>
    <row r="1065" spans="1:5" x14ac:dyDescent="0.3">
      <c r="A1065" t="s">
        <v>8318</v>
      </c>
      <c r="B1065" s="12">
        <v>53</v>
      </c>
      <c r="D1065" t="s">
        <v>8320</v>
      </c>
      <c r="E1065" s="12">
        <v>10</v>
      </c>
    </row>
    <row r="1066" spans="1:5" x14ac:dyDescent="0.3">
      <c r="A1066" t="s">
        <v>8318</v>
      </c>
      <c r="B1066" s="12">
        <v>356</v>
      </c>
      <c r="D1066" t="s">
        <v>8320</v>
      </c>
      <c r="E1066" s="12">
        <v>60</v>
      </c>
    </row>
    <row r="1067" spans="1:5" x14ac:dyDescent="0.3">
      <c r="A1067" t="s">
        <v>8318</v>
      </c>
      <c r="B1067" s="12">
        <v>279</v>
      </c>
      <c r="D1067" t="s">
        <v>8320</v>
      </c>
      <c r="E1067" s="12">
        <v>5</v>
      </c>
    </row>
    <row r="1068" spans="1:5" x14ac:dyDescent="0.3">
      <c r="A1068" t="s">
        <v>8318</v>
      </c>
      <c r="B1068" s="12">
        <v>266</v>
      </c>
      <c r="D1068" t="s">
        <v>8320</v>
      </c>
      <c r="E1068" s="12">
        <v>9</v>
      </c>
    </row>
    <row r="1069" spans="1:5" x14ac:dyDescent="0.3">
      <c r="A1069" t="s">
        <v>8318</v>
      </c>
      <c r="B1069" s="12">
        <v>623</v>
      </c>
      <c r="D1069" t="s">
        <v>8320</v>
      </c>
      <c r="E1069" s="12">
        <v>13</v>
      </c>
    </row>
    <row r="1070" spans="1:5" x14ac:dyDescent="0.3">
      <c r="A1070" t="s">
        <v>8318</v>
      </c>
      <c r="B1070" s="12">
        <v>392</v>
      </c>
      <c r="D1070" t="s">
        <v>8320</v>
      </c>
      <c r="E1070" s="12">
        <v>0</v>
      </c>
    </row>
    <row r="1071" spans="1:5" x14ac:dyDescent="0.3">
      <c r="A1071" t="s">
        <v>8318</v>
      </c>
      <c r="B1071" s="12">
        <v>3562</v>
      </c>
      <c r="D1071" t="s">
        <v>8320</v>
      </c>
      <c r="E1071" s="12">
        <v>8</v>
      </c>
    </row>
    <row r="1072" spans="1:5" x14ac:dyDescent="0.3">
      <c r="A1072" t="s">
        <v>8318</v>
      </c>
      <c r="B1072" s="12">
        <v>514</v>
      </c>
      <c r="D1072" t="s">
        <v>8320</v>
      </c>
      <c r="E1072" s="12">
        <v>3</v>
      </c>
    </row>
    <row r="1073" spans="1:5" x14ac:dyDescent="0.3">
      <c r="A1073" t="s">
        <v>8318</v>
      </c>
      <c r="B1073" s="12">
        <v>88</v>
      </c>
      <c r="D1073" t="s">
        <v>8320</v>
      </c>
      <c r="E1073" s="12">
        <v>3</v>
      </c>
    </row>
    <row r="1074" spans="1:5" x14ac:dyDescent="0.3">
      <c r="A1074" t="s">
        <v>8318</v>
      </c>
      <c r="B1074" s="12">
        <v>537</v>
      </c>
      <c r="D1074" t="s">
        <v>8320</v>
      </c>
      <c r="E1074" s="12">
        <v>0</v>
      </c>
    </row>
    <row r="1075" spans="1:5" x14ac:dyDescent="0.3">
      <c r="A1075" t="s">
        <v>8318</v>
      </c>
      <c r="B1075" s="12">
        <v>25</v>
      </c>
      <c r="D1075" t="s">
        <v>8320</v>
      </c>
      <c r="E1075" s="12">
        <v>6</v>
      </c>
    </row>
    <row r="1076" spans="1:5" x14ac:dyDescent="0.3">
      <c r="A1076" t="s">
        <v>8318</v>
      </c>
      <c r="B1076" s="12">
        <v>3238</v>
      </c>
      <c r="D1076" t="s">
        <v>8320</v>
      </c>
      <c r="E1076" s="12">
        <v>4</v>
      </c>
    </row>
    <row r="1077" spans="1:5" x14ac:dyDescent="0.3">
      <c r="A1077" t="s">
        <v>8318</v>
      </c>
      <c r="B1077" s="12">
        <v>897</v>
      </c>
      <c r="D1077" t="s">
        <v>8320</v>
      </c>
      <c r="E1077" s="12">
        <v>1</v>
      </c>
    </row>
    <row r="1078" spans="1:5" x14ac:dyDescent="0.3">
      <c r="A1078" t="s">
        <v>8318</v>
      </c>
      <c r="B1078" s="12">
        <v>878</v>
      </c>
      <c r="D1078" t="s">
        <v>8320</v>
      </c>
      <c r="E1078" s="12">
        <v>29</v>
      </c>
    </row>
    <row r="1079" spans="1:5" x14ac:dyDescent="0.3">
      <c r="A1079" t="s">
        <v>8318</v>
      </c>
      <c r="B1079" s="12">
        <v>115</v>
      </c>
      <c r="D1079" t="s">
        <v>8320</v>
      </c>
      <c r="E1079" s="12">
        <v>0</v>
      </c>
    </row>
    <row r="1080" spans="1:5" x14ac:dyDescent="0.3">
      <c r="A1080" t="s">
        <v>8318</v>
      </c>
      <c r="B1080" s="12">
        <v>234</v>
      </c>
      <c r="D1080" t="s">
        <v>8320</v>
      </c>
      <c r="E1080" s="12">
        <v>4</v>
      </c>
    </row>
    <row r="1081" spans="1:5" x14ac:dyDescent="0.3">
      <c r="A1081" t="s">
        <v>8318</v>
      </c>
      <c r="B1081" s="12">
        <v>4330</v>
      </c>
      <c r="D1081" t="s">
        <v>8320</v>
      </c>
      <c r="E1081" s="12">
        <v>5</v>
      </c>
    </row>
    <row r="1082" spans="1:5" x14ac:dyDescent="0.3">
      <c r="A1082" t="s">
        <v>8318</v>
      </c>
      <c r="B1082" s="12">
        <v>651</v>
      </c>
      <c r="D1082" t="s">
        <v>8320</v>
      </c>
      <c r="E1082" s="12">
        <v>4</v>
      </c>
    </row>
    <row r="1083" spans="1:5" x14ac:dyDescent="0.3">
      <c r="A1083" t="s">
        <v>8318</v>
      </c>
      <c r="B1083" s="12">
        <v>251</v>
      </c>
      <c r="D1083" t="s">
        <v>8320</v>
      </c>
      <c r="E1083" s="12">
        <v>5</v>
      </c>
    </row>
    <row r="1084" spans="1:5" x14ac:dyDescent="0.3">
      <c r="A1084" t="s">
        <v>8318</v>
      </c>
      <c r="B1084" s="12">
        <v>263</v>
      </c>
      <c r="D1084" t="s">
        <v>8320</v>
      </c>
      <c r="E1084" s="12">
        <v>1</v>
      </c>
    </row>
    <row r="1085" spans="1:5" x14ac:dyDescent="0.3">
      <c r="A1085" t="s">
        <v>8318</v>
      </c>
      <c r="B1085" s="12">
        <v>28</v>
      </c>
      <c r="D1085" t="s">
        <v>8320</v>
      </c>
      <c r="E1085" s="12">
        <v>1</v>
      </c>
    </row>
    <row r="1086" spans="1:5" x14ac:dyDescent="0.3">
      <c r="A1086" t="s">
        <v>8318</v>
      </c>
      <c r="B1086" s="12">
        <v>721</v>
      </c>
      <c r="D1086" t="s">
        <v>8320</v>
      </c>
      <c r="E1086" s="12">
        <v>0</v>
      </c>
    </row>
    <row r="1087" spans="1:5" x14ac:dyDescent="0.3">
      <c r="A1087" t="s">
        <v>8318</v>
      </c>
      <c r="B1087" s="12">
        <v>50</v>
      </c>
      <c r="D1087" t="s">
        <v>8320</v>
      </c>
      <c r="E1087" s="12">
        <v>14</v>
      </c>
    </row>
    <row r="1088" spans="1:5" x14ac:dyDescent="0.3">
      <c r="A1088" t="s">
        <v>8318</v>
      </c>
      <c r="B1088" s="12">
        <v>73</v>
      </c>
      <c r="D1088" t="s">
        <v>8320</v>
      </c>
      <c r="E1088" s="12">
        <v>3</v>
      </c>
    </row>
    <row r="1089" spans="1:5" x14ac:dyDescent="0.3">
      <c r="A1089" t="s">
        <v>8318</v>
      </c>
      <c r="B1089" s="12">
        <v>27</v>
      </c>
      <c r="D1089" t="s">
        <v>8320</v>
      </c>
      <c r="E1089" s="12">
        <v>10</v>
      </c>
    </row>
    <row r="1090" spans="1:5" x14ac:dyDescent="0.3">
      <c r="A1090" t="s">
        <v>8318</v>
      </c>
      <c r="B1090" s="12">
        <v>34</v>
      </c>
      <c r="D1090" t="s">
        <v>8320</v>
      </c>
      <c r="E1090" s="12">
        <v>17</v>
      </c>
    </row>
    <row r="1091" spans="1:5" x14ac:dyDescent="0.3">
      <c r="A1091" t="s">
        <v>8318</v>
      </c>
      <c r="B1091" s="12">
        <v>7</v>
      </c>
      <c r="D1091" t="s">
        <v>8320</v>
      </c>
      <c r="E1091" s="12">
        <v>2</v>
      </c>
    </row>
    <row r="1092" spans="1:5" x14ac:dyDescent="0.3">
      <c r="A1092" t="s">
        <v>8318</v>
      </c>
      <c r="B1092" s="12">
        <v>24</v>
      </c>
      <c r="D1092" t="s">
        <v>8320</v>
      </c>
      <c r="E1092" s="12">
        <v>0</v>
      </c>
    </row>
    <row r="1093" spans="1:5" x14ac:dyDescent="0.3">
      <c r="A1093" t="s">
        <v>8318</v>
      </c>
      <c r="B1093" s="12">
        <v>15</v>
      </c>
      <c r="D1093" t="s">
        <v>8320</v>
      </c>
      <c r="E1093" s="12">
        <v>4</v>
      </c>
    </row>
    <row r="1094" spans="1:5" x14ac:dyDescent="0.3">
      <c r="A1094" t="s">
        <v>8318</v>
      </c>
      <c r="B1094" s="12">
        <v>72</v>
      </c>
      <c r="D1094" t="s">
        <v>8320</v>
      </c>
      <c r="E1094" s="12">
        <v>12</v>
      </c>
    </row>
    <row r="1095" spans="1:5" x14ac:dyDescent="0.3">
      <c r="A1095" t="s">
        <v>8318</v>
      </c>
      <c r="B1095" s="12">
        <v>120</v>
      </c>
      <c r="D1095" t="s">
        <v>8320</v>
      </c>
      <c r="E1095" s="12">
        <v>3</v>
      </c>
    </row>
    <row r="1096" spans="1:5" x14ac:dyDescent="0.3">
      <c r="A1096" t="s">
        <v>8318</v>
      </c>
      <c r="B1096" s="12">
        <v>123</v>
      </c>
      <c r="D1096" t="s">
        <v>8320</v>
      </c>
      <c r="E1096" s="12">
        <v>12</v>
      </c>
    </row>
    <row r="1097" spans="1:5" x14ac:dyDescent="0.3">
      <c r="A1097" t="s">
        <v>8318</v>
      </c>
      <c r="B1097" s="12">
        <v>1</v>
      </c>
      <c r="D1097" t="s">
        <v>8320</v>
      </c>
      <c r="E1097" s="12">
        <v>0</v>
      </c>
    </row>
    <row r="1098" spans="1:5" x14ac:dyDescent="0.3">
      <c r="A1098" t="s">
        <v>8318</v>
      </c>
      <c r="B1098" s="12">
        <v>24</v>
      </c>
      <c r="D1098" t="s">
        <v>8320</v>
      </c>
      <c r="E1098" s="12">
        <v>7</v>
      </c>
    </row>
    <row r="1099" spans="1:5" x14ac:dyDescent="0.3">
      <c r="A1099" t="s">
        <v>8318</v>
      </c>
      <c r="B1099" s="12">
        <v>33</v>
      </c>
      <c r="D1099" t="s">
        <v>8320</v>
      </c>
      <c r="E1099" s="12">
        <v>2</v>
      </c>
    </row>
    <row r="1100" spans="1:5" x14ac:dyDescent="0.3">
      <c r="A1100" t="s">
        <v>8318</v>
      </c>
      <c r="B1100" s="12">
        <v>14</v>
      </c>
      <c r="D1100" t="s">
        <v>8320</v>
      </c>
      <c r="E1100" s="12">
        <v>1</v>
      </c>
    </row>
    <row r="1101" spans="1:5" x14ac:dyDescent="0.3">
      <c r="A1101" t="s">
        <v>8318</v>
      </c>
      <c r="B1101" s="12">
        <v>9</v>
      </c>
      <c r="D1101" t="s">
        <v>8320</v>
      </c>
      <c r="E1101" s="12">
        <v>4</v>
      </c>
    </row>
    <row r="1102" spans="1:5" x14ac:dyDescent="0.3">
      <c r="A1102" t="s">
        <v>8318</v>
      </c>
      <c r="B1102" s="12">
        <v>76</v>
      </c>
      <c r="D1102" t="s">
        <v>8320</v>
      </c>
      <c r="E1102" s="12">
        <v>4</v>
      </c>
    </row>
    <row r="1103" spans="1:5" x14ac:dyDescent="0.3">
      <c r="A1103" t="s">
        <v>8318</v>
      </c>
      <c r="B1103" s="12">
        <v>19</v>
      </c>
      <c r="D1103" t="s">
        <v>8320</v>
      </c>
      <c r="E1103" s="12">
        <v>17</v>
      </c>
    </row>
    <row r="1104" spans="1:5" x14ac:dyDescent="0.3">
      <c r="A1104" t="s">
        <v>8318</v>
      </c>
      <c r="B1104" s="12">
        <v>69</v>
      </c>
      <c r="D1104" t="s">
        <v>8320</v>
      </c>
      <c r="E1104" s="12">
        <v>7</v>
      </c>
    </row>
    <row r="1105" spans="1:5" x14ac:dyDescent="0.3">
      <c r="A1105" t="s">
        <v>8318</v>
      </c>
      <c r="B1105" s="12">
        <v>218</v>
      </c>
      <c r="D1105" t="s">
        <v>8320</v>
      </c>
      <c r="E1105" s="12">
        <v>2</v>
      </c>
    </row>
    <row r="1106" spans="1:5" x14ac:dyDescent="0.3">
      <c r="A1106" t="s">
        <v>8318</v>
      </c>
      <c r="B1106" s="12">
        <v>30</v>
      </c>
      <c r="D1106" t="s">
        <v>8320</v>
      </c>
      <c r="E1106" s="12">
        <v>5</v>
      </c>
    </row>
    <row r="1107" spans="1:5" x14ac:dyDescent="0.3">
      <c r="A1107" t="s">
        <v>8318</v>
      </c>
      <c r="B1107" s="12">
        <v>100</v>
      </c>
      <c r="D1107" t="s">
        <v>8320</v>
      </c>
      <c r="E1107" s="12">
        <v>1</v>
      </c>
    </row>
    <row r="1108" spans="1:5" x14ac:dyDescent="0.3">
      <c r="A1108" t="s">
        <v>8318</v>
      </c>
      <c r="B1108" s="12">
        <v>296</v>
      </c>
      <c r="D1108" t="s">
        <v>8320</v>
      </c>
      <c r="E1108" s="12">
        <v>1</v>
      </c>
    </row>
    <row r="1109" spans="1:5" x14ac:dyDescent="0.3">
      <c r="A1109" t="s">
        <v>8318</v>
      </c>
      <c r="B1109" s="12">
        <v>1204</v>
      </c>
      <c r="D1109" t="s">
        <v>8320</v>
      </c>
      <c r="E1109" s="12">
        <v>14</v>
      </c>
    </row>
    <row r="1110" spans="1:5" x14ac:dyDescent="0.3">
      <c r="A1110" t="s">
        <v>8318</v>
      </c>
      <c r="B1110" s="12">
        <v>321</v>
      </c>
      <c r="D1110" t="s">
        <v>8320</v>
      </c>
      <c r="E1110" s="12">
        <v>26</v>
      </c>
    </row>
    <row r="1111" spans="1:5" x14ac:dyDescent="0.3">
      <c r="A1111" t="s">
        <v>8318</v>
      </c>
      <c r="B1111" s="12">
        <v>301</v>
      </c>
      <c r="D1111" t="s">
        <v>8320</v>
      </c>
      <c r="E1111" s="12">
        <v>2</v>
      </c>
    </row>
    <row r="1112" spans="1:5" x14ac:dyDescent="0.3">
      <c r="A1112" t="s">
        <v>8318</v>
      </c>
      <c r="B1112" s="12">
        <v>144</v>
      </c>
      <c r="D1112" t="s">
        <v>8320</v>
      </c>
      <c r="E1112" s="12">
        <v>1</v>
      </c>
    </row>
    <row r="1113" spans="1:5" x14ac:dyDescent="0.3">
      <c r="A1113" t="s">
        <v>8318</v>
      </c>
      <c r="B1113" s="12">
        <v>539</v>
      </c>
      <c r="D1113" t="s">
        <v>8320</v>
      </c>
      <c r="E1113" s="12">
        <v>3</v>
      </c>
    </row>
    <row r="1114" spans="1:5" x14ac:dyDescent="0.3">
      <c r="A1114" t="s">
        <v>8318</v>
      </c>
      <c r="B1114" s="12">
        <v>498</v>
      </c>
      <c r="D1114" t="s">
        <v>8320</v>
      </c>
      <c r="E1114" s="12">
        <v>7</v>
      </c>
    </row>
    <row r="1115" spans="1:5" x14ac:dyDescent="0.3">
      <c r="A1115" t="s">
        <v>8318</v>
      </c>
      <c r="B1115" s="12">
        <v>1113</v>
      </c>
      <c r="D1115" t="s">
        <v>8320</v>
      </c>
      <c r="E1115" s="12">
        <v>9</v>
      </c>
    </row>
    <row r="1116" spans="1:5" x14ac:dyDescent="0.3">
      <c r="A1116" t="s">
        <v>8318</v>
      </c>
      <c r="B1116" s="12">
        <v>988</v>
      </c>
      <c r="D1116" t="s">
        <v>8320</v>
      </c>
      <c r="E1116" s="12">
        <v>20</v>
      </c>
    </row>
    <row r="1117" spans="1:5" x14ac:dyDescent="0.3">
      <c r="A1117" t="s">
        <v>8318</v>
      </c>
      <c r="B1117" s="12">
        <v>391</v>
      </c>
      <c r="D1117" t="s">
        <v>8320</v>
      </c>
      <c r="E1117" s="12">
        <v>6</v>
      </c>
    </row>
    <row r="1118" spans="1:5" x14ac:dyDescent="0.3">
      <c r="A1118" t="s">
        <v>8318</v>
      </c>
      <c r="B1118" s="12">
        <v>28</v>
      </c>
      <c r="D1118" t="s">
        <v>8320</v>
      </c>
      <c r="E1118" s="12">
        <v>13</v>
      </c>
    </row>
    <row r="1119" spans="1:5" x14ac:dyDescent="0.3">
      <c r="A1119" t="s">
        <v>8318</v>
      </c>
      <c r="B1119" s="12">
        <v>147</v>
      </c>
      <c r="D1119" t="s">
        <v>8320</v>
      </c>
      <c r="E1119" s="12">
        <v>1</v>
      </c>
    </row>
    <row r="1120" spans="1:5" x14ac:dyDescent="0.3">
      <c r="A1120" t="s">
        <v>8318</v>
      </c>
      <c r="B1120" s="12">
        <v>680</v>
      </c>
      <c r="D1120" t="s">
        <v>8320</v>
      </c>
      <c r="E1120" s="12">
        <v>202</v>
      </c>
    </row>
    <row r="1121" spans="1:5" x14ac:dyDescent="0.3">
      <c r="A1121" t="s">
        <v>8318</v>
      </c>
      <c r="B1121" s="12">
        <v>983</v>
      </c>
      <c r="D1121" t="s">
        <v>8320</v>
      </c>
      <c r="E1121" s="12">
        <v>0</v>
      </c>
    </row>
    <row r="1122" spans="1:5" x14ac:dyDescent="0.3">
      <c r="A1122" t="s">
        <v>8318</v>
      </c>
      <c r="B1122" s="12">
        <v>79</v>
      </c>
      <c r="D1122" t="s">
        <v>8320</v>
      </c>
      <c r="E1122" s="12">
        <v>1</v>
      </c>
    </row>
    <row r="1123" spans="1:5" x14ac:dyDescent="0.3">
      <c r="A1123" t="s">
        <v>8318</v>
      </c>
      <c r="B1123" s="12">
        <v>426</v>
      </c>
      <c r="D1123" t="s">
        <v>8320</v>
      </c>
      <c r="E1123" s="12">
        <v>0</v>
      </c>
    </row>
    <row r="1124" spans="1:5" x14ac:dyDescent="0.3">
      <c r="A1124" t="s">
        <v>8318</v>
      </c>
      <c r="B1124" s="12">
        <v>96</v>
      </c>
      <c r="D1124" t="s">
        <v>8320</v>
      </c>
      <c r="E1124" s="12">
        <v>2</v>
      </c>
    </row>
    <row r="1125" spans="1:5" x14ac:dyDescent="0.3">
      <c r="A1125" t="s">
        <v>8318</v>
      </c>
      <c r="B1125" s="12">
        <v>163</v>
      </c>
      <c r="D1125" t="s">
        <v>8320</v>
      </c>
      <c r="E1125" s="12">
        <v>13</v>
      </c>
    </row>
    <row r="1126" spans="1:5" x14ac:dyDescent="0.3">
      <c r="A1126" t="s">
        <v>8318</v>
      </c>
      <c r="B1126" s="12">
        <v>2525</v>
      </c>
      <c r="D1126" t="s">
        <v>8320</v>
      </c>
      <c r="E1126" s="12">
        <v>9</v>
      </c>
    </row>
    <row r="1127" spans="1:5" x14ac:dyDescent="0.3">
      <c r="A1127" t="s">
        <v>8318</v>
      </c>
      <c r="B1127" s="12">
        <v>2035</v>
      </c>
      <c r="D1127" t="s">
        <v>8320</v>
      </c>
      <c r="E1127" s="12">
        <v>2</v>
      </c>
    </row>
    <row r="1128" spans="1:5" x14ac:dyDescent="0.3">
      <c r="A1128" t="s">
        <v>8318</v>
      </c>
      <c r="B1128" s="12">
        <v>290</v>
      </c>
      <c r="D1128" t="s">
        <v>8320</v>
      </c>
      <c r="E1128" s="12">
        <v>0</v>
      </c>
    </row>
    <row r="1129" spans="1:5" x14ac:dyDescent="0.3">
      <c r="A1129" t="s">
        <v>8318</v>
      </c>
      <c r="B1129" s="12">
        <v>1980</v>
      </c>
      <c r="D1129" t="s">
        <v>8320</v>
      </c>
      <c r="E1129" s="12">
        <v>35</v>
      </c>
    </row>
    <row r="1130" spans="1:5" x14ac:dyDescent="0.3">
      <c r="A1130" t="s">
        <v>8318</v>
      </c>
      <c r="B1130" s="12">
        <v>57</v>
      </c>
      <c r="D1130" t="s">
        <v>8320</v>
      </c>
      <c r="E1130" s="12">
        <v>2</v>
      </c>
    </row>
    <row r="1131" spans="1:5" x14ac:dyDescent="0.3">
      <c r="A1131" t="s">
        <v>8318</v>
      </c>
      <c r="B1131" s="12">
        <v>380</v>
      </c>
      <c r="D1131" t="s">
        <v>8320</v>
      </c>
      <c r="E1131" s="12">
        <v>3</v>
      </c>
    </row>
    <row r="1132" spans="1:5" x14ac:dyDescent="0.3">
      <c r="A1132" t="s">
        <v>8318</v>
      </c>
      <c r="B1132" s="12">
        <v>128</v>
      </c>
      <c r="D1132" t="s">
        <v>8320</v>
      </c>
      <c r="E1132" s="12">
        <v>0</v>
      </c>
    </row>
    <row r="1133" spans="1:5" x14ac:dyDescent="0.3">
      <c r="A1133" t="s">
        <v>8318</v>
      </c>
      <c r="B1133" s="12">
        <v>180</v>
      </c>
      <c r="D1133" t="s">
        <v>8320</v>
      </c>
      <c r="E1133" s="12">
        <v>1</v>
      </c>
    </row>
    <row r="1134" spans="1:5" x14ac:dyDescent="0.3">
      <c r="A1134" t="s">
        <v>8318</v>
      </c>
      <c r="B1134" s="12">
        <v>571</v>
      </c>
      <c r="D1134" t="s">
        <v>8320</v>
      </c>
      <c r="E1134" s="12">
        <v>0</v>
      </c>
    </row>
    <row r="1135" spans="1:5" x14ac:dyDescent="0.3">
      <c r="A1135" t="s">
        <v>8318</v>
      </c>
      <c r="B1135" s="12">
        <v>480</v>
      </c>
      <c r="D1135" t="s">
        <v>8320</v>
      </c>
      <c r="E1135" s="12">
        <v>0</v>
      </c>
    </row>
    <row r="1136" spans="1:5" x14ac:dyDescent="0.3">
      <c r="A1136" t="s">
        <v>8318</v>
      </c>
      <c r="B1136" s="12">
        <v>249</v>
      </c>
      <c r="D1136" t="s">
        <v>8320</v>
      </c>
      <c r="E1136" s="12">
        <v>3</v>
      </c>
    </row>
    <row r="1137" spans="1:5" x14ac:dyDescent="0.3">
      <c r="A1137" t="s">
        <v>8318</v>
      </c>
      <c r="B1137" s="12">
        <v>84</v>
      </c>
      <c r="D1137" t="s">
        <v>8320</v>
      </c>
      <c r="E1137" s="12">
        <v>11</v>
      </c>
    </row>
    <row r="1138" spans="1:5" x14ac:dyDescent="0.3">
      <c r="A1138" t="s">
        <v>8318</v>
      </c>
      <c r="B1138" s="12">
        <v>197</v>
      </c>
      <c r="D1138" t="s">
        <v>8320</v>
      </c>
      <c r="E1138" s="12">
        <v>6</v>
      </c>
    </row>
    <row r="1139" spans="1:5" x14ac:dyDescent="0.3">
      <c r="A1139" t="s">
        <v>8318</v>
      </c>
      <c r="B1139" s="12">
        <v>271</v>
      </c>
      <c r="D1139" t="s">
        <v>8320</v>
      </c>
      <c r="E1139" s="12">
        <v>0</v>
      </c>
    </row>
    <row r="1140" spans="1:5" x14ac:dyDescent="0.3">
      <c r="A1140" t="s">
        <v>8318</v>
      </c>
      <c r="B1140" s="12">
        <v>50</v>
      </c>
      <c r="D1140" t="s">
        <v>8320</v>
      </c>
      <c r="E1140" s="12">
        <v>67</v>
      </c>
    </row>
    <row r="1141" spans="1:5" x14ac:dyDescent="0.3">
      <c r="A1141" t="s">
        <v>8318</v>
      </c>
      <c r="B1141" s="12">
        <v>169</v>
      </c>
      <c r="D1141" t="s">
        <v>8320</v>
      </c>
      <c r="E1141" s="12">
        <v>23</v>
      </c>
    </row>
    <row r="1142" spans="1:5" x14ac:dyDescent="0.3">
      <c r="A1142" t="s">
        <v>8318</v>
      </c>
      <c r="B1142" s="12">
        <v>205</v>
      </c>
      <c r="D1142" t="s">
        <v>8320</v>
      </c>
      <c r="E1142" s="12">
        <v>72</v>
      </c>
    </row>
    <row r="1143" spans="1:5" x14ac:dyDescent="0.3">
      <c r="A1143" t="s">
        <v>8318</v>
      </c>
      <c r="B1143" s="12">
        <v>206</v>
      </c>
      <c r="D1143" t="s">
        <v>8320</v>
      </c>
      <c r="E1143" s="12">
        <v>2</v>
      </c>
    </row>
    <row r="1144" spans="1:5" x14ac:dyDescent="0.3">
      <c r="A1144" t="s">
        <v>8318</v>
      </c>
      <c r="B1144" s="12">
        <v>84</v>
      </c>
      <c r="D1144" t="s">
        <v>8320</v>
      </c>
      <c r="E1144" s="12">
        <v>15</v>
      </c>
    </row>
    <row r="1145" spans="1:5" x14ac:dyDescent="0.3">
      <c r="A1145" t="s">
        <v>8318</v>
      </c>
      <c r="B1145" s="12">
        <v>210</v>
      </c>
      <c r="D1145" t="s">
        <v>8320</v>
      </c>
      <c r="E1145" s="12">
        <v>1</v>
      </c>
    </row>
    <row r="1146" spans="1:5" x14ac:dyDescent="0.3">
      <c r="A1146" t="s">
        <v>8318</v>
      </c>
      <c r="B1146" s="12">
        <v>181</v>
      </c>
      <c r="D1146" t="s">
        <v>8320</v>
      </c>
      <c r="E1146" s="12">
        <v>2</v>
      </c>
    </row>
    <row r="1147" spans="1:5" x14ac:dyDescent="0.3">
      <c r="A1147" t="s">
        <v>8318</v>
      </c>
      <c r="B1147" s="12">
        <v>60</v>
      </c>
      <c r="D1147" t="s">
        <v>8320</v>
      </c>
      <c r="E1147" s="12">
        <v>7</v>
      </c>
    </row>
    <row r="1148" spans="1:5" x14ac:dyDescent="0.3">
      <c r="A1148" t="s">
        <v>8318</v>
      </c>
      <c r="B1148" s="12">
        <v>445</v>
      </c>
      <c r="D1148" t="s">
        <v>8320</v>
      </c>
      <c r="E1148" s="12">
        <v>16</v>
      </c>
    </row>
    <row r="1149" spans="1:5" x14ac:dyDescent="0.3">
      <c r="A1149" t="s">
        <v>8318</v>
      </c>
      <c r="B1149" s="12">
        <v>17</v>
      </c>
      <c r="D1149" t="s">
        <v>8320</v>
      </c>
      <c r="E1149" s="12">
        <v>117</v>
      </c>
    </row>
    <row r="1150" spans="1:5" x14ac:dyDescent="0.3">
      <c r="A1150" t="s">
        <v>8318</v>
      </c>
      <c r="B1150" s="12">
        <v>194</v>
      </c>
      <c r="D1150" t="s">
        <v>8320</v>
      </c>
      <c r="E1150" s="12">
        <v>2</v>
      </c>
    </row>
    <row r="1151" spans="1:5" x14ac:dyDescent="0.3">
      <c r="A1151" t="s">
        <v>8318</v>
      </c>
      <c r="B1151" s="12">
        <v>404</v>
      </c>
      <c r="D1151" t="s">
        <v>8320</v>
      </c>
      <c r="E1151" s="12">
        <v>7</v>
      </c>
    </row>
    <row r="1152" spans="1:5" x14ac:dyDescent="0.3">
      <c r="A1152" t="s">
        <v>8318</v>
      </c>
      <c r="B1152" s="12">
        <v>194</v>
      </c>
      <c r="D1152" t="s">
        <v>8320</v>
      </c>
      <c r="E1152" s="12">
        <v>3</v>
      </c>
    </row>
    <row r="1153" spans="1:5" x14ac:dyDescent="0.3">
      <c r="A1153" t="s">
        <v>8318</v>
      </c>
      <c r="B1153" s="12">
        <v>902</v>
      </c>
      <c r="D1153" t="s">
        <v>8320</v>
      </c>
      <c r="E1153" s="12">
        <v>20</v>
      </c>
    </row>
    <row r="1154" spans="1:5" x14ac:dyDescent="0.3">
      <c r="A1154" t="s">
        <v>8318</v>
      </c>
      <c r="B1154" s="12">
        <v>1670</v>
      </c>
      <c r="D1154" t="s">
        <v>8320</v>
      </c>
      <c r="E1154" s="12">
        <v>50</v>
      </c>
    </row>
    <row r="1155" spans="1:5" x14ac:dyDescent="0.3">
      <c r="A1155" t="s">
        <v>8318</v>
      </c>
      <c r="B1155" s="12">
        <v>1328</v>
      </c>
      <c r="D1155" t="s">
        <v>8320</v>
      </c>
      <c r="E1155" s="12">
        <v>2</v>
      </c>
    </row>
    <row r="1156" spans="1:5" x14ac:dyDescent="0.3">
      <c r="A1156" t="s">
        <v>8318</v>
      </c>
      <c r="B1156" s="12">
        <v>944</v>
      </c>
      <c r="D1156" t="s">
        <v>8320</v>
      </c>
      <c r="E1156" s="12">
        <v>3</v>
      </c>
    </row>
    <row r="1157" spans="1:5" x14ac:dyDescent="0.3">
      <c r="A1157" t="s">
        <v>8318</v>
      </c>
      <c r="B1157" s="12">
        <v>147</v>
      </c>
      <c r="D1157" t="s">
        <v>8320</v>
      </c>
      <c r="E1157" s="12">
        <v>27</v>
      </c>
    </row>
    <row r="1158" spans="1:5" x14ac:dyDescent="0.3">
      <c r="A1158" t="s">
        <v>8318</v>
      </c>
      <c r="B1158" s="12">
        <v>99</v>
      </c>
      <c r="D1158" t="s">
        <v>8320</v>
      </c>
      <c r="E1158" s="12">
        <v>7</v>
      </c>
    </row>
    <row r="1159" spans="1:5" x14ac:dyDescent="0.3">
      <c r="A1159" t="s">
        <v>8318</v>
      </c>
      <c r="B1159" s="12">
        <v>79</v>
      </c>
      <c r="D1159" t="s">
        <v>8320</v>
      </c>
      <c r="E1159" s="12">
        <v>5</v>
      </c>
    </row>
    <row r="1160" spans="1:5" x14ac:dyDescent="0.3">
      <c r="A1160" t="s">
        <v>8318</v>
      </c>
      <c r="B1160" s="12">
        <v>75</v>
      </c>
      <c r="D1160" t="s">
        <v>8320</v>
      </c>
      <c r="E1160" s="12">
        <v>0</v>
      </c>
    </row>
    <row r="1161" spans="1:5" x14ac:dyDescent="0.3">
      <c r="A1161" t="s">
        <v>8318</v>
      </c>
      <c r="B1161" s="12">
        <v>207</v>
      </c>
      <c r="D1161" t="s">
        <v>8320</v>
      </c>
      <c r="E1161" s="12">
        <v>3</v>
      </c>
    </row>
    <row r="1162" spans="1:5" x14ac:dyDescent="0.3">
      <c r="A1162" t="s">
        <v>8318</v>
      </c>
      <c r="B1162" s="12">
        <v>102</v>
      </c>
      <c r="D1162" t="s">
        <v>8320</v>
      </c>
      <c r="E1162" s="12">
        <v>6</v>
      </c>
    </row>
    <row r="1163" spans="1:5" x14ac:dyDescent="0.3">
      <c r="A1163" t="s">
        <v>8318</v>
      </c>
      <c r="B1163" s="12">
        <v>32</v>
      </c>
      <c r="D1163" t="s">
        <v>8320</v>
      </c>
      <c r="E1163" s="12">
        <v>9</v>
      </c>
    </row>
    <row r="1164" spans="1:5" x14ac:dyDescent="0.3">
      <c r="A1164" t="s">
        <v>8318</v>
      </c>
      <c r="B1164" s="12">
        <v>480</v>
      </c>
      <c r="D1164" t="s">
        <v>8320</v>
      </c>
      <c r="E1164" s="12">
        <v>3</v>
      </c>
    </row>
    <row r="1165" spans="1:5" x14ac:dyDescent="0.3">
      <c r="A1165" t="s">
        <v>8318</v>
      </c>
      <c r="B1165" s="12">
        <v>11</v>
      </c>
      <c r="D1165" t="s">
        <v>8320</v>
      </c>
      <c r="E1165" s="12">
        <v>2</v>
      </c>
    </row>
    <row r="1166" spans="1:5" x14ac:dyDescent="0.3">
      <c r="A1166" t="s">
        <v>8318</v>
      </c>
      <c r="B1166" s="12">
        <v>12</v>
      </c>
      <c r="D1166" t="s">
        <v>8320</v>
      </c>
      <c r="E1166" s="12">
        <v>3</v>
      </c>
    </row>
    <row r="1167" spans="1:5" x14ac:dyDescent="0.3">
      <c r="A1167" t="s">
        <v>8318</v>
      </c>
      <c r="B1167" s="12">
        <v>48</v>
      </c>
      <c r="D1167" t="s">
        <v>8320</v>
      </c>
      <c r="E1167" s="12">
        <v>45</v>
      </c>
    </row>
    <row r="1168" spans="1:5" x14ac:dyDescent="0.3">
      <c r="A1168" t="s">
        <v>8318</v>
      </c>
      <c r="B1168" s="12">
        <v>59</v>
      </c>
      <c r="D1168" t="s">
        <v>8320</v>
      </c>
      <c r="E1168" s="12">
        <v>9</v>
      </c>
    </row>
    <row r="1169" spans="1:5" x14ac:dyDescent="0.3">
      <c r="A1169" t="s">
        <v>8318</v>
      </c>
      <c r="B1169" s="12">
        <v>79</v>
      </c>
      <c r="D1169" t="s">
        <v>8320</v>
      </c>
      <c r="E1169" s="12">
        <v>9</v>
      </c>
    </row>
    <row r="1170" spans="1:5" x14ac:dyDescent="0.3">
      <c r="A1170" t="s">
        <v>8318</v>
      </c>
      <c r="B1170" s="12">
        <v>14</v>
      </c>
      <c r="D1170" t="s">
        <v>8320</v>
      </c>
      <c r="E1170" s="12">
        <v>21</v>
      </c>
    </row>
    <row r="1171" spans="1:5" x14ac:dyDescent="0.3">
      <c r="A1171" t="s">
        <v>8318</v>
      </c>
      <c r="B1171" s="12">
        <v>106</v>
      </c>
      <c r="D1171" t="s">
        <v>8320</v>
      </c>
      <c r="E1171" s="12">
        <v>17</v>
      </c>
    </row>
    <row r="1172" spans="1:5" x14ac:dyDescent="0.3">
      <c r="A1172" t="s">
        <v>8318</v>
      </c>
      <c r="B1172" s="12">
        <v>25</v>
      </c>
      <c r="D1172" t="s">
        <v>8320</v>
      </c>
      <c r="E1172" s="12">
        <v>1</v>
      </c>
    </row>
    <row r="1173" spans="1:5" x14ac:dyDescent="0.3">
      <c r="A1173" t="s">
        <v>8318</v>
      </c>
      <c r="B1173" s="12">
        <v>25</v>
      </c>
      <c r="D1173" t="s">
        <v>8320</v>
      </c>
      <c r="E1173" s="12">
        <v>1</v>
      </c>
    </row>
    <row r="1174" spans="1:5" x14ac:dyDescent="0.3">
      <c r="A1174" t="s">
        <v>8318</v>
      </c>
      <c r="B1174" s="12">
        <v>29</v>
      </c>
      <c r="D1174" t="s">
        <v>8320</v>
      </c>
      <c r="E1174" s="12">
        <v>14</v>
      </c>
    </row>
    <row r="1175" spans="1:5" x14ac:dyDescent="0.3">
      <c r="A1175" t="s">
        <v>8318</v>
      </c>
      <c r="B1175" s="12">
        <v>43</v>
      </c>
      <c r="D1175" t="s">
        <v>8320</v>
      </c>
      <c r="E1175" s="12">
        <v>42</v>
      </c>
    </row>
    <row r="1176" spans="1:5" x14ac:dyDescent="0.3">
      <c r="A1176" t="s">
        <v>8318</v>
      </c>
      <c r="B1176" s="12">
        <v>46</v>
      </c>
      <c r="D1176" t="s">
        <v>8320</v>
      </c>
      <c r="E1176" s="12">
        <v>27</v>
      </c>
    </row>
    <row r="1177" spans="1:5" x14ac:dyDescent="0.3">
      <c r="A1177" t="s">
        <v>8318</v>
      </c>
      <c r="B1177" s="12">
        <v>27</v>
      </c>
      <c r="D1177" t="s">
        <v>8320</v>
      </c>
      <c r="E1177" s="12">
        <v>5</v>
      </c>
    </row>
    <row r="1178" spans="1:5" x14ac:dyDescent="0.3">
      <c r="A1178" t="s">
        <v>8318</v>
      </c>
      <c r="B1178" s="12">
        <v>112</v>
      </c>
      <c r="D1178" t="s">
        <v>8320</v>
      </c>
      <c r="E1178" s="12">
        <v>13</v>
      </c>
    </row>
    <row r="1179" spans="1:5" x14ac:dyDescent="0.3">
      <c r="A1179" t="s">
        <v>8318</v>
      </c>
      <c r="B1179" s="12">
        <v>34</v>
      </c>
      <c r="D1179" t="s">
        <v>8320</v>
      </c>
      <c r="E1179" s="12">
        <v>12</v>
      </c>
    </row>
    <row r="1180" spans="1:5" x14ac:dyDescent="0.3">
      <c r="A1180" t="s">
        <v>8318</v>
      </c>
      <c r="B1180" s="12">
        <v>145</v>
      </c>
      <c r="D1180" t="s">
        <v>8320</v>
      </c>
      <c r="E1180" s="12">
        <v>90</v>
      </c>
    </row>
    <row r="1181" spans="1:5" x14ac:dyDescent="0.3">
      <c r="A1181" t="s">
        <v>8318</v>
      </c>
      <c r="B1181" s="12">
        <v>19</v>
      </c>
      <c r="D1181" t="s">
        <v>8320</v>
      </c>
      <c r="E1181" s="12">
        <v>2</v>
      </c>
    </row>
    <row r="1182" spans="1:5" x14ac:dyDescent="0.3">
      <c r="A1182" t="s">
        <v>8318</v>
      </c>
      <c r="B1182" s="12">
        <v>288</v>
      </c>
      <c r="D1182" t="s">
        <v>8320</v>
      </c>
      <c r="E1182" s="12">
        <v>5</v>
      </c>
    </row>
    <row r="1183" spans="1:5" x14ac:dyDescent="0.3">
      <c r="A1183" t="s">
        <v>8318</v>
      </c>
      <c r="B1183" s="12">
        <v>14</v>
      </c>
      <c r="D1183" t="s">
        <v>8320</v>
      </c>
      <c r="E1183" s="12">
        <v>31</v>
      </c>
    </row>
    <row r="1184" spans="1:5" x14ac:dyDescent="0.3">
      <c r="A1184" t="s">
        <v>8318</v>
      </c>
      <c r="B1184" s="12">
        <v>7</v>
      </c>
      <c r="D1184" t="s">
        <v>8320</v>
      </c>
      <c r="E1184" s="12">
        <v>4</v>
      </c>
    </row>
    <row r="1185" spans="1:5" x14ac:dyDescent="0.3">
      <c r="A1185" t="s">
        <v>8318</v>
      </c>
      <c r="B1185" s="12">
        <v>211</v>
      </c>
      <c r="D1185" t="s">
        <v>8320</v>
      </c>
      <c r="E1185" s="12">
        <v>29</v>
      </c>
    </row>
    <row r="1186" spans="1:5" x14ac:dyDescent="0.3">
      <c r="A1186" t="s">
        <v>8318</v>
      </c>
      <c r="B1186" s="12">
        <v>85</v>
      </c>
      <c r="D1186" t="s">
        <v>8320</v>
      </c>
      <c r="E1186" s="12">
        <v>2</v>
      </c>
    </row>
    <row r="1187" spans="1:5" x14ac:dyDescent="0.3">
      <c r="A1187" t="s">
        <v>8318</v>
      </c>
      <c r="B1187" s="12">
        <v>103</v>
      </c>
      <c r="D1187" t="s">
        <v>8320</v>
      </c>
      <c r="E1187" s="12">
        <v>114</v>
      </c>
    </row>
    <row r="1188" spans="1:5" x14ac:dyDescent="0.3">
      <c r="A1188" t="s">
        <v>8318</v>
      </c>
      <c r="B1188" s="12">
        <v>113</v>
      </c>
      <c r="D1188" t="s">
        <v>8320</v>
      </c>
      <c r="E1188" s="12">
        <v>1</v>
      </c>
    </row>
    <row r="1189" spans="1:5" x14ac:dyDescent="0.3">
      <c r="A1189" t="s">
        <v>8318</v>
      </c>
      <c r="B1189" s="12">
        <v>167</v>
      </c>
      <c r="D1189" t="s">
        <v>8320</v>
      </c>
      <c r="E1189" s="12">
        <v>76</v>
      </c>
    </row>
    <row r="1190" spans="1:5" x14ac:dyDescent="0.3">
      <c r="A1190" t="s">
        <v>8318</v>
      </c>
      <c r="B1190" s="12">
        <v>73</v>
      </c>
      <c r="D1190" t="s">
        <v>8320</v>
      </c>
      <c r="E1190" s="12">
        <v>9</v>
      </c>
    </row>
    <row r="1191" spans="1:5" x14ac:dyDescent="0.3">
      <c r="A1191" t="s">
        <v>8318</v>
      </c>
      <c r="B1191" s="12">
        <v>75</v>
      </c>
      <c r="D1191" t="s">
        <v>8320</v>
      </c>
      <c r="E1191" s="12">
        <v>37</v>
      </c>
    </row>
    <row r="1192" spans="1:5" x14ac:dyDescent="0.3">
      <c r="A1192" t="s">
        <v>8318</v>
      </c>
      <c r="B1192" s="12">
        <v>614</v>
      </c>
      <c r="D1192" t="s">
        <v>8320</v>
      </c>
      <c r="E1192" s="12">
        <v>0</v>
      </c>
    </row>
    <row r="1193" spans="1:5" x14ac:dyDescent="0.3">
      <c r="A1193" t="s">
        <v>8318</v>
      </c>
      <c r="B1193" s="12">
        <v>107</v>
      </c>
      <c r="D1193" t="s">
        <v>8320</v>
      </c>
      <c r="E1193" s="12">
        <v>1</v>
      </c>
    </row>
    <row r="1194" spans="1:5" x14ac:dyDescent="0.3">
      <c r="A1194" t="s">
        <v>8318</v>
      </c>
      <c r="B1194" s="12">
        <v>1224</v>
      </c>
      <c r="D1194" t="s">
        <v>8320</v>
      </c>
      <c r="E1194" s="12">
        <v>10</v>
      </c>
    </row>
    <row r="1195" spans="1:5" x14ac:dyDescent="0.3">
      <c r="A1195" t="s">
        <v>8318</v>
      </c>
      <c r="B1195" s="12">
        <v>104</v>
      </c>
      <c r="D1195" t="s">
        <v>8320</v>
      </c>
      <c r="E1195" s="12">
        <v>1</v>
      </c>
    </row>
    <row r="1196" spans="1:5" x14ac:dyDescent="0.3">
      <c r="A1196" t="s">
        <v>8318</v>
      </c>
      <c r="B1196" s="12">
        <v>79</v>
      </c>
      <c r="D1196" t="s">
        <v>8320</v>
      </c>
      <c r="E1196" s="12">
        <v>2</v>
      </c>
    </row>
    <row r="1197" spans="1:5" x14ac:dyDescent="0.3">
      <c r="A1197" t="s">
        <v>8318</v>
      </c>
      <c r="B1197" s="12">
        <v>157</v>
      </c>
      <c r="D1197" t="s">
        <v>8320</v>
      </c>
      <c r="E1197" s="12">
        <v>1</v>
      </c>
    </row>
    <row r="1198" spans="1:5" x14ac:dyDescent="0.3">
      <c r="A1198" t="s">
        <v>8318</v>
      </c>
      <c r="B1198" s="12">
        <v>50</v>
      </c>
      <c r="D1198" t="s">
        <v>8320</v>
      </c>
      <c r="E1198" s="12">
        <v>10</v>
      </c>
    </row>
    <row r="1199" spans="1:5" x14ac:dyDescent="0.3">
      <c r="A1199" t="s">
        <v>8318</v>
      </c>
      <c r="B1199" s="12">
        <v>64</v>
      </c>
      <c r="D1199" t="s">
        <v>8320</v>
      </c>
      <c r="E1199" s="12">
        <v>9</v>
      </c>
    </row>
    <row r="1200" spans="1:5" x14ac:dyDescent="0.3">
      <c r="A1200" t="s">
        <v>8318</v>
      </c>
      <c r="B1200" s="12">
        <v>200</v>
      </c>
      <c r="D1200" t="s">
        <v>8320</v>
      </c>
      <c r="E1200" s="12">
        <v>19</v>
      </c>
    </row>
    <row r="1201" spans="1:5" x14ac:dyDescent="0.3">
      <c r="A1201" t="s">
        <v>8318</v>
      </c>
      <c r="B1201" s="12">
        <v>22</v>
      </c>
      <c r="D1201" t="s">
        <v>8320</v>
      </c>
      <c r="E1201" s="12">
        <v>0</v>
      </c>
    </row>
    <row r="1202" spans="1:5" x14ac:dyDescent="0.3">
      <c r="A1202" t="s">
        <v>8318</v>
      </c>
      <c r="B1202" s="12">
        <v>163</v>
      </c>
      <c r="D1202" t="s">
        <v>8320</v>
      </c>
      <c r="E1202" s="12">
        <v>4</v>
      </c>
    </row>
    <row r="1203" spans="1:5" x14ac:dyDescent="0.3">
      <c r="A1203" t="s">
        <v>8318</v>
      </c>
      <c r="B1203" s="12">
        <v>77</v>
      </c>
      <c r="D1203" t="s">
        <v>8320</v>
      </c>
      <c r="E1203" s="12">
        <v>8</v>
      </c>
    </row>
    <row r="1204" spans="1:5" x14ac:dyDescent="0.3">
      <c r="A1204" t="s">
        <v>8318</v>
      </c>
      <c r="B1204" s="12">
        <v>89</v>
      </c>
      <c r="D1204" t="s">
        <v>8320</v>
      </c>
      <c r="E1204" s="12">
        <v>24</v>
      </c>
    </row>
    <row r="1205" spans="1:5" x14ac:dyDescent="0.3">
      <c r="A1205" t="s">
        <v>8318</v>
      </c>
      <c r="B1205" s="12">
        <v>3355</v>
      </c>
      <c r="D1205" t="s">
        <v>8320</v>
      </c>
      <c r="E1205" s="12">
        <v>0</v>
      </c>
    </row>
    <row r="1206" spans="1:5" x14ac:dyDescent="0.3">
      <c r="A1206" t="s">
        <v>8318</v>
      </c>
      <c r="B1206" s="12">
        <v>537</v>
      </c>
      <c r="D1206" t="s">
        <v>8320</v>
      </c>
      <c r="E1206" s="12">
        <v>39</v>
      </c>
    </row>
    <row r="1207" spans="1:5" x14ac:dyDescent="0.3">
      <c r="A1207" t="s">
        <v>8318</v>
      </c>
      <c r="B1207" s="12">
        <v>125</v>
      </c>
      <c r="D1207" t="s">
        <v>8320</v>
      </c>
      <c r="E1207" s="12">
        <v>6</v>
      </c>
    </row>
    <row r="1208" spans="1:5" x14ac:dyDescent="0.3">
      <c r="A1208" t="s">
        <v>8318</v>
      </c>
      <c r="B1208" s="12">
        <v>163</v>
      </c>
      <c r="D1208" t="s">
        <v>8320</v>
      </c>
      <c r="E1208" s="12">
        <v>4</v>
      </c>
    </row>
    <row r="1209" spans="1:5" x14ac:dyDescent="0.3">
      <c r="A1209" t="s">
        <v>8318</v>
      </c>
      <c r="B1209" s="12">
        <v>283</v>
      </c>
      <c r="D1209" t="s">
        <v>8320</v>
      </c>
      <c r="E1209" s="12">
        <v>3</v>
      </c>
    </row>
    <row r="1210" spans="1:5" x14ac:dyDescent="0.3">
      <c r="A1210" t="s">
        <v>8318</v>
      </c>
      <c r="B1210" s="12">
        <v>352</v>
      </c>
      <c r="D1210" t="s">
        <v>8320</v>
      </c>
      <c r="E1210" s="12">
        <v>53</v>
      </c>
    </row>
    <row r="1211" spans="1:5" x14ac:dyDescent="0.3">
      <c r="A1211" t="s">
        <v>8318</v>
      </c>
      <c r="B1211" s="12">
        <v>94</v>
      </c>
      <c r="D1211" t="s">
        <v>8320</v>
      </c>
      <c r="E1211" s="12">
        <v>1</v>
      </c>
    </row>
    <row r="1212" spans="1:5" x14ac:dyDescent="0.3">
      <c r="A1212" t="s">
        <v>8318</v>
      </c>
      <c r="B1212" s="12">
        <v>67</v>
      </c>
      <c r="D1212" t="s">
        <v>8320</v>
      </c>
      <c r="E1212" s="12">
        <v>2</v>
      </c>
    </row>
    <row r="1213" spans="1:5" x14ac:dyDescent="0.3">
      <c r="A1213" t="s">
        <v>8318</v>
      </c>
      <c r="B1213" s="12">
        <v>221</v>
      </c>
      <c r="D1213" t="s">
        <v>8320</v>
      </c>
      <c r="E1213" s="12">
        <v>25</v>
      </c>
    </row>
    <row r="1214" spans="1:5" x14ac:dyDescent="0.3">
      <c r="A1214" t="s">
        <v>8318</v>
      </c>
      <c r="B1214" s="12">
        <v>2165</v>
      </c>
      <c r="D1214" t="s">
        <v>8320</v>
      </c>
      <c r="E1214" s="12">
        <v>6</v>
      </c>
    </row>
    <row r="1215" spans="1:5" x14ac:dyDescent="0.3">
      <c r="A1215" t="s">
        <v>8318</v>
      </c>
      <c r="B1215" s="12">
        <v>179</v>
      </c>
      <c r="D1215" t="s">
        <v>8320</v>
      </c>
      <c r="E1215" s="12">
        <v>0</v>
      </c>
    </row>
    <row r="1216" spans="1:5" x14ac:dyDescent="0.3">
      <c r="A1216" t="s">
        <v>8318</v>
      </c>
      <c r="B1216" s="12">
        <v>123</v>
      </c>
      <c r="D1216" t="s">
        <v>8320</v>
      </c>
      <c r="E1216" s="12">
        <v>12</v>
      </c>
    </row>
    <row r="1217" spans="1:5" x14ac:dyDescent="0.3">
      <c r="A1217" t="s">
        <v>8318</v>
      </c>
      <c r="B1217" s="12">
        <v>1104</v>
      </c>
      <c r="D1217" t="s">
        <v>8320</v>
      </c>
      <c r="E1217" s="12">
        <v>0</v>
      </c>
    </row>
    <row r="1218" spans="1:5" x14ac:dyDescent="0.3">
      <c r="A1218" t="s">
        <v>8318</v>
      </c>
      <c r="B1218" s="12">
        <v>403</v>
      </c>
      <c r="D1218" t="s">
        <v>8320</v>
      </c>
      <c r="E1218" s="12">
        <v>36</v>
      </c>
    </row>
    <row r="1219" spans="1:5" x14ac:dyDescent="0.3">
      <c r="A1219" t="s">
        <v>8318</v>
      </c>
      <c r="B1219" s="12">
        <v>109</v>
      </c>
      <c r="D1219" t="s">
        <v>8320</v>
      </c>
      <c r="E1219" s="12">
        <v>0</v>
      </c>
    </row>
    <row r="1220" spans="1:5" x14ac:dyDescent="0.3">
      <c r="A1220" t="s">
        <v>8318</v>
      </c>
      <c r="B1220" s="12">
        <v>372</v>
      </c>
      <c r="D1220" t="s">
        <v>8320</v>
      </c>
      <c r="E1220" s="12">
        <v>2</v>
      </c>
    </row>
    <row r="1221" spans="1:5" x14ac:dyDescent="0.3">
      <c r="A1221" t="s">
        <v>8318</v>
      </c>
      <c r="B1221" s="12">
        <v>311</v>
      </c>
      <c r="D1221" t="s">
        <v>8320</v>
      </c>
      <c r="E1221" s="12">
        <v>1</v>
      </c>
    </row>
    <row r="1222" spans="1:5" x14ac:dyDescent="0.3">
      <c r="A1222" t="s">
        <v>8318</v>
      </c>
      <c r="B1222" s="12">
        <v>61</v>
      </c>
      <c r="D1222" t="s">
        <v>8320</v>
      </c>
      <c r="E1222" s="12">
        <v>59</v>
      </c>
    </row>
    <row r="1223" spans="1:5" x14ac:dyDescent="0.3">
      <c r="A1223" t="s">
        <v>8318</v>
      </c>
      <c r="B1223" s="12">
        <v>115</v>
      </c>
      <c r="D1223" t="s">
        <v>8320</v>
      </c>
      <c r="E1223" s="12">
        <v>1</v>
      </c>
    </row>
    <row r="1224" spans="1:5" x14ac:dyDescent="0.3">
      <c r="A1224" t="s">
        <v>8318</v>
      </c>
      <c r="B1224" s="12">
        <v>111</v>
      </c>
      <c r="D1224" t="s">
        <v>8320</v>
      </c>
      <c r="E1224" s="12">
        <v>31</v>
      </c>
    </row>
    <row r="1225" spans="1:5" x14ac:dyDescent="0.3">
      <c r="A1225" t="s">
        <v>8318</v>
      </c>
      <c r="B1225" s="12">
        <v>337</v>
      </c>
      <c r="D1225" t="s">
        <v>8320</v>
      </c>
      <c r="E1225" s="12">
        <v>18</v>
      </c>
    </row>
    <row r="1226" spans="1:5" x14ac:dyDescent="0.3">
      <c r="A1226" t="s">
        <v>8318</v>
      </c>
      <c r="B1226" s="12">
        <v>9</v>
      </c>
      <c r="D1226" t="s">
        <v>8320</v>
      </c>
      <c r="E1226" s="12">
        <v>10</v>
      </c>
    </row>
    <row r="1227" spans="1:5" x14ac:dyDescent="0.3">
      <c r="A1227" t="s">
        <v>8318</v>
      </c>
      <c r="B1227" s="12">
        <v>120</v>
      </c>
      <c r="D1227" t="s">
        <v>8320</v>
      </c>
      <c r="E1227" s="12">
        <v>0</v>
      </c>
    </row>
    <row r="1228" spans="1:5" x14ac:dyDescent="0.3">
      <c r="A1228" t="s">
        <v>8318</v>
      </c>
      <c r="B1228" s="12">
        <v>102</v>
      </c>
      <c r="D1228" t="s">
        <v>8320</v>
      </c>
      <c r="E1228" s="12">
        <v>14</v>
      </c>
    </row>
    <row r="1229" spans="1:5" x14ac:dyDescent="0.3">
      <c r="A1229" t="s">
        <v>8318</v>
      </c>
      <c r="B1229" s="12">
        <v>186</v>
      </c>
      <c r="D1229" t="s">
        <v>8320</v>
      </c>
      <c r="E1229" s="12">
        <v>2</v>
      </c>
    </row>
    <row r="1230" spans="1:5" x14ac:dyDescent="0.3">
      <c r="A1230" t="s">
        <v>8318</v>
      </c>
      <c r="B1230" s="12">
        <v>15</v>
      </c>
      <c r="D1230" t="s">
        <v>8320</v>
      </c>
      <c r="E1230" s="12">
        <v>1</v>
      </c>
    </row>
    <row r="1231" spans="1:5" x14ac:dyDescent="0.3">
      <c r="A1231" t="s">
        <v>8318</v>
      </c>
      <c r="B1231" s="12">
        <v>67</v>
      </c>
      <c r="D1231" t="s">
        <v>8320</v>
      </c>
      <c r="E1231" s="12">
        <v>3</v>
      </c>
    </row>
    <row r="1232" spans="1:5" x14ac:dyDescent="0.3">
      <c r="A1232" t="s">
        <v>8318</v>
      </c>
      <c r="B1232" s="12">
        <v>130</v>
      </c>
      <c r="D1232" t="s">
        <v>8320</v>
      </c>
      <c r="E1232" s="12">
        <v>0</v>
      </c>
    </row>
    <row r="1233" spans="1:5" x14ac:dyDescent="0.3">
      <c r="A1233" t="s">
        <v>8318</v>
      </c>
      <c r="B1233" s="12">
        <v>16</v>
      </c>
      <c r="D1233" t="s">
        <v>8320</v>
      </c>
      <c r="E1233" s="12">
        <v>2</v>
      </c>
    </row>
    <row r="1234" spans="1:5" x14ac:dyDescent="0.3">
      <c r="A1234" t="s">
        <v>8318</v>
      </c>
      <c r="B1234" s="12">
        <v>67</v>
      </c>
      <c r="D1234" t="s">
        <v>8320</v>
      </c>
      <c r="E1234" s="12">
        <v>0</v>
      </c>
    </row>
    <row r="1235" spans="1:5" x14ac:dyDescent="0.3">
      <c r="A1235" t="s">
        <v>8318</v>
      </c>
      <c r="B1235" s="12">
        <v>124</v>
      </c>
      <c r="D1235" t="s">
        <v>8320</v>
      </c>
      <c r="E1235" s="12">
        <v>12</v>
      </c>
    </row>
    <row r="1236" spans="1:5" x14ac:dyDescent="0.3">
      <c r="A1236" t="s">
        <v>8318</v>
      </c>
      <c r="B1236" s="12">
        <v>80</v>
      </c>
      <c r="D1236" t="s">
        <v>8320</v>
      </c>
      <c r="E1236" s="12">
        <v>1</v>
      </c>
    </row>
    <row r="1237" spans="1:5" x14ac:dyDescent="0.3">
      <c r="A1237" t="s">
        <v>8318</v>
      </c>
      <c r="B1237" s="12">
        <v>282</v>
      </c>
      <c r="D1237" t="s">
        <v>8320</v>
      </c>
      <c r="E1237" s="12">
        <v>8</v>
      </c>
    </row>
    <row r="1238" spans="1:5" x14ac:dyDescent="0.3">
      <c r="A1238" t="s">
        <v>8318</v>
      </c>
      <c r="B1238" s="12">
        <v>68</v>
      </c>
      <c r="D1238" t="s">
        <v>8320</v>
      </c>
      <c r="E1238" s="12">
        <v>2</v>
      </c>
    </row>
    <row r="1239" spans="1:5" x14ac:dyDescent="0.3">
      <c r="A1239" t="s">
        <v>8318</v>
      </c>
      <c r="B1239" s="12">
        <v>86</v>
      </c>
      <c r="D1239" t="s">
        <v>8320</v>
      </c>
      <c r="E1239" s="12">
        <v>31</v>
      </c>
    </row>
    <row r="1240" spans="1:5" x14ac:dyDescent="0.3">
      <c r="A1240" t="s">
        <v>8318</v>
      </c>
      <c r="B1240" s="12">
        <v>115</v>
      </c>
      <c r="D1240" t="s">
        <v>8320</v>
      </c>
      <c r="E1240" s="12">
        <v>5</v>
      </c>
    </row>
    <row r="1241" spans="1:5" x14ac:dyDescent="0.3">
      <c r="A1241" t="s">
        <v>8318</v>
      </c>
      <c r="B1241" s="12">
        <v>75</v>
      </c>
      <c r="D1241" t="s">
        <v>8320</v>
      </c>
      <c r="E1241" s="12">
        <v>1</v>
      </c>
    </row>
    <row r="1242" spans="1:5" x14ac:dyDescent="0.3">
      <c r="A1242" t="s">
        <v>8318</v>
      </c>
      <c r="B1242" s="12">
        <v>43</v>
      </c>
      <c r="D1242" t="s">
        <v>8320</v>
      </c>
      <c r="E1242" s="12">
        <v>12</v>
      </c>
    </row>
    <row r="1243" spans="1:5" x14ac:dyDescent="0.3">
      <c r="A1243" t="s">
        <v>8318</v>
      </c>
      <c r="B1243" s="12">
        <v>48</v>
      </c>
      <c r="D1243" t="s">
        <v>8320</v>
      </c>
      <c r="E1243" s="12">
        <v>4</v>
      </c>
    </row>
    <row r="1244" spans="1:5" x14ac:dyDescent="0.3">
      <c r="A1244" t="s">
        <v>8318</v>
      </c>
      <c r="B1244" s="12">
        <v>52</v>
      </c>
      <c r="D1244" t="s">
        <v>8320</v>
      </c>
      <c r="E1244" s="12">
        <v>0</v>
      </c>
    </row>
    <row r="1245" spans="1:5" x14ac:dyDescent="0.3">
      <c r="A1245" t="s">
        <v>8318</v>
      </c>
      <c r="B1245" s="12">
        <v>43</v>
      </c>
      <c r="D1245" t="s">
        <v>8320</v>
      </c>
      <c r="E1245" s="12">
        <v>7</v>
      </c>
    </row>
    <row r="1246" spans="1:5" x14ac:dyDescent="0.3">
      <c r="A1246" t="s">
        <v>8318</v>
      </c>
      <c r="B1246" s="12">
        <v>58</v>
      </c>
      <c r="D1246" t="s">
        <v>8320</v>
      </c>
      <c r="E1246" s="12">
        <v>2</v>
      </c>
    </row>
    <row r="1247" spans="1:5" x14ac:dyDescent="0.3">
      <c r="A1247" t="s">
        <v>8318</v>
      </c>
      <c r="B1247" s="12">
        <v>47</v>
      </c>
      <c r="D1247" t="s">
        <v>8320</v>
      </c>
      <c r="E1247" s="12">
        <v>1</v>
      </c>
    </row>
    <row r="1248" spans="1:5" x14ac:dyDescent="0.3">
      <c r="A1248" t="s">
        <v>8318</v>
      </c>
      <c r="B1248" s="12">
        <v>36</v>
      </c>
      <c r="D1248" t="s">
        <v>8320</v>
      </c>
      <c r="E1248" s="12">
        <v>4</v>
      </c>
    </row>
    <row r="1249" spans="1:5" x14ac:dyDescent="0.3">
      <c r="A1249" t="s">
        <v>8318</v>
      </c>
      <c r="B1249" s="12">
        <v>17</v>
      </c>
      <c r="D1249" t="s">
        <v>8320</v>
      </c>
      <c r="E1249" s="12">
        <v>6</v>
      </c>
    </row>
    <row r="1250" spans="1:5" x14ac:dyDescent="0.3">
      <c r="A1250" t="s">
        <v>8318</v>
      </c>
      <c r="B1250" s="12">
        <v>104</v>
      </c>
      <c r="D1250" t="s">
        <v>8320</v>
      </c>
      <c r="E1250" s="12">
        <v>8</v>
      </c>
    </row>
    <row r="1251" spans="1:5" x14ac:dyDescent="0.3">
      <c r="A1251" t="s">
        <v>8318</v>
      </c>
      <c r="B1251" s="12">
        <v>47</v>
      </c>
      <c r="D1251" t="s">
        <v>8320</v>
      </c>
      <c r="E1251" s="12">
        <v>14</v>
      </c>
    </row>
    <row r="1252" spans="1:5" x14ac:dyDescent="0.3">
      <c r="A1252" t="s">
        <v>8318</v>
      </c>
      <c r="B1252" s="12">
        <v>38</v>
      </c>
      <c r="D1252" t="s">
        <v>8320</v>
      </c>
      <c r="E1252" s="12">
        <v>0</v>
      </c>
    </row>
    <row r="1253" spans="1:5" x14ac:dyDescent="0.3">
      <c r="A1253" t="s">
        <v>8318</v>
      </c>
      <c r="B1253" s="12">
        <v>81</v>
      </c>
      <c r="D1253" t="s">
        <v>8320</v>
      </c>
      <c r="E1253" s="12">
        <v>4</v>
      </c>
    </row>
    <row r="1254" spans="1:5" x14ac:dyDescent="0.3">
      <c r="A1254" t="s">
        <v>8318</v>
      </c>
      <c r="B1254" s="12">
        <v>55</v>
      </c>
      <c r="D1254" t="s">
        <v>8320</v>
      </c>
      <c r="E1254" s="12">
        <v>0</v>
      </c>
    </row>
    <row r="1255" spans="1:5" x14ac:dyDescent="0.3">
      <c r="A1255" t="s">
        <v>8318</v>
      </c>
      <c r="B1255" s="12">
        <v>41</v>
      </c>
      <c r="D1255" t="s">
        <v>8320</v>
      </c>
      <c r="E1255" s="12">
        <v>0</v>
      </c>
    </row>
    <row r="1256" spans="1:5" x14ac:dyDescent="0.3">
      <c r="A1256" t="s">
        <v>8318</v>
      </c>
      <c r="B1256" s="12">
        <v>79</v>
      </c>
      <c r="D1256" t="s">
        <v>8320</v>
      </c>
      <c r="E1256" s="12">
        <v>1</v>
      </c>
    </row>
    <row r="1257" spans="1:5" x14ac:dyDescent="0.3">
      <c r="A1257" t="s">
        <v>8318</v>
      </c>
      <c r="B1257" s="12">
        <v>16</v>
      </c>
      <c r="D1257" t="s">
        <v>8320</v>
      </c>
      <c r="E1257" s="12">
        <v>1</v>
      </c>
    </row>
    <row r="1258" spans="1:5" x14ac:dyDescent="0.3">
      <c r="A1258" t="s">
        <v>8318</v>
      </c>
      <c r="B1258" s="12">
        <v>8</v>
      </c>
      <c r="D1258" t="s">
        <v>8320</v>
      </c>
      <c r="E1258" s="12">
        <v>1</v>
      </c>
    </row>
    <row r="1259" spans="1:5" x14ac:dyDescent="0.3">
      <c r="A1259" t="s">
        <v>8318</v>
      </c>
      <c r="B1259" s="12">
        <v>95</v>
      </c>
      <c r="D1259" t="s">
        <v>8320</v>
      </c>
      <c r="E1259" s="12">
        <v>1</v>
      </c>
    </row>
    <row r="1260" spans="1:5" x14ac:dyDescent="0.3">
      <c r="A1260" t="s">
        <v>8318</v>
      </c>
      <c r="B1260" s="12">
        <v>25</v>
      </c>
      <c r="D1260" t="s">
        <v>8320</v>
      </c>
      <c r="E1260" s="12">
        <v>4</v>
      </c>
    </row>
    <row r="1261" spans="1:5" x14ac:dyDescent="0.3">
      <c r="A1261" t="s">
        <v>8318</v>
      </c>
      <c r="B1261" s="12">
        <v>19</v>
      </c>
      <c r="D1261" t="s">
        <v>8320</v>
      </c>
      <c r="E1261" s="12">
        <v>0</v>
      </c>
    </row>
    <row r="1262" spans="1:5" x14ac:dyDescent="0.3">
      <c r="A1262" t="s">
        <v>8318</v>
      </c>
      <c r="B1262" s="12">
        <v>90</v>
      </c>
      <c r="D1262" t="s">
        <v>8320</v>
      </c>
      <c r="E1262" s="12">
        <v>0</v>
      </c>
    </row>
    <row r="1263" spans="1:5" x14ac:dyDescent="0.3">
      <c r="A1263" t="s">
        <v>8318</v>
      </c>
      <c r="B1263" s="12">
        <v>41</v>
      </c>
      <c r="D1263" t="s">
        <v>8320</v>
      </c>
      <c r="E1263" s="12">
        <v>2</v>
      </c>
    </row>
    <row r="1264" spans="1:5" x14ac:dyDescent="0.3">
      <c r="A1264" t="s">
        <v>8318</v>
      </c>
      <c r="B1264" s="12">
        <v>30</v>
      </c>
      <c r="D1264" t="s">
        <v>8320</v>
      </c>
      <c r="E1264" s="12">
        <v>24</v>
      </c>
    </row>
    <row r="1265" spans="1:5" x14ac:dyDescent="0.3">
      <c r="A1265" t="s">
        <v>8318</v>
      </c>
      <c r="B1265" s="12">
        <v>38</v>
      </c>
      <c r="D1265" t="s">
        <v>8320</v>
      </c>
      <c r="E1265" s="12">
        <v>1</v>
      </c>
    </row>
    <row r="1266" spans="1:5" x14ac:dyDescent="0.3">
      <c r="A1266" t="s">
        <v>8318</v>
      </c>
      <c r="B1266" s="12">
        <v>65</v>
      </c>
      <c r="D1266" t="s">
        <v>8320</v>
      </c>
      <c r="E1266" s="12">
        <v>2</v>
      </c>
    </row>
    <row r="1267" spans="1:5" x14ac:dyDescent="0.3">
      <c r="A1267" t="s">
        <v>8318</v>
      </c>
      <c r="B1267" s="12">
        <v>75</v>
      </c>
      <c r="D1267" t="s">
        <v>8320</v>
      </c>
      <c r="E1267" s="12">
        <v>1</v>
      </c>
    </row>
    <row r="1268" spans="1:5" x14ac:dyDescent="0.3">
      <c r="A1268" t="s">
        <v>8318</v>
      </c>
      <c r="B1268" s="12">
        <v>16</v>
      </c>
      <c r="D1268" t="s">
        <v>8320</v>
      </c>
      <c r="E1268" s="12">
        <v>37</v>
      </c>
    </row>
    <row r="1269" spans="1:5" x14ac:dyDescent="0.3">
      <c r="A1269" t="s">
        <v>8318</v>
      </c>
      <c r="B1269" s="12">
        <v>10</v>
      </c>
      <c r="D1269" t="s">
        <v>8320</v>
      </c>
      <c r="E1269" s="12">
        <v>5</v>
      </c>
    </row>
    <row r="1270" spans="1:5" x14ac:dyDescent="0.3">
      <c r="A1270" t="s">
        <v>8318</v>
      </c>
      <c r="B1270" s="12">
        <v>27</v>
      </c>
      <c r="D1270" t="s">
        <v>8320</v>
      </c>
      <c r="E1270" s="12">
        <v>4</v>
      </c>
    </row>
    <row r="1271" spans="1:5" x14ac:dyDescent="0.3">
      <c r="A1271" t="s">
        <v>8318</v>
      </c>
      <c r="B1271" s="12">
        <v>259</v>
      </c>
      <c r="D1271" t="s">
        <v>8320</v>
      </c>
      <c r="E1271" s="12">
        <v>16</v>
      </c>
    </row>
    <row r="1272" spans="1:5" x14ac:dyDescent="0.3">
      <c r="A1272" t="s">
        <v>8318</v>
      </c>
      <c r="B1272" s="12">
        <v>39</v>
      </c>
      <c r="D1272" t="s">
        <v>8320</v>
      </c>
      <c r="E1272" s="12">
        <v>9</v>
      </c>
    </row>
    <row r="1273" spans="1:5" x14ac:dyDescent="0.3">
      <c r="A1273" t="s">
        <v>8318</v>
      </c>
      <c r="B1273" s="12">
        <v>42</v>
      </c>
      <c r="D1273" t="s">
        <v>8320</v>
      </c>
      <c r="E1273" s="12">
        <v>0</v>
      </c>
    </row>
    <row r="1274" spans="1:5" x14ac:dyDescent="0.3">
      <c r="A1274" t="s">
        <v>8318</v>
      </c>
      <c r="B1274" s="12">
        <v>10</v>
      </c>
      <c r="D1274" t="s">
        <v>8320</v>
      </c>
      <c r="E1274" s="12">
        <v>40</v>
      </c>
    </row>
    <row r="1275" spans="1:5" x14ac:dyDescent="0.3">
      <c r="A1275" t="s">
        <v>8318</v>
      </c>
      <c r="B1275" s="12">
        <v>56</v>
      </c>
      <c r="D1275" t="s">
        <v>8320</v>
      </c>
      <c r="E1275" s="12">
        <v>0</v>
      </c>
    </row>
    <row r="1276" spans="1:5" x14ac:dyDescent="0.3">
      <c r="A1276" t="s">
        <v>8318</v>
      </c>
      <c r="B1276" s="12">
        <v>20</v>
      </c>
      <c r="D1276" t="s">
        <v>8320</v>
      </c>
      <c r="E1276" s="12">
        <v>2</v>
      </c>
    </row>
    <row r="1277" spans="1:5" x14ac:dyDescent="0.3">
      <c r="A1277" t="s">
        <v>8318</v>
      </c>
      <c r="B1277" s="12">
        <v>170</v>
      </c>
      <c r="D1277" t="s">
        <v>8320</v>
      </c>
      <c r="E1277" s="12">
        <v>1</v>
      </c>
    </row>
    <row r="1278" spans="1:5" x14ac:dyDescent="0.3">
      <c r="A1278" t="s">
        <v>8318</v>
      </c>
      <c r="B1278" s="12">
        <v>29</v>
      </c>
      <c r="D1278" t="s">
        <v>8320</v>
      </c>
      <c r="E1278" s="12">
        <v>9</v>
      </c>
    </row>
    <row r="1279" spans="1:5" x14ac:dyDescent="0.3">
      <c r="A1279" t="s">
        <v>8318</v>
      </c>
      <c r="B1279" s="12">
        <v>132</v>
      </c>
      <c r="D1279" t="s">
        <v>8320</v>
      </c>
      <c r="E1279" s="12">
        <v>34</v>
      </c>
    </row>
    <row r="1280" spans="1:5" x14ac:dyDescent="0.3">
      <c r="A1280" t="s">
        <v>8318</v>
      </c>
      <c r="B1280" s="12">
        <v>27</v>
      </c>
      <c r="D1280" t="s">
        <v>8320</v>
      </c>
      <c r="E1280" s="12">
        <v>23</v>
      </c>
    </row>
    <row r="1281" spans="1:5" x14ac:dyDescent="0.3">
      <c r="A1281" t="s">
        <v>8318</v>
      </c>
      <c r="B1281" s="12">
        <v>26</v>
      </c>
      <c r="D1281" t="s">
        <v>8320</v>
      </c>
      <c r="E1281" s="12">
        <v>19</v>
      </c>
    </row>
    <row r="1282" spans="1:5" x14ac:dyDescent="0.3">
      <c r="A1282" t="s">
        <v>8318</v>
      </c>
      <c r="B1282" s="12">
        <v>43</v>
      </c>
      <c r="D1282" t="s">
        <v>8320</v>
      </c>
      <c r="E1282" s="12">
        <v>50</v>
      </c>
    </row>
    <row r="1283" spans="1:5" x14ac:dyDescent="0.3">
      <c r="A1283" t="s">
        <v>8318</v>
      </c>
      <c r="B1283" s="12">
        <v>80</v>
      </c>
      <c r="D1283" t="s">
        <v>8320</v>
      </c>
      <c r="E1283" s="12">
        <v>12</v>
      </c>
    </row>
    <row r="1284" spans="1:5" x14ac:dyDescent="0.3">
      <c r="A1284" t="s">
        <v>8318</v>
      </c>
      <c r="B1284" s="12">
        <v>33</v>
      </c>
      <c r="D1284" t="s">
        <v>8320</v>
      </c>
      <c r="E1284" s="12">
        <v>8</v>
      </c>
    </row>
    <row r="1285" spans="1:5" x14ac:dyDescent="0.3">
      <c r="A1285" t="s">
        <v>8318</v>
      </c>
      <c r="B1285" s="12">
        <v>71</v>
      </c>
      <c r="D1285" t="s">
        <v>8320</v>
      </c>
      <c r="E1285" s="12">
        <v>9</v>
      </c>
    </row>
    <row r="1286" spans="1:5" x14ac:dyDescent="0.3">
      <c r="A1286" t="s">
        <v>8318</v>
      </c>
      <c r="B1286" s="12">
        <v>81</v>
      </c>
      <c r="D1286" t="s">
        <v>8320</v>
      </c>
      <c r="E1286" s="12">
        <v>43</v>
      </c>
    </row>
    <row r="1287" spans="1:5" x14ac:dyDescent="0.3">
      <c r="A1287" t="s">
        <v>8318</v>
      </c>
      <c r="B1287" s="12">
        <v>76</v>
      </c>
      <c r="D1287" t="s">
        <v>8320</v>
      </c>
      <c r="E1287" s="12">
        <v>28</v>
      </c>
    </row>
    <row r="1288" spans="1:5" x14ac:dyDescent="0.3">
      <c r="A1288" t="s">
        <v>8318</v>
      </c>
      <c r="B1288" s="12">
        <v>48</v>
      </c>
      <c r="D1288" t="s">
        <v>8320</v>
      </c>
      <c r="E1288" s="12">
        <v>4</v>
      </c>
    </row>
    <row r="1289" spans="1:5" x14ac:dyDescent="0.3">
      <c r="A1289" t="s">
        <v>8318</v>
      </c>
      <c r="B1289" s="12">
        <v>61</v>
      </c>
      <c r="D1289" t="s">
        <v>8320</v>
      </c>
      <c r="E1289" s="12">
        <v>24</v>
      </c>
    </row>
    <row r="1290" spans="1:5" x14ac:dyDescent="0.3">
      <c r="A1290" t="s">
        <v>8318</v>
      </c>
      <c r="B1290" s="12">
        <v>60</v>
      </c>
      <c r="D1290" t="s">
        <v>8320</v>
      </c>
      <c r="E1290" s="12">
        <v>2</v>
      </c>
    </row>
    <row r="1291" spans="1:5" x14ac:dyDescent="0.3">
      <c r="A1291" t="s">
        <v>8318</v>
      </c>
      <c r="B1291" s="12">
        <v>136</v>
      </c>
      <c r="D1291" t="s">
        <v>8320</v>
      </c>
      <c r="E1291" s="12">
        <v>2</v>
      </c>
    </row>
    <row r="1292" spans="1:5" x14ac:dyDescent="0.3">
      <c r="A1292" t="s">
        <v>8318</v>
      </c>
      <c r="B1292" s="12">
        <v>14</v>
      </c>
      <c r="D1292" t="s">
        <v>8320</v>
      </c>
      <c r="E1292" s="12">
        <v>20</v>
      </c>
    </row>
    <row r="1293" spans="1:5" x14ac:dyDescent="0.3">
      <c r="A1293" t="s">
        <v>8318</v>
      </c>
      <c r="B1293" s="12">
        <v>78</v>
      </c>
      <c r="D1293" t="s">
        <v>8320</v>
      </c>
      <c r="E1293" s="12">
        <v>1</v>
      </c>
    </row>
    <row r="1294" spans="1:5" x14ac:dyDescent="0.3">
      <c r="A1294" t="s">
        <v>8318</v>
      </c>
      <c r="B1294" s="12">
        <v>4</v>
      </c>
      <c r="D1294" t="s">
        <v>8320</v>
      </c>
      <c r="E1294" s="12">
        <v>1</v>
      </c>
    </row>
    <row r="1295" spans="1:5" x14ac:dyDescent="0.3">
      <c r="A1295" t="s">
        <v>8318</v>
      </c>
      <c r="B1295" s="12">
        <v>11</v>
      </c>
      <c r="D1295" t="s">
        <v>8320</v>
      </c>
      <c r="E1295" s="12">
        <v>4</v>
      </c>
    </row>
    <row r="1296" spans="1:5" x14ac:dyDescent="0.3">
      <c r="A1296" t="s">
        <v>8318</v>
      </c>
      <c r="B1296" s="12">
        <v>185</v>
      </c>
      <c r="D1296" t="s">
        <v>8320</v>
      </c>
      <c r="E1296" s="12">
        <v>1</v>
      </c>
    </row>
    <row r="1297" spans="1:5" x14ac:dyDescent="0.3">
      <c r="A1297" t="s">
        <v>8318</v>
      </c>
      <c r="B1297" s="12">
        <v>59</v>
      </c>
      <c r="D1297" t="s">
        <v>8320</v>
      </c>
      <c r="E1297" s="12">
        <v>1</v>
      </c>
    </row>
    <row r="1298" spans="1:5" x14ac:dyDescent="0.3">
      <c r="A1298" t="s">
        <v>8318</v>
      </c>
      <c r="B1298" s="12">
        <v>27</v>
      </c>
      <c r="D1298" t="s">
        <v>8320</v>
      </c>
      <c r="E1298" s="12">
        <v>13</v>
      </c>
    </row>
    <row r="1299" spans="1:5" x14ac:dyDescent="0.3">
      <c r="A1299" t="s">
        <v>8318</v>
      </c>
      <c r="B1299" s="12">
        <v>63</v>
      </c>
      <c r="D1299" t="s">
        <v>8320</v>
      </c>
      <c r="E1299" s="12">
        <v>1</v>
      </c>
    </row>
    <row r="1300" spans="1:5" x14ac:dyDescent="0.3">
      <c r="A1300" t="s">
        <v>8318</v>
      </c>
      <c r="B1300" s="12">
        <v>13</v>
      </c>
      <c r="D1300" t="s">
        <v>8320</v>
      </c>
      <c r="E1300" s="12">
        <v>1</v>
      </c>
    </row>
    <row r="1301" spans="1:5" x14ac:dyDescent="0.3">
      <c r="A1301" t="s">
        <v>8318</v>
      </c>
      <c r="B1301" s="12">
        <v>13</v>
      </c>
      <c r="D1301" t="s">
        <v>8320</v>
      </c>
      <c r="E1301" s="12">
        <v>0</v>
      </c>
    </row>
    <row r="1302" spans="1:5" x14ac:dyDescent="0.3">
      <c r="A1302" t="s">
        <v>8318</v>
      </c>
      <c r="B1302" s="12">
        <v>57</v>
      </c>
      <c r="D1302" t="s">
        <v>8320</v>
      </c>
      <c r="E1302" s="12">
        <v>3</v>
      </c>
    </row>
    <row r="1303" spans="1:5" x14ac:dyDescent="0.3">
      <c r="A1303" t="s">
        <v>8318</v>
      </c>
      <c r="B1303" s="12">
        <v>61</v>
      </c>
      <c r="D1303" t="s">
        <v>8320</v>
      </c>
      <c r="E1303" s="12">
        <v>14</v>
      </c>
    </row>
    <row r="1304" spans="1:5" x14ac:dyDescent="0.3">
      <c r="A1304" t="s">
        <v>8318</v>
      </c>
      <c r="B1304" s="12">
        <v>65</v>
      </c>
      <c r="D1304" t="s">
        <v>8320</v>
      </c>
      <c r="E1304" s="12">
        <v>2</v>
      </c>
    </row>
    <row r="1305" spans="1:5" x14ac:dyDescent="0.3">
      <c r="A1305" t="s">
        <v>8318</v>
      </c>
      <c r="B1305" s="12">
        <v>134</v>
      </c>
      <c r="D1305" t="s">
        <v>8320</v>
      </c>
      <c r="E1305" s="12">
        <v>5</v>
      </c>
    </row>
    <row r="1306" spans="1:5" x14ac:dyDescent="0.3">
      <c r="A1306" t="s">
        <v>8318</v>
      </c>
      <c r="B1306" s="12">
        <v>37</v>
      </c>
      <c r="D1306" t="s">
        <v>8320</v>
      </c>
      <c r="E1306" s="12">
        <v>14</v>
      </c>
    </row>
    <row r="1307" spans="1:5" x14ac:dyDescent="0.3">
      <c r="A1307" t="s">
        <v>8318</v>
      </c>
      <c r="B1307" s="12">
        <v>37</v>
      </c>
      <c r="D1307" t="s">
        <v>8320</v>
      </c>
      <c r="E1307" s="12">
        <v>9</v>
      </c>
    </row>
    <row r="1308" spans="1:5" x14ac:dyDescent="0.3">
      <c r="A1308" t="s">
        <v>8318</v>
      </c>
      <c r="B1308" s="12">
        <v>150</v>
      </c>
      <c r="D1308" t="s">
        <v>8320</v>
      </c>
      <c r="E1308" s="12">
        <v>8</v>
      </c>
    </row>
    <row r="1309" spans="1:5" x14ac:dyDescent="0.3">
      <c r="A1309" t="s">
        <v>8318</v>
      </c>
      <c r="B1309" s="12">
        <v>56</v>
      </c>
      <c r="D1309" t="s">
        <v>8320</v>
      </c>
      <c r="E1309" s="12">
        <v>7</v>
      </c>
    </row>
    <row r="1310" spans="1:5" x14ac:dyDescent="0.3">
      <c r="A1310" t="s">
        <v>8318</v>
      </c>
      <c r="B1310" s="12">
        <v>18</v>
      </c>
      <c r="D1310" t="s">
        <v>8320</v>
      </c>
      <c r="E1310" s="12">
        <v>0</v>
      </c>
    </row>
    <row r="1311" spans="1:5" x14ac:dyDescent="0.3">
      <c r="A1311" t="s">
        <v>8318</v>
      </c>
      <c r="B1311" s="12">
        <v>60</v>
      </c>
      <c r="D1311" t="s">
        <v>8320</v>
      </c>
      <c r="E1311" s="12">
        <v>84</v>
      </c>
    </row>
    <row r="1312" spans="1:5" x14ac:dyDescent="0.3">
      <c r="A1312" t="s">
        <v>8318</v>
      </c>
      <c r="B1312" s="12">
        <v>67</v>
      </c>
      <c r="D1312" t="s">
        <v>8320</v>
      </c>
      <c r="E1312" s="12">
        <v>11</v>
      </c>
    </row>
    <row r="1313" spans="1:5" x14ac:dyDescent="0.3">
      <c r="A1313" t="s">
        <v>8318</v>
      </c>
      <c r="B1313" s="12">
        <v>35</v>
      </c>
      <c r="D1313" t="s">
        <v>8320</v>
      </c>
      <c r="E1313" s="12">
        <v>1</v>
      </c>
    </row>
    <row r="1314" spans="1:5" x14ac:dyDescent="0.3">
      <c r="A1314" t="s">
        <v>8318</v>
      </c>
      <c r="B1314" s="12">
        <v>34</v>
      </c>
      <c r="D1314" t="s">
        <v>8320</v>
      </c>
      <c r="E1314" s="12">
        <v>4</v>
      </c>
    </row>
    <row r="1315" spans="1:5" x14ac:dyDescent="0.3">
      <c r="A1315" t="s">
        <v>8318</v>
      </c>
      <c r="B1315" s="12">
        <v>36</v>
      </c>
      <c r="D1315" t="s">
        <v>8320</v>
      </c>
      <c r="E1315" s="12">
        <v>10</v>
      </c>
    </row>
    <row r="1316" spans="1:5" x14ac:dyDescent="0.3">
      <c r="A1316" t="s">
        <v>8318</v>
      </c>
      <c r="B1316" s="12">
        <v>18</v>
      </c>
      <c r="D1316" t="s">
        <v>8320</v>
      </c>
      <c r="E1316" s="12">
        <v>16</v>
      </c>
    </row>
    <row r="1317" spans="1:5" x14ac:dyDescent="0.3">
      <c r="A1317" t="s">
        <v>8318</v>
      </c>
      <c r="B1317" s="12">
        <v>25</v>
      </c>
      <c r="D1317" t="s">
        <v>8320</v>
      </c>
      <c r="E1317" s="12">
        <v>2</v>
      </c>
    </row>
    <row r="1318" spans="1:5" x14ac:dyDescent="0.3">
      <c r="A1318" t="s">
        <v>8318</v>
      </c>
      <c r="B1318" s="12">
        <v>21</v>
      </c>
      <c r="D1318" t="s">
        <v>8320</v>
      </c>
      <c r="E1318" s="12">
        <v>5</v>
      </c>
    </row>
    <row r="1319" spans="1:5" x14ac:dyDescent="0.3">
      <c r="A1319" t="s">
        <v>8318</v>
      </c>
      <c r="B1319" s="12">
        <v>151</v>
      </c>
      <c r="D1319" t="s">
        <v>8320</v>
      </c>
      <c r="E1319" s="12">
        <v>1</v>
      </c>
    </row>
    <row r="1320" spans="1:5" x14ac:dyDescent="0.3">
      <c r="A1320" t="s">
        <v>8318</v>
      </c>
      <c r="B1320" s="12">
        <v>489</v>
      </c>
      <c r="D1320" t="s">
        <v>8320</v>
      </c>
      <c r="E1320" s="12">
        <v>31</v>
      </c>
    </row>
    <row r="1321" spans="1:5" x14ac:dyDescent="0.3">
      <c r="A1321" t="s">
        <v>8318</v>
      </c>
      <c r="B1321" s="12">
        <v>50</v>
      </c>
      <c r="D1321" t="s">
        <v>8320</v>
      </c>
      <c r="E1321" s="12">
        <v>0</v>
      </c>
    </row>
    <row r="1322" spans="1:5" x14ac:dyDescent="0.3">
      <c r="A1322" t="s">
        <v>8318</v>
      </c>
      <c r="B1322" s="12">
        <v>321</v>
      </c>
      <c r="D1322" t="s">
        <v>8320</v>
      </c>
      <c r="E1322" s="12">
        <v>2</v>
      </c>
    </row>
    <row r="1323" spans="1:5" x14ac:dyDescent="0.3">
      <c r="A1323" t="s">
        <v>8318</v>
      </c>
      <c r="B1323" s="12">
        <v>1762</v>
      </c>
      <c r="D1323" t="s">
        <v>8320</v>
      </c>
      <c r="E1323" s="12">
        <v>7</v>
      </c>
    </row>
    <row r="1324" spans="1:5" x14ac:dyDescent="0.3">
      <c r="A1324" t="s">
        <v>8318</v>
      </c>
      <c r="B1324" s="12">
        <v>385</v>
      </c>
      <c r="D1324" t="s">
        <v>8320</v>
      </c>
      <c r="E1324" s="12">
        <v>16</v>
      </c>
    </row>
    <row r="1325" spans="1:5" x14ac:dyDescent="0.3">
      <c r="A1325" t="s">
        <v>8318</v>
      </c>
      <c r="B1325" s="12">
        <v>398</v>
      </c>
      <c r="D1325" t="s">
        <v>8320</v>
      </c>
      <c r="E1325" s="12">
        <v>4</v>
      </c>
    </row>
    <row r="1326" spans="1:5" x14ac:dyDescent="0.3">
      <c r="A1326" t="s">
        <v>8318</v>
      </c>
      <c r="B1326" s="12">
        <v>304</v>
      </c>
      <c r="D1326" t="s">
        <v>8320</v>
      </c>
      <c r="E1326" s="12">
        <v>4</v>
      </c>
    </row>
    <row r="1327" spans="1:5" x14ac:dyDescent="0.3">
      <c r="A1327" t="s">
        <v>8318</v>
      </c>
      <c r="B1327" s="12">
        <v>676</v>
      </c>
      <c r="D1327" t="s">
        <v>8320</v>
      </c>
      <c r="E1327" s="12">
        <v>4</v>
      </c>
    </row>
    <row r="1328" spans="1:5" x14ac:dyDescent="0.3">
      <c r="A1328" t="s">
        <v>8318</v>
      </c>
      <c r="B1328" s="12">
        <v>577</v>
      </c>
      <c r="D1328" t="s">
        <v>8320</v>
      </c>
      <c r="E1328" s="12">
        <v>3</v>
      </c>
    </row>
    <row r="1329" spans="1:5" x14ac:dyDescent="0.3">
      <c r="A1329" t="s">
        <v>8318</v>
      </c>
      <c r="B1329" s="12">
        <v>3663</v>
      </c>
      <c r="D1329" t="s">
        <v>8320</v>
      </c>
      <c r="E1329" s="12">
        <v>36</v>
      </c>
    </row>
    <row r="1330" spans="1:5" x14ac:dyDescent="0.3">
      <c r="A1330" t="s">
        <v>8318</v>
      </c>
      <c r="B1330" s="12">
        <v>294</v>
      </c>
      <c r="D1330" t="s">
        <v>8320</v>
      </c>
      <c r="E1330" s="12">
        <v>1</v>
      </c>
    </row>
    <row r="1331" spans="1:5" x14ac:dyDescent="0.3">
      <c r="A1331" t="s">
        <v>8318</v>
      </c>
      <c r="B1331" s="12">
        <v>28</v>
      </c>
      <c r="D1331" t="s">
        <v>8320</v>
      </c>
      <c r="E1331" s="12">
        <v>7</v>
      </c>
    </row>
    <row r="1332" spans="1:5" x14ac:dyDescent="0.3">
      <c r="A1332" t="s">
        <v>8318</v>
      </c>
      <c r="B1332" s="12">
        <v>100</v>
      </c>
      <c r="D1332" t="s">
        <v>8320</v>
      </c>
      <c r="E1332" s="12">
        <v>27</v>
      </c>
    </row>
    <row r="1333" spans="1:5" x14ac:dyDescent="0.3">
      <c r="A1333" t="s">
        <v>8318</v>
      </c>
      <c r="B1333" s="12">
        <v>72</v>
      </c>
      <c r="D1333" t="s">
        <v>8320</v>
      </c>
      <c r="E1333" s="12">
        <v>1</v>
      </c>
    </row>
    <row r="1334" spans="1:5" x14ac:dyDescent="0.3">
      <c r="A1334" t="s">
        <v>8318</v>
      </c>
      <c r="B1334" s="12">
        <v>238</v>
      </c>
      <c r="D1334" t="s">
        <v>8320</v>
      </c>
      <c r="E1334" s="12">
        <v>0</v>
      </c>
    </row>
    <row r="1335" spans="1:5" x14ac:dyDescent="0.3">
      <c r="A1335" t="s">
        <v>8318</v>
      </c>
      <c r="B1335" s="12">
        <v>159</v>
      </c>
      <c r="D1335" t="s">
        <v>8320</v>
      </c>
      <c r="E1335" s="12">
        <v>1</v>
      </c>
    </row>
    <row r="1336" spans="1:5" x14ac:dyDescent="0.3">
      <c r="A1336" t="s">
        <v>8318</v>
      </c>
      <c r="B1336" s="12">
        <v>77</v>
      </c>
      <c r="D1336" t="s">
        <v>8320</v>
      </c>
      <c r="E1336" s="12">
        <v>3</v>
      </c>
    </row>
    <row r="1337" spans="1:5" x14ac:dyDescent="0.3">
      <c r="A1337" t="s">
        <v>8318</v>
      </c>
      <c r="B1337" s="12">
        <v>53</v>
      </c>
      <c r="D1337" t="s">
        <v>8320</v>
      </c>
      <c r="E1337" s="12">
        <v>3</v>
      </c>
    </row>
    <row r="1338" spans="1:5" x14ac:dyDescent="0.3">
      <c r="A1338" t="s">
        <v>8318</v>
      </c>
      <c r="B1338" s="12">
        <v>1251</v>
      </c>
      <c r="D1338" t="s">
        <v>8320</v>
      </c>
      <c r="E1338" s="12">
        <v>3</v>
      </c>
    </row>
    <row r="1339" spans="1:5" x14ac:dyDescent="0.3">
      <c r="A1339" t="s">
        <v>8318</v>
      </c>
      <c r="B1339" s="12">
        <v>465</v>
      </c>
      <c r="D1339" t="s">
        <v>8320</v>
      </c>
      <c r="E1339" s="12">
        <v>0</v>
      </c>
    </row>
    <row r="1340" spans="1:5" x14ac:dyDescent="0.3">
      <c r="A1340" t="s">
        <v>8318</v>
      </c>
      <c r="B1340" s="12">
        <v>74</v>
      </c>
      <c r="D1340" t="s">
        <v>8320</v>
      </c>
      <c r="E1340" s="12">
        <v>6</v>
      </c>
    </row>
    <row r="1341" spans="1:5" x14ac:dyDescent="0.3">
      <c r="A1341" t="s">
        <v>8318</v>
      </c>
      <c r="B1341" s="12">
        <v>62</v>
      </c>
      <c r="D1341" t="s">
        <v>8320</v>
      </c>
      <c r="E1341" s="12">
        <v>17</v>
      </c>
    </row>
    <row r="1342" spans="1:5" x14ac:dyDescent="0.3">
      <c r="A1342" t="s">
        <v>8318</v>
      </c>
      <c r="B1342" s="12">
        <v>3468</v>
      </c>
      <c r="D1342" t="s">
        <v>8320</v>
      </c>
      <c r="E1342" s="12">
        <v>40</v>
      </c>
    </row>
    <row r="1343" spans="1:5" x14ac:dyDescent="0.3">
      <c r="A1343" t="s">
        <v>8318</v>
      </c>
      <c r="B1343" s="12">
        <v>52</v>
      </c>
      <c r="D1343" t="s">
        <v>8320</v>
      </c>
      <c r="E1343" s="12">
        <v>3</v>
      </c>
    </row>
    <row r="1344" spans="1:5" x14ac:dyDescent="0.3">
      <c r="A1344" t="s">
        <v>8318</v>
      </c>
      <c r="B1344" s="12">
        <v>50</v>
      </c>
      <c r="D1344" t="s">
        <v>8320</v>
      </c>
      <c r="E1344" s="12">
        <v>1</v>
      </c>
    </row>
    <row r="1345" spans="1:5" x14ac:dyDescent="0.3">
      <c r="A1345" t="s">
        <v>8318</v>
      </c>
      <c r="B1345" s="12">
        <v>45</v>
      </c>
      <c r="D1345" t="s">
        <v>8320</v>
      </c>
      <c r="E1345" s="12">
        <v>2</v>
      </c>
    </row>
    <row r="1346" spans="1:5" x14ac:dyDescent="0.3">
      <c r="A1346" t="s">
        <v>8318</v>
      </c>
      <c r="B1346" s="12">
        <v>21</v>
      </c>
      <c r="D1346" t="s">
        <v>8320</v>
      </c>
      <c r="E1346" s="12">
        <v>7</v>
      </c>
    </row>
    <row r="1347" spans="1:5" x14ac:dyDescent="0.3">
      <c r="A1347" t="s">
        <v>8318</v>
      </c>
      <c r="B1347" s="12">
        <v>100</v>
      </c>
      <c r="D1347" t="s">
        <v>8320</v>
      </c>
      <c r="E1347" s="12">
        <v>14</v>
      </c>
    </row>
    <row r="1348" spans="1:5" x14ac:dyDescent="0.3">
      <c r="A1348" t="s">
        <v>8318</v>
      </c>
      <c r="B1348" s="12">
        <v>81</v>
      </c>
      <c r="D1348" t="s">
        <v>8320</v>
      </c>
      <c r="E1348" s="12">
        <v>0</v>
      </c>
    </row>
    <row r="1349" spans="1:5" x14ac:dyDescent="0.3">
      <c r="A1349" t="s">
        <v>8318</v>
      </c>
      <c r="B1349" s="12">
        <v>286</v>
      </c>
      <c r="D1349" t="s">
        <v>8320</v>
      </c>
      <c r="E1349" s="12">
        <v>0</v>
      </c>
    </row>
    <row r="1350" spans="1:5" x14ac:dyDescent="0.3">
      <c r="A1350" t="s">
        <v>8318</v>
      </c>
      <c r="B1350" s="12">
        <v>42</v>
      </c>
      <c r="D1350" t="s">
        <v>8320</v>
      </c>
      <c r="E1350" s="12">
        <v>1</v>
      </c>
    </row>
    <row r="1351" spans="1:5" x14ac:dyDescent="0.3">
      <c r="A1351" t="s">
        <v>8318</v>
      </c>
      <c r="B1351" s="12">
        <v>199</v>
      </c>
      <c r="D1351" t="s">
        <v>8320</v>
      </c>
      <c r="E1351" s="12">
        <v>12</v>
      </c>
    </row>
    <row r="1352" spans="1:5" x14ac:dyDescent="0.3">
      <c r="A1352" t="s">
        <v>8318</v>
      </c>
      <c r="B1352" s="12">
        <v>25</v>
      </c>
      <c r="D1352" t="s">
        <v>8320</v>
      </c>
      <c r="E1352" s="12">
        <v>12</v>
      </c>
    </row>
    <row r="1353" spans="1:5" x14ac:dyDescent="0.3">
      <c r="A1353" t="s">
        <v>8318</v>
      </c>
      <c r="B1353" s="12">
        <v>84</v>
      </c>
      <c r="D1353" t="s">
        <v>8320</v>
      </c>
      <c r="E1353" s="12">
        <v>23</v>
      </c>
    </row>
    <row r="1354" spans="1:5" x14ac:dyDescent="0.3">
      <c r="A1354" t="s">
        <v>8318</v>
      </c>
      <c r="B1354" s="12">
        <v>50</v>
      </c>
      <c r="D1354" t="s">
        <v>8320</v>
      </c>
      <c r="E1354" s="12">
        <v>0</v>
      </c>
    </row>
    <row r="1355" spans="1:5" x14ac:dyDescent="0.3">
      <c r="A1355" t="s">
        <v>8318</v>
      </c>
      <c r="B1355" s="12">
        <v>26</v>
      </c>
      <c r="D1355" t="s">
        <v>8320</v>
      </c>
      <c r="E1355" s="12">
        <v>10</v>
      </c>
    </row>
    <row r="1356" spans="1:5" x14ac:dyDescent="0.3">
      <c r="A1356" t="s">
        <v>8318</v>
      </c>
      <c r="B1356" s="12">
        <v>14</v>
      </c>
      <c r="D1356" t="s">
        <v>8320</v>
      </c>
      <c r="E1356" s="12">
        <v>5</v>
      </c>
    </row>
    <row r="1357" spans="1:5" x14ac:dyDescent="0.3">
      <c r="A1357" t="s">
        <v>8318</v>
      </c>
      <c r="B1357" s="12">
        <v>49</v>
      </c>
      <c r="D1357" t="s">
        <v>8320</v>
      </c>
      <c r="E1357" s="12">
        <v>1</v>
      </c>
    </row>
    <row r="1358" spans="1:5" x14ac:dyDescent="0.3">
      <c r="A1358" t="s">
        <v>8318</v>
      </c>
      <c r="B1358" s="12">
        <v>69</v>
      </c>
      <c r="D1358" t="s">
        <v>8320</v>
      </c>
      <c r="E1358" s="12">
        <v>2</v>
      </c>
    </row>
    <row r="1359" spans="1:5" x14ac:dyDescent="0.3">
      <c r="A1359" t="s">
        <v>8318</v>
      </c>
      <c r="B1359" s="12">
        <v>60</v>
      </c>
      <c r="D1359" t="s">
        <v>8320</v>
      </c>
      <c r="E1359" s="12">
        <v>2</v>
      </c>
    </row>
    <row r="1360" spans="1:5" x14ac:dyDescent="0.3">
      <c r="A1360" t="s">
        <v>8318</v>
      </c>
      <c r="B1360" s="12">
        <v>80</v>
      </c>
      <c r="D1360" t="s">
        <v>8320</v>
      </c>
      <c r="E1360" s="12">
        <v>0</v>
      </c>
    </row>
    <row r="1361" spans="1:5" x14ac:dyDescent="0.3">
      <c r="A1361" t="s">
        <v>8318</v>
      </c>
      <c r="B1361" s="12">
        <v>56</v>
      </c>
      <c r="D1361" t="s">
        <v>8320</v>
      </c>
      <c r="E1361" s="12">
        <v>13</v>
      </c>
    </row>
    <row r="1362" spans="1:5" x14ac:dyDescent="0.3">
      <c r="A1362" t="s">
        <v>8318</v>
      </c>
      <c r="B1362" s="12">
        <v>104</v>
      </c>
      <c r="D1362" t="s">
        <v>8320</v>
      </c>
      <c r="E1362" s="12">
        <v>0</v>
      </c>
    </row>
    <row r="1363" spans="1:5" x14ac:dyDescent="0.3">
      <c r="A1363" t="s">
        <v>8318</v>
      </c>
      <c r="B1363" s="12">
        <v>46</v>
      </c>
      <c r="D1363" t="s">
        <v>8320</v>
      </c>
      <c r="E1363" s="12">
        <v>1</v>
      </c>
    </row>
    <row r="1364" spans="1:5" x14ac:dyDescent="0.3">
      <c r="A1364" t="s">
        <v>8318</v>
      </c>
      <c r="B1364" s="12">
        <v>206</v>
      </c>
      <c r="D1364" t="s">
        <v>8320</v>
      </c>
      <c r="E1364" s="12">
        <v>5</v>
      </c>
    </row>
    <row r="1365" spans="1:5" x14ac:dyDescent="0.3">
      <c r="A1365" t="s">
        <v>8318</v>
      </c>
      <c r="B1365" s="12">
        <v>18</v>
      </c>
      <c r="D1365" t="s">
        <v>8320</v>
      </c>
      <c r="E1365" s="12">
        <v>2</v>
      </c>
    </row>
    <row r="1366" spans="1:5" x14ac:dyDescent="0.3">
      <c r="A1366" t="s">
        <v>8318</v>
      </c>
      <c r="B1366" s="12">
        <v>28</v>
      </c>
      <c r="D1366" t="s">
        <v>8320</v>
      </c>
      <c r="E1366" s="12">
        <v>0</v>
      </c>
    </row>
    <row r="1367" spans="1:5" x14ac:dyDescent="0.3">
      <c r="A1367" t="s">
        <v>8318</v>
      </c>
      <c r="B1367" s="12">
        <v>11</v>
      </c>
      <c r="D1367" t="s">
        <v>8320</v>
      </c>
      <c r="E1367" s="12">
        <v>32</v>
      </c>
    </row>
    <row r="1368" spans="1:5" x14ac:dyDescent="0.3">
      <c r="A1368" t="s">
        <v>8318</v>
      </c>
      <c r="B1368" s="12">
        <v>263</v>
      </c>
      <c r="D1368" t="s">
        <v>8320</v>
      </c>
      <c r="E1368" s="12">
        <v>1</v>
      </c>
    </row>
    <row r="1369" spans="1:5" x14ac:dyDescent="0.3">
      <c r="A1369" t="s">
        <v>8318</v>
      </c>
      <c r="B1369" s="12">
        <v>394</v>
      </c>
      <c r="D1369" t="s">
        <v>8320</v>
      </c>
      <c r="E1369" s="12">
        <v>1</v>
      </c>
    </row>
    <row r="1370" spans="1:5" x14ac:dyDescent="0.3">
      <c r="A1370" t="s">
        <v>8318</v>
      </c>
      <c r="B1370" s="12">
        <v>1049</v>
      </c>
      <c r="D1370" t="s">
        <v>8320</v>
      </c>
      <c r="E1370" s="12">
        <v>1</v>
      </c>
    </row>
    <row r="1371" spans="1:5" x14ac:dyDescent="0.3">
      <c r="A1371" t="s">
        <v>8318</v>
      </c>
      <c r="B1371" s="12">
        <v>308</v>
      </c>
      <c r="D1371" t="s">
        <v>8320</v>
      </c>
      <c r="E1371" s="12">
        <v>0</v>
      </c>
    </row>
    <row r="1372" spans="1:5" x14ac:dyDescent="0.3">
      <c r="A1372" t="s">
        <v>8318</v>
      </c>
      <c r="B1372" s="12">
        <v>1088</v>
      </c>
      <c r="D1372" t="s">
        <v>8320</v>
      </c>
      <c r="E1372" s="12">
        <v>0</v>
      </c>
    </row>
    <row r="1373" spans="1:5" x14ac:dyDescent="0.3">
      <c r="A1373" t="s">
        <v>8318</v>
      </c>
      <c r="B1373" s="12">
        <v>73</v>
      </c>
      <c r="D1373" t="s">
        <v>8320</v>
      </c>
      <c r="E1373" s="12">
        <v>8</v>
      </c>
    </row>
    <row r="1374" spans="1:5" x14ac:dyDescent="0.3">
      <c r="A1374" t="s">
        <v>8318</v>
      </c>
      <c r="B1374" s="12">
        <v>143</v>
      </c>
      <c r="D1374" t="s">
        <v>8320</v>
      </c>
      <c r="E1374" s="12">
        <v>0</v>
      </c>
    </row>
    <row r="1375" spans="1:5" x14ac:dyDescent="0.3">
      <c r="A1375" t="s">
        <v>8318</v>
      </c>
      <c r="B1375" s="12">
        <v>1420</v>
      </c>
      <c r="D1375" t="s">
        <v>8320</v>
      </c>
      <c r="E1375" s="12">
        <v>1</v>
      </c>
    </row>
    <row r="1376" spans="1:5" x14ac:dyDescent="0.3">
      <c r="A1376" t="s">
        <v>8318</v>
      </c>
      <c r="B1376" s="12">
        <v>305</v>
      </c>
      <c r="D1376" t="s">
        <v>8320</v>
      </c>
      <c r="E1376" s="12">
        <v>16</v>
      </c>
    </row>
    <row r="1377" spans="1:5" x14ac:dyDescent="0.3">
      <c r="A1377" t="s">
        <v>8318</v>
      </c>
      <c r="B1377" s="12">
        <v>551</v>
      </c>
      <c r="D1377" t="s">
        <v>8320</v>
      </c>
      <c r="E1377" s="12">
        <v>12</v>
      </c>
    </row>
    <row r="1378" spans="1:5" x14ac:dyDescent="0.3">
      <c r="A1378" t="s">
        <v>8318</v>
      </c>
      <c r="B1378" s="12">
        <v>187</v>
      </c>
      <c r="D1378" t="s">
        <v>8320</v>
      </c>
      <c r="E1378" s="12">
        <v>4</v>
      </c>
    </row>
    <row r="1379" spans="1:5" x14ac:dyDescent="0.3">
      <c r="A1379" t="s">
        <v>8318</v>
      </c>
      <c r="B1379" s="12">
        <v>325</v>
      </c>
      <c r="D1379" t="s">
        <v>8320</v>
      </c>
      <c r="E1379" s="12">
        <v>2</v>
      </c>
    </row>
    <row r="1380" spans="1:5" x14ac:dyDescent="0.3">
      <c r="A1380" t="s">
        <v>8318</v>
      </c>
      <c r="B1380" s="12">
        <v>148</v>
      </c>
      <c r="D1380" t="s">
        <v>8320</v>
      </c>
      <c r="E1380" s="12">
        <v>3</v>
      </c>
    </row>
    <row r="1381" spans="1:5" x14ac:dyDescent="0.3">
      <c r="A1381" t="s">
        <v>8318</v>
      </c>
      <c r="B1381" s="12">
        <v>69</v>
      </c>
      <c r="D1381" t="s">
        <v>8320</v>
      </c>
      <c r="E1381" s="12">
        <v>0</v>
      </c>
    </row>
    <row r="1382" spans="1:5" x14ac:dyDescent="0.3">
      <c r="A1382" t="s">
        <v>8318</v>
      </c>
      <c r="B1382" s="12">
        <v>173</v>
      </c>
      <c r="D1382" t="s">
        <v>8320</v>
      </c>
      <c r="E1382" s="12">
        <v>3</v>
      </c>
    </row>
    <row r="1383" spans="1:5" x14ac:dyDescent="0.3">
      <c r="A1383" t="s">
        <v>8318</v>
      </c>
      <c r="B1383" s="12">
        <v>269</v>
      </c>
      <c r="D1383" t="s">
        <v>8320</v>
      </c>
      <c r="E1383" s="12">
        <v>4</v>
      </c>
    </row>
    <row r="1384" spans="1:5" x14ac:dyDescent="0.3">
      <c r="A1384" t="s">
        <v>8318</v>
      </c>
      <c r="B1384" s="12">
        <v>185</v>
      </c>
      <c r="D1384" t="s">
        <v>8320</v>
      </c>
      <c r="E1384" s="12">
        <v>2</v>
      </c>
    </row>
    <row r="1385" spans="1:5" x14ac:dyDescent="0.3">
      <c r="A1385" t="s">
        <v>8318</v>
      </c>
      <c r="B1385" s="12">
        <v>176</v>
      </c>
      <c r="D1385" t="s">
        <v>8320</v>
      </c>
      <c r="E1385" s="12">
        <v>10</v>
      </c>
    </row>
    <row r="1386" spans="1:5" x14ac:dyDescent="0.3">
      <c r="A1386" t="s">
        <v>8318</v>
      </c>
      <c r="B1386" s="12">
        <v>1019</v>
      </c>
      <c r="D1386" t="s">
        <v>8320</v>
      </c>
      <c r="E1386" s="12">
        <v>11</v>
      </c>
    </row>
    <row r="1387" spans="1:5" x14ac:dyDescent="0.3">
      <c r="A1387" t="s">
        <v>8318</v>
      </c>
      <c r="B1387" s="12">
        <v>113</v>
      </c>
      <c r="D1387" t="s">
        <v>8320</v>
      </c>
      <c r="E1387" s="12">
        <v>6</v>
      </c>
    </row>
    <row r="1388" spans="1:5" x14ac:dyDescent="0.3">
      <c r="A1388" t="s">
        <v>8318</v>
      </c>
      <c r="B1388" s="12">
        <v>404</v>
      </c>
      <c r="D1388" t="s">
        <v>8320</v>
      </c>
      <c r="E1388" s="12">
        <v>2</v>
      </c>
    </row>
    <row r="1389" spans="1:5" x14ac:dyDescent="0.3">
      <c r="A1389" t="s">
        <v>8318</v>
      </c>
      <c r="B1389" s="12">
        <v>707</v>
      </c>
      <c r="D1389" t="s">
        <v>8320</v>
      </c>
      <c r="E1389" s="12">
        <v>6</v>
      </c>
    </row>
    <row r="1390" spans="1:5" x14ac:dyDescent="0.3">
      <c r="A1390" t="s">
        <v>8318</v>
      </c>
      <c r="B1390" s="12">
        <v>392</v>
      </c>
      <c r="D1390" t="s">
        <v>8320</v>
      </c>
      <c r="E1390" s="12">
        <v>8</v>
      </c>
    </row>
    <row r="1391" spans="1:5" x14ac:dyDescent="0.3">
      <c r="A1391" t="s">
        <v>8318</v>
      </c>
      <c r="B1391" s="12">
        <v>23</v>
      </c>
      <c r="D1391" t="s">
        <v>8320</v>
      </c>
      <c r="E1391" s="12">
        <v>37</v>
      </c>
    </row>
    <row r="1392" spans="1:5" x14ac:dyDescent="0.3">
      <c r="A1392" t="s">
        <v>8318</v>
      </c>
      <c r="B1392" s="12">
        <v>682</v>
      </c>
      <c r="D1392" t="s">
        <v>8320</v>
      </c>
      <c r="E1392" s="12">
        <v>11</v>
      </c>
    </row>
    <row r="1393" spans="1:5" x14ac:dyDescent="0.3">
      <c r="A1393" t="s">
        <v>8318</v>
      </c>
      <c r="B1393" s="12">
        <v>37</v>
      </c>
      <c r="D1393" t="s">
        <v>8320</v>
      </c>
      <c r="E1393" s="12">
        <v>0</v>
      </c>
    </row>
    <row r="1394" spans="1:5" x14ac:dyDescent="0.3">
      <c r="A1394" t="s">
        <v>8318</v>
      </c>
      <c r="B1394" s="12">
        <v>146</v>
      </c>
      <c r="D1394" t="s">
        <v>8320</v>
      </c>
      <c r="E1394" s="12">
        <v>10</v>
      </c>
    </row>
    <row r="1395" spans="1:5" x14ac:dyDescent="0.3">
      <c r="A1395" t="s">
        <v>8318</v>
      </c>
      <c r="B1395" s="12">
        <v>119</v>
      </c>
      <c r="D1395" t="s">
        <v>8320</v>
      </c>
      <c r="E1395" s="12">
        <v>6</v>
      </c>
    </row>
    <row r="1396" spans="1:5" x14ac:dyDescent="0.3">
      <c r="A1396" t="s">
        <v>8318</v>
      </c>
      <c r="B1396" s="12">
        <v>163</v>
      </c>
      <c r="D1396" t="s">
        <v>8320</v>
      </c>
      <c r="E1396" s="12">
        <v>8</v>
      </c>
    </row>
    <row r="1397" spans="1:5" x14ac:dyDescent="0.3">
      <c r="A1397" t="s">
        <v>8318</v>
      </c>
      <c r="B1397" s="12">
        <v>339</v>
      </c>
      <c r="D1397" t="s">
        <v>8320</v>
      </c>
      <c r="E1397" s="12">
        <v>6</v>
      </c>
    </row>
    <row r="1398" spans="1:5" x14ac:dyDescent="0.3">
      <c r="A1398" t="s">
        <v>8318</v>
      </c>
      <c r="B1398" s="12">
        <v>58</v>
      </c>
      <c r="D1398" t="s">
        <v>8320</v>
      </c>
      <c r="E1398" s="12">
        <v>7</v>
      </c>
    </row>
    <row r="1399" spans="1:5" x14ac:dyDescent="0.3">
      <c r="A1399" t="s">
        <v>8318</v>
      </c>
      <c r="B1399" s="12">
        <v>456</v>
      </c>
      <c r="D1399" t="s">
        <v>8320</v>
      </c>
      <c r="E1399" s="12">
        <v>7</v>
      </c>
    </row>
    <row r="1400" spans="1:5" x14ac:dyDescent="0.3">
      <c r="A1400" t="s">
        <v>8318</v>
      </c>
      <c r="B1400" s="12">
        <v>15</v>
      </c>
      <c r="D1400" t="s">
        <v>8320</v>
      </c>
      <c r="E1400" s="12">
        <v>5</v>
      </c>
    </row>
    <row r="1401" spans="1:5" x14ac:dyDescent="0.3">
      <c r="A1401" t="s">
        <v>8318</v>
      </c>
      <c r="B1401" s="12">
        <v>191</v>
      </c>
      <c r="D1401" t="s">
        <v>8320</v>
      </c>
      <c r="E1401" s="12">
        <v>46</v>
      </c>
    </row>
    <row r="1402" spans="1:5" x14ac:dyDescent="0.3">
      <c r="A1402" t="s">
        <v>8318</v>
      </c>
      <c r="B1402" s="12">
        <v>17</v>
      </c>
      <c r="D1402" t="s">
        <v>8320</v>
      </c>
      <c r="E1402" s="12">
        <v>10</v>
      </c>
    </row>
    <row r="1403" spans="1:5" x14ac:dyDescent="0.3">
      <c r="A1403" t="s">
        <v>8318</v>
      </c>
      <c r="B1403" s="12">
        <v>28</v>
      </c>
      <c r="D1403" t="s">
        <v>8320</v>
      </c>
      <c r="E1403" s="12">
        <v>19</v>
      </c>
    </row>
    <row r="1404" spans="1:5" x14ac:dyDescent="0.3">
      <c r="A1404" t="s">
        <v>8318</v>
      </c>
      <c r="B1404" s="12">
        <v>18</v>
      </c>
      <c r="D1404" t="s">
        <v>8320</v>
      </c>
      <c r="E1404" s="12">
        <v>13</v>
      </c>
    </row>
    <row r="1405" spans="1:5" x14ac:dyDescent="0.3">
      <c r="A1405" t="s">
        <v>8318</v>
      </c>
      <c r="B1405" s="12">
        <v>61</v>
      </c>
      <c r="D1405" t="s">
        <v>8320</v>
      </c>
      <c r="E1405" s="12">
        <v>13</v>
      </c>
    </row>
    <row r="1406" spans="1:5" x14ac:dyDescent="0.3">
      <c r="A1406" t="s">
        <v>8318</v>
      </c>
      <c r="B1406" s="12">
        <v>108</v>
      </c>
      <c r="D1406" t="s">
        <v>8320</v>
      </c>
      <c r="E1406" s="12">
        <v>4</v>
      </c>
    </row>
    <row r="1407" spans="1:5" x14ac:dyDescent="0.3">
      <c r="A1407" t="s">
        <v>8318</v>
      </c>
      <c r="B1407" s="12">
        <v>142</v>
      </c>
      <c r="D1407" t="s">
        <v>8320</v>
      </c>
      <c r="E1407" s="12">
        <v>0</v>
      </c>
    </row>
    <row r="1408" spans="1:5" x14ac:dyDescent="0.3">
      <c r="A1408" t="s">
        <v>8318</v>
      </c>
      <c r="B1408" s="12">
        <v>74</v>
      </c>
      <c r="D1408" t="s">
        <v>8320</v>
      </c>
      <c r="E1408" s="12">
        <v>3</v>
      </c>
    </row>
    <row r="1409" spans="1:5" x14ac:dyDescent="0.3">
      <c r="A1409" t="s">
        <v>8318</v>
      </c>
      <c r="B1409" s="12">
        <v>38</v>
      </c>
      <c r="D1409" t="s">
        <v>8320</v>
      </c>
      <c r="E1409" s="12">
        <v>1</v>
      </c>
    </row>
    <row r="1410" spans="1:5" x14ac:dyDescent="0.3">
      <c r="A1410" t="s">
        <v>8318</v>
      </c>
      <c r="B1410" s="12">
        <v>20</v>
      </c>
      <c r="D1410" t="s">
        <v>8320</v>
      </c>
      <c r="E1410" s="12">
        <v>9</v>
      </c>
    </row>
    <row r="1411" spans="1:5" x14ac:dyDescent="0.3">
      <c r="A1411" t="s">
        <v>8318</v>
      </c>
      <c r="B1411" s="12">
        <v>24</v>
      </c>
      <c r="D1411" t="s">
        <v>8320</v>
      </c>
      <c r="E1411" s="12">
        <v>1</v>
      </c>
    </row>
    <row r="1412" spans="1:5" x14ac:dyDescent="0.3">
      <c r="A1412" t="s">
        <v>8318</v>
      </c>
      <c r="B1412" s="12">
        <v>66</v>
      </c>
      <c r="D1412" t="s">
        <v>8320</v>
      </c>
      <c r="E1412" s="12">
        <v>1</v>
      </c>
    </row>
    <row r="1413" spans="1:5" x14ac:dyDescent="0.3">
      <c r="A1413" t="s">
        <v>8318</v>
      </c>
      <c r="B1413" s="12">
        <v>28</v>
      </c>
      <c r="D1413" t="s">
        <v>8320</v>
      </c>
      <c r="E1413" s="12">
        <v>4</v>
      </c>
    </row>
    <row r="1414" spans="1:5" x14ac:dyDescent="0.3">
      <c r="A1414" t="s">
        <v>8318</v>
      </c>
      <c r="B1414" s="12">
        <v>24</v>
      </c>
      <c r="D1414" t="s">
        <v>8320</v>
      </c>
      <c r="E1414" s="12">
        <v>17</v>
      </c>
    </row>
    <row r="1415" spans="1:5" x14ac:dyDescent="0.3">
      <c r="A1415" t="s">
        <v>8318</v>
      </c>
      <c r="B1415" s="12">
        <v>73</v>
      </c>
      <c r="D1415" t="s">
        <v>8320</v>
      </c>
      <c r="E1415" s="12">
        <v>0</v>
      </c>
    </row>
    <row r="1416" spans="1:5" x14ac:dyDescent="0.3">
      <c r="A1416" t="s">
        <v>8318</v>
      </c>
      <c r="B1416" s="12">
        <v>3</v>
      </c>
      <c r="D1416" t="s">
        <v>8320</v>
      </c>
      <c r="E1416" s="12">
        <v>12</v>
      </c>
    </row>
    <row r="1417" spans="1:5" x14ac:dyDescent="0.3">
      <c r="A1417" t="s">
        <v>8318</v>
      </c>
      <c r="B1417" s="12">
        <v>20</v>
      </c>
      <c r="D1417" t="s">
        <v>8320</v>
      </c>
      <c r="E1417" s="12">
        <v>14</v>
      </c>
    </row>
    <row r="1418" spans="1:5" x14ac:dyDescent="0.3">
      <c r="A1418" t="s">
        <v>8318</v>
      </c>
      <c r="B1418" s="12">
        <v>21</v>
      </c>
      <c r="D1418" t="s">
        <v>8320</v>
      </c>
      <c r="E1418" s="12">
        <v>1</v>
      </c>
    </row>
    <row r="1419" spans="1:5" x14ac:dyDescent="0.3">
      <c r="A1419" t="s">
        <v>8318</v>
      </c>
      <c r="B1419" s="12">
        <v>94</v>
      </c>
      <c r="D1419" t="s">
        <v>8320</v>
      </c>
      <c r="E1419" s="12">
        <v>14</v>
      </c>
    </row>
    <row r="1420" spans="1:5" x14ac:dyDescent="0.3">
      <c r="A1420" t="s">
        <v>8318</v>
      </c>
      <c r="B1420" s="12">
        <v>139</v>
      </c>
      <c r="D1420" t="s">
        <v>8320</v>
      </c>
      <c r="E1420" s="12">
        <v>4</v>
      </c>
    </row>
    <row r="1421" spans="1:5" x14ac:dyDescent="0.3">
      <c r="A1421" t="s">
        <v>8318</v>
      </c>
      <c r="B1421" s="12">
        <v>130</v>
      </c>
      <c r="D1421" t="s">
        <v>8320</v>
      </c>
      <c r="E1421" s="12">
        <v>2</v>
      </c>
    </row>
    <row r="1422" spans="1:5" x14ac:dyDescent="0.3">
      <c r="A1422" t="s">
        <v>8318</v>
      </c>
      <c r="B1422" s="12">
        <v>31</v>
      </c>
      <c r="D1422" t="s">
        <v>8320</v>
      </c>
      <c r="E1422" s="12">
        <v>1</v>
      </c>
    </row>
    <row r="1423" spans="1:5" x14ac:dyDescent="0.3">
      <c r="A1423" t="s">
        <v>8318</v>
      </c>
      <c r="B1423" s="12">
        <v>13</v>
      </c>
      <c r="D1423" t="s">
        <v>8320</v>
      </c>
      <c r="E1423" s="12">
        <v>2</v>
      </c>
    </row>
    <row r="1424" spans="1:5" x14ac:dyDescent="0.3">
      <c r="A1424" t="s">
        <v>8318</v>
      </c>
      <c r="B1424" s="12">
        <v>90</v>
      </c>
      <c r="D1424" t="s">
        <v>8320</v>
      </c>
      <c r="E1424" s="12">
        <v>1</v>
      </c>
    </row>
    <row r="1425" spans="1:5" x14ac:dyDescent="0.3">
      <c r="A1425" t="s">
        <v>8318</v>
      </c>
      <c r="B1425" s="12">
        <v>141</v>
      </c>
      <c r="D1425" t="s">
        <v>8320</v>
      </c>
      <c r="E1425" s="12">
        <v>1</v>
      </c>
    </row>
    <row r="1426" spans="1:5" x14ac:dyDescent="0.3">
      <c r="A1426" t="s">
        <v>8318</v>
      </c>
      <c r="B1426" s="12">
        <v>23</v>
      </c>
      <c r="D1426" t="s">
        <v>8320</v>
      </c>
      <c r="E1426" s="12">
        <v>4</v>
      </c>
    </row>
    <row r="1427" spans="1:5" x14ac:dyDescent="0.3">
      <c r="A1427" t="s">
        <v>8318</v>
      </c>
      <c r="B1427" s="12">
        <v>18</v>
      </c>
      <c r="D1427" t="s">
        <v>8320</v>
      </c>
      <c r="E1427" s="12">
        <v>3</v>
      </c>
    </row>
    <row r="1428" spans="1:5" x14ac:dyDescent="0.3">
      <c r="A1428" t="s">
        <v>8318</v>
      </c>
      <c r="B1428" s="12">
        <v>76</v>
      </c>
      <c r="D1428" t="s">
        <v>8320</v>
      </c>
      <c r="E1428" s="12">
        <v>38</v>
      </c>
    </row>
    <row r="1429" spans="1:5" x14ac:dyDescent="0.3">
      <c r="A1429" t="s">
        <v>8318</v>
      </c>
      <c r="B1429" s="12">
        <v>93</v>
      </c>
      <c r="D1429" t="s">
        <v>8320</v>
      </c>
      <c r="E1429" s="12">
        <v>4</v>
      </c>
    </row>
    <row r="1430" spans="1:5" x14ac:dyDescent="0.3">
      <c r="A1430" t="s">
        <v>8318</v>
      </c>
      <c r="B1430" s="12">
        <v>69</v>
      </c>
      <c r="D1430" t="s">
        <v>8320</v>
      </c>
      <c r="E1430" s="12">
        <v>0</v>
      </c>
    </row>
    <row r="1431" spans="1:5" x14ac:dyDescent="0.3">
      <c r="A1431" t="s">
        <v>8318</v>
      </c>
      <c r="B1431" s="12">
        <v>21</v>
      </c>
      <c r="D1431" t="s">
        <v>8320</v>
      </c>
      <c r="E1431" s="12">
        <v>2</v>
      </c>
    </row>
    <row r="1432" spans="1:5" x14ac:dyDescent="0.3">
      <c r="A1432" t="s">
        <v>8318</v>
      </c>
      <c r="B1432" s="12">
        <v>57</v>
      </c>
      <c r="D1432" t="s">
        <v>8320</v>
      </c>
      <c r="E1432" s="12">
        <v>0</v>
      </c>
    </row>
    <row r="1433" spans="1:5" x14ac:dyDescent="0.3">
      <c r="A1433" t="s">
        <v>8318</v>
      </c>
      <c r="B1433" s="12">
        <v>108</v>
      </c>
      <c r="D1433" t="s">
        <v>8320</v>
      </c>
      <c r="E1433" s="12">
        <v>1</v>
      </c>
    </row>
    <row r="1434" spans="1:5" x14ac:dyDescent="0.3">
      <c r="A1434" t="s">
        <v>8318</v>
      </c>
      <c r="B1434" s="12">
        <v>83</v>
      </c>
      <c r="D1434" t="s">
        <v>8320</v>
      </c>
      <c r="E1434" s="12">
        <v>7</v>
      </c>
    </row>
    <row r="1435" spans="1:5" x14ac:dyDescent="0.3">
      <c r="A1435" t="s">
        <v>8318</v>
      </c>
      <c r="B1435" s="12">
        <v>96</v>
      </c>
      <c r="D1435" t="s">
        <v>8320</v>
      </c>
      <c r="E1435" s="12">
        <v>2</v>
      </c>
    </row>
    <row r="1436" spans="1:5" x14ac:dyDescent="0.3">
      <c r="A1436" t="s">
        <v>8318</v>
      </c>
      <c r="B1436" s="12">
        <v>64</v>
      </c>
      <c r="D1436" t="s">
        <v>8320</v>
      </c>
      <c r="E1436" s="12">
        <v>4</v>
      </c>
    </row>
    <row r="1437" spans="1:5" x14ac:dyDescent="0.3">
      <c r="A1437" t="s">
        <v>8318</v>
      </c>
      <c r="B1437" s="12">
        <v>14</v>
      </c>
      <c r="D1437" t="s">
        <v>8320</v>
      </c>
      <c r="E1437" s="12">
        <v>4</v>
      </c>
    </row>
    <row r="1438" spans="1:5" x14ac:dyDescent="0.3">
      <c r="A1438" t="s">
        <v>8318</v>
      </c>
      <c r="B1438" s="12">
        <v>169</v>
      </c>
      <c r="D1438" t="s">
        <v>8320</v>
      </c>
      <c r="E1438" s="12">
        <v>3</v>
      </c>
    </row>
    <row r="1439" spans="1:5" x14ac:dyDescent="0.3">
      <c r="A1439" t="s">
        <v>8318</v>
      </c>
      <c r="B1439" s="12">
        <v>33</v>
      </c>
      <c r="D1439" t="s">
        <v>8320</v>
      </c>
      <c r="E1439" s="12">
        <v>2</v>
      </c>
    </row>
    <row r="1440" spans="1:5" x14ac:dyDescent="0.3">
      <c r="A1440" t="s">
        <v>8318</v>
      </c>
      <c r="B1440" s="12">
        <v>102</v>
      </c>
      <c r="D1440" t="s">
        <v>8320</v>
      </c>
      <c r="E1440" s="12">
        <v>197</v>
      </c>
    </row>
    <row r="1441" spans="1:5" x14ac:dyDescent="0.3">
      <c r="A1441" t="s">
        <v>8318</v>
      </c>
      <c r="B1441" s="12">
        <v>104</v>
      </c>
      <c r="D1441" t="s">
        <v>8320</v>
      </c>
      <c r="E1441" s="12">
        <v>0</v>
      </c>
    </row>
    <row r="1442" spans="1:5" x14ac:dyDescent="0.3">
      <c r="A1442" t="s">
        <v>8318</v>
      </c>
      <c r="B1442" s="12">
        <v>20</v>
      </c>
      <c r="D1442" t="s">
        <v>8320</v>
      </c>
      <c r="E1442" s="12">
        <v>1</v>
      </c>
    </row>
    <row r="1443" spans="1:5" x14ac:dyDescent="0.3">
      <c r="A1443" t="s">
        <v>8318</v>
      </c>
      <c r="B1443" s="12">
        <v>35</v>
      </c>
      <c r="D1443" t="s">
        <v>8320</v>
      </c>
      <c r="E1443" s="12">
        <v>4</v>
      </c>
    </row>
    <row r="1444" spans="1:5" x14ac:dyDescent="0.3">
      <c r="A1444" t="s">
        <v>8318</v>
      </c>
      <c r="B1444" s="12">
        <v>94</v>
      </c>
      <c r="D1444" t="s">
        <v>8320</v>
      </c>
      <c r="E1444" s="12">
        <v>0</v>
      </c>
    </row>
    <row r="1445" spans="1:5" x14ac:dyDescent="0.3">
      <c r="A1445" t="s">
        <v>8318</v>
      </c>
      <c r="B1445" s="12">
        <v>14</v>
      </c>
      <c r="D1445" t="s">
        <v>8320</v>
      </c>
      <c r="E1445" s="12">
        <v>7</v>
      </c>
    </row>
    <row r="1446" spans="1:5" x14ac:dyDescent="0.3">
      <c r="A1446" t="s">
        <v>8318</v>
      </c>
      <c r="B1446" s="12">
        <v>15</v>
      </c>
      <c r="D1446" t="s">
        <v>8320</v>
      </c>
      <c r="E1446" s="12">
        <v>11</v>
      </c>
    </row>
    <row r="1447" spans="1:5" x14ac:dyDescent="0.3">
      <c r="A1447" t="s">
        <v>8318</v>
      </c>
      <c r="B1447" s="12">
        <v>51</v>
      </c>
      <c r="D1447" t="s">
        <v>8320</v>
      </c>
      <c r="E1447" s="12">
        <v>0</v>
      </c>
    </row>
    <row r="1448" spans="1:5" x14ac:dyDescent="0.3">
      <c r="A1448" t="s">
        <v>8318</v>
      </c>
      <c r="B1448" s="12">
        <v>19</v>
      </c>
      <c r="D1448" t="s">
        <v>8320</v>
      </c>
      <c r="E1448" s="12">
        <v>6</v>
      </c>
    </row>
    <row r="1449" spans="1:5" x14ac:dyDescent="0.3">
      <c r="A1449" t="s">
        <v>8318</v>
      </c>
      <c r="B1449" s="12">
        <v>23</v>
      </c>
      <c r="D1449" t="s">
        <v>8320</v>
      </c>
      <c r="E1449" s="12">
        <v>0</v>
      </c>
    </row>
    <row r="1450" spans="1:5" x14ac:dyDescent="0.3">
      <c r="A1450" t="s">
        <v>8318</v>
      </c>
      <c r="B1450" s="12">
        <v>97</v>
      </c>
      <c r="D1450" t="s">
        <v>8320</v>
      </c>
      <c r="E1450" s="12">
        <v>7</v>
      </c>
    </row>
    <row r="1451" spans="1:5" x14ac:dyDescent="0.3">
      <c r="A1451" t="s">
        <v>8318</v>
      </c>
      <c r="B1451" s="12">
        <v>76</v>
      </c>
      <c r="D1451" t="s">
        <v>8320</v>
      </c>
      <c r="E1451" s="12">
        <v>94</v>
      </c>
    </row>
    <row r="1452" spans="1:5" x14ac:dyDescent="0.3">
      <c r="A1452" t="s">
        <v>8318</v>
      </c>
      <c r="B1452" s="12">
        <v>11</v>
      </c>
      <c r="D1452" t="s">
        <v>8320</v>
      </c>
      <c r="E1452" s="12">
        <v>2</v>
      </c>
    </row>
    <row r="1453" spans="1:5" x14ac:dyDescent="0.3">
      <c r="A1453" t="s">
        <v>8318</v>
      </c>
      <c r="B1453" s="12">
        <v>52</v>
      </c>
      <c r="D1453" t="s">
        <v>8320</v>
      </c>
      <c r="E1453" s="12">
        <v>25</v>
      </c>
    </row>
    <row r="1454" spans="1:5" x14ac:dyDescent="0.3">
      <c r="A1454" t="s">
        <v>8318</v>
      </c>
      <c r="B1454" s="12">
        <v>95</v>
      </c>
      <c r="D1454" t="s">
        <v>8320</v>
      </c>
      <c r="E1454" s="12">
        <v>17</v>
      </c>
    </row>
    <row r="1455" spans="1:5" x14ac:dyDescent="0.3">
      <c r="A1455" t="s">
        <v>8318</v>
      </c>
      <c r="B1455" s="12">
        <v>35</v>
      </c>
      <c r="D1455" t="s">
        <v>8320</v>
      </c>
      <c r="E1455" s="12">
        <v>2</v>
      </c>
    </row>
    <row r="1456" spans="1:5" x14ac:dyDescent="0.3">
      <c r="A1456" t="s">
        <v>8318</v>
      </c>
      <c r="B1456" s="12">
        <v>21</v>
      </c>
      <c r="D1456" t="s">
        <v>8320</v>
      </c>
      <c r="E1456" s="12">
        <v>4</v>
      </c>
    </row>
    <row r="1457" spans="1:5" x14ac:dyDescent="0.3">
      <c r="A1457" t="s">
        <v>8318</v>
      </c>
      <c r="B1457" s="12">
        <v>93</v>
      </c>
      <c r="D1457" t="s">
        <v>8320</v>
      </c>
      <c r="E1457" s="12">
        <v>5</v>
      </c>
    </row>
    <row r="1458" spans="1:5" x14ac:dyDescent="0.3">
      <c r="A1458" t="s">
        <v>8318</v>
      </c>
      <c r="B1458" s="12">
        <v>11</v>
      </c>
      <c r="D1458" t="s">
        <v>8320</v>
      </c>
      <c r="E1458" s="12">
        <v>2</v>
      </c>
    </row>
    <row r="1459" spans="1:5" x14ac:dyDescent="0.3">
      <c r="A1459" t="s">
        <v>8318</v>
      </c>
      <c r="B1459" s="12">
        <v>21</v>
      </c>
      <c r="D1459" t="s">
        <v>8320</v>
      </c>
      <c r="E1459" s="12">
        <v>2</v>
      </c>
    </row>
    <row r="1460" spans="1:5" x14ac:dyDescent="0.3">
      <c r="A1460" t="s">
        <v>8318</v>
      </c>
      <c r="B1460" s="12">
        <v>54</v>
      </c>
      <c r="D1460" t="s">
        <v>8320</v>
      </c>
      <c r="E1460" s="12">
        <v>3</v>
      </c>
    </row>
    <row r="1461" spans="1:5" x14ac:dyDescent="0.3">
      <c r="A1461" t="s">
        <v>8318</v>
      </c>
      <c r="B1461" s="12">
        <v>31</v>
      </c>
      <c r="D1461" t="s">
        <v>8320</v>
      </c>
      <c r="E1461" s="12">
        <v>0</v>
      </c>
    </row>
    <row r="1462" spans="1:5" x14ac:dyDescent="0.3">
      <c r="A1462" t="s">
        <v>8318</v>
      </c>
      <c r="B1462" s="12">
        <v>132</v>
      </c>
      <c r="D1462" t="s">
        <v>8320</v>
      </c>
      <c r="E1462" s="12">
        <v>4</v>
      </c>
    </row>
    <row r="1463" spans="1:5" x14ac:dyDescent="0.3">
      <c r="A1463" t="s">
        <v>8318</v>
      </c>
      <c r="B1463" s="12">
        <v>3</v>
      </c>
      <c r="D1463" t="s">
        <v>8320</v>
      </c>
      <c r="E1463" s="12">
        <v>1</v>
      </c>
    </row>
    <row r="1464" spans="1:5" x14ac:dyDescent="0.3">
      <c r="A1464" t="s">
        <v>8318</v>
      </c>
      <c r="B1464" s="12">
        <v>6</v>
      </c>
      <c r="D1464" t="s">
        <v>8320</v>
      </c>
      <c r="E1464" s="12">
        <v>12</v>
      </c>
    </row>
    <row r="1465" spans="1:5" x14ac:dyDescent="0.3">
      <c r="A1465" t="s">
        <v>8318</v>
      </c>
      <c r="B1465" s="12">
        <v>10</v>
      </c>
      <c r="D1465" t="s">
        <v>8320</v>
      </c>
      <c r="E1465" s="12">
        <v>4</v>
      </c>
    </row>
    <row r="1466" spans="1:5" x14ac:dyDescent="0.3">
      <c r="A1466" t="s">
        <v>8318</v>
      </c>
      <c r="B1466" s="12">
        <v>147</v>
      </c>
      <c r="D1466" t="s">
        <v>8320</v>
      </c>
      <c r="E1466" s="12">
        <v>91</v>
      </c>
    </row>
    <row r="1467" spans="1:5" x14ac:dyDescent="0.3">
      <c r="A1467" t="s">
        <v>8318</v>
      </c>
      <c r="B1467" s="12">
        <v>199</v>
      </c>
      <c r="D1467" t="s">
        <v>8320</v>
      </c>
      <c r="E1467" s="12">
        <v>1</v>
      </c>
    </row>
    <row r="1468" spans="1:5" x14ac:dyDescent="0.3">
      <c r="A1468" t="s">
        <v>8318</v>
      </c>
      <c r="B1468" s="12">
        <v>50</v>
      </c>
      <c r="D1468" t="s">
        <v>8320</v>
      </c>
      <c r="E1468" s="12">
        <v>1</v>
      </c>
    </row>
    <row r="1469" spans="1:5" x14ac:dyDescent="0.3">
      <c r="A1469" t="s">
        <v>8318</v>
      </c>
      <c r="B1469" s="12">
        <v>21</v>
      </c>
      <c r="D1469" t="s">
        <v>8320</v>
      </c>
      <c r="E1469" s="12">
        <v>0</v>
      </c>
    </row>
    <row r="1470" spans="1:5" x14ac:dyDescent="0.3">
      <c r="A1470" t="s">
        <v>8318</v>
      </c>
      <c r="B1470" s="12">
        <v>24</v>
      </c>
      <c r="D1470" t="s">
        <v>8320</v>
      </c>
      <c r="E1470" s="12">
        <v>13</v>
      </c>
    </row>
    <row r="1471" spans="1:5" x14ac:dyDescent="0.3">
      <c r="A1471" t="s">
        <v>8318</v>
      </c>
      <c r="B1471" s="12">
        <v>32</v>
      </c>
      <c r="D1471" t="s">
        <v>8320</v>
      </c>
      <c r="E1471" s="12">
        <v>2</v>
      </c>
    </row>
    <row r="1472" spans="1:5" x14ac:dyDescent="0.3">
      <c r="A1472" t="s">
        <v>8318</v>
      </c>
      <c r="B1472" s="12">
        <v>62</v>
      </c>
      <c r="D1472" t="s">
        <v>8320</v>
      </c>
      <c r="E1472" s="12">
        <v>0</v>
      </c>
    </row>
    <row r="1473" spans="1:5" x14ac:dyDescent="0.3">
      <c r="A1473" t="s">
        <v>8318</v>
      </c>
      <c r="B1473" s="12">
        <v>9</v>
      </c>
      <c r="D1473" t="s">
        <v>8320</v>
      </c>
      <c r="E1473" s="12">
        <v>21</v>
      </c>
    </row>
    <row r="1474" spans="1:5" x14ac:dyDescent="0.3">
      <c r="A1474" t="s">
        <v>8318</v>
      </c>
      <c r="B1474" s="12">
        <v>38</v>
      </c>
      <c r="D1474" t="s">
        <v>8320</v>
      </c>
      <c r="E1474" s="12">
        <v>9</v>
      </c>
    </row>
    <row r="1475" spans="1:5" x14ac:dyDescent="0.3">
      <c r="A1475" t="s">
        <v>8318</v>
      </c>
      <c r="B1475" s="12">
        <v>54</v>
      </c>
      <c r="D1475" t="s">
        <v>8320</v>
      </c>
      <c r="E1475" s="12">
        <v>6</v>
      </c>
    </row>
    <row r="1476" spans="1:5" x14ac:dyDescent="0.3">
      <c r="A1476" t="s">
        <v>8318</v>
      </c>
      <c r="B1476" s="12">
        <v>37</v>
      </c>
      <c r="D1476" t="s">
        <v>8320</v>
      </c>
      <c r="E1476" s="12">
        <v>4</v>
      </c>
    </row>
    <row r="1477" spans="1:5" x14ac:dyDescent="0.3">
      <c r="A1477" t="s">
        <v>8318</v>
      </c>
      <c r="B1477" s="12">
        <v>39</v>
      </c>
      <c r="D1477" t="s">
        <v>8320</v>
      </c>
      <c r="E1477" s="12">
        <v>7</v>
      </c>
    </row>
    <row r="1478" spans="1:5" x14ac:dyDescent="0.3">
      <c r="A1478" t="s">
        <v>8318</v>
      </c>
      <c r="B1478" s="12">
        <v>34</v>
      </c>
      <c r="D1478" t="s">
        <v>8320</v>
      </c>
      <c r="E1478" s="12">
        <v>5</v>
      </c>
    </row>
    <row r="1479" spans="1:5" x14ac:dyDescent="0.3">
      <c r="A1479" t="s">
        <v>8318</v>
      </c>
      <c r="B1479" s="12">
        <v>55</v>
      </c>
      <c r="D1479" t="s">
        <v>8320</v>
      </c>
      <c r="E1479" s="12">
        <v>0</v>
      </c>
    </row>
    <row r="1480" spans="1:5" x14ac:dyDescent="0.3">
      <c r="A1480" t="s">
        <v>8318</v>
      </c>
      <c r="B1480" s="12">
        <v>32</v>
      </c>
      <c r="D1480" t="s">
        <v>8320</v>
      </c>
      <c r="E1480" s="12">
        <v>3</v>
      </c>
    </row>
    <row r="1481" spans="1:5" x14ac:dyDescent="0.3">
      <c r="A1481" t="s">
        <v>8318</v>
      </c>
      <c r="B1481" s="12">
        <v>25</v>
      </c>
      <c r="D1481" t="s">
        <v>8320</v>
      </c>
      <c r="E1481" s="12">
        <v>9</v>
      </c>
    </row>
    <row r="1482" spans="1:5" x14ac:dyDescent="0.3">
      <c r="A1482" t="s">
        <v>8318</v>
      </c>
      <c r="B1482" s="12">
        <v>33</v>
      </c>
      <c r="D1482" t="s">
        <v>8320</v>
      </c>
      <c r="E1482" s="12">
        <v>6</v>
      </c>
    </row>
    <row r="1483" spans="1:5" x14ac:dyDescent="0.3">
      <c r="A1483" t="s">
        <v>8318</v>
      </c>
      <c r="B1483" s="12">
        <v>108</v>
      </c>
      <c r="D1483" t="s">
        <v>8320</v>
      </c>
      <c r="E1483" s="12">
        <v>4</v>
      </c>
    </row>
    <row r="1484" spans="1:5" x14ac:dyDescent="0.3">
      <c r="A1484" t="s">
        <v>8318</v>
      </c>
      <c r="B1484" s="12">
        <v>20</v>
      </c>
      <c r="D1484" t="s">
        <v>8320</v>
      </c>
      <c r="E1484" s="12">
        <v>1</v>
      </c>
    </row>
    <row r="1485" spans="1:5" x14ac:dyDescent="0.3">
      <c r="A1485" t="s">
        <v>8318</v>
      </c>
      <c r="B1485" s="12">
        <v>98</v>
      </c>
      <c r="D1485" t="s">
        <v>8320</v>
      </c>
      <c r="E1485" s="12">
        <v>17</v>
      </c>
    </row>
    <row r="1486" spans="1:5" x14ac:dyDescent="0.3">
      <c r="A1486" t="s">
        <v>8318</v>
      </c>
      <c r="B1486" s="12">
        <v>196</v>
      </c>
      <c r="D1486" t="s">
        <v>8320</v>
      </c>
      <c r="E1486" s="12">
        <v>1</v>
      </c>
    </row>
    <row r="1487" spans="1:5" x14ac:dyDescent="0.3">
      <c r="A1487" t="s">
        <v>8318</v>
      </c>
      <c r="B1487" s="12">
        <v>39</v>
      </c>
      <c r="D1487" t="s">
        <v>8320</v>
      </c>
      <c r="E1487" s="12">
        <v>13</v>
      </c>
    </row>
    <row r="1488" spans="1:5" x14ac:dyDescent="0.3">
      <c r="A1488" t="s">
        <v>8318</v>
      </c>
      <c r="B1488" s="12">
        <v>128</v>
      </c>
      <c r="D1488" t="s">
        <v>8320</v>
      </c>
      <c r="E1488" s="12">
        <v>6</v>
      </c>
    </row>
    <row r="1489" spans="1:5" x14ac:dyDescent="0.3">
      <c r="A1489" t="s">
        <v>8318</v>
      </c>
      <c r="B1489" s="12">
        <v>71</v>
      </c>
      <c r="D1489" t="s">
        <v>8320</v>
      </c>
      <c r="E1489" s="12">
        <v>0</v>
      </c>
    </row>
    <row r="1490" spans="1:5" x14ac:dyDescent="0.3">
      <c r="A1490" t="s">
        <v>8318</v>
      </c>
      <c r="B1490" s="12">
        <v>47</v>
      </c>
      <c r="D1490" t="s">
        <v>8320</v>
      </c>
      <c r="E1490" s="12">
        <v>2</v>
      </c>
    </row>
    <row r="1491" spans="1:5" x14ac:dyDescent="0.3">
      <c r="A1491" t="s">
        <v>8318</v>
      </c>
      <c r="B1491" s="12">
        <v>17</v>
      </c>
      <c r="D1491" t="s">
        <v>8320</v>
      </c>
      <c r="E1491" s="12">
        <v>2</v>
      </c>
    </row>
    <row r="1492" spans="1:5" x14ac:dyDescent="0.3">
      <c r="A1492" t="s">
        <v>8318</v>
      </c>
      <c r="B1492" s="12">
        <v>91</v>
      </c>
      <c r="D1492" t="s">
        <v>8320</v>
      </c>
      <c r="E1492" s="12">
        <v>21</v>
      </c>
    </row>
    <row r="1493" spans="1:5" x14ac:dyDescent="0.3">
      <c r="A1493" t="s">
        <v>8318</v>
      </c>
      <c r="B1493" s="12">
        <v>43</v>
      </c>
      <c r="D1493" t="s">
        <v>8320</v>
      </c>
      <c r="E1493" s="12">
        <v>13</v>
      </c>
    </row>
    <row r="1494" spans="1:5" x14ac:dyDescent="0.3">
      <c r="A1494" t="s">
        <v>8318</v>
      </c>
      <c r="B1494" s="12">
        <v>17</v>
      </c>
      <c r="D1494" t="s">
        <v>8320</v>
      </c>
      <c r="E1494" s="12">
        <v>0</v>
      </c>
    </row>
    <row r="1495" spans="1:5" x14ac:dyDescent="0.3">
      <c r="A1495" t="s">
        <v>8318</v>
      </c>
      <c r="B1495" s="12">
        <v>33</v>
      </c>
      <c r="D1495" t="s">
        <v>8320</v>
      </c>
      <c r="E1495" s="12">
        <v>6</v>
      </c>
    </row>
    <row r="1496" spans="1:5" x14ac:dyDescent="0.3">
      <c r="A1496" t="s">
        <v>8318</v>
      </c>
      <c r="B1496" s="12">
        <v>87</v>
      </c>
      <c r="D1496" t="s">
        <v>8320</v>
      </c>
      <c r="E1496" s="12">
        <v>0</v>
      </c>
    </row>
    <row r="1497" spans="1:5" x14ac:dyDescent="0.3">
      <c r="A1497" t="s">
        <v>8318</v>
      </c>
      <c r="B1497" s="12">
        <v>113</v>
      </c>
      <c r="D1497" t="s">
        <v>8320</v>
      </c>
      <c r="E1497" s="12">
        <v>1</v>
      </c>
    </row>
    <row r="1498" spans="1:5" x14ac:dyDescent="0.3">
      <c r="A1498" t="s">
        <v>8318</v>
      </c>
      <c r="B1498" s="12">
        <v>14</v>
      </c>
      <c r="D1498" t="s">
        <v>8320</v>
      </c>
      <c r="E1498" s="12">
        <v>0</v>
      </c>
    </row>
    <row r="1499" spans="1:5" x14ac:dyDescent="0.3">
      <c r="A1499" t="s">
        <v>8318</v>
      </c>
      <c r="B1499" s="12">
        <v>30</v>
      </c>
      <c r="D1499" t="s">
        <v>8320</v>
      </c>
      <c r="E1499" s="12">
        <v>12</v>
      </c>
    </row>
    <row r="1500" spans="1:5" x14ac:dyDescent="0.3">
      <c r="A1500" t="s">
        <v>8318</v>
      </c>
      <c r="B1500" s="12">
        <v>16</v>
      </c>
      <c r="D1500" t="s">
        <v>8320</v>
      </c>
      <c r="E1500" s="12">
        <v>2</v>
      </c>
    </row>
    <row r="1501" spans="1:5" x14ac:dyDescent="0.3">
      <c r="A1501" t="s">
        <v>8318</v>
      </c>
      <c r="B1501" s="12">
        <v>46</v>
      </c>
      <c r="D1501" t="s">
        <v>8320</v>
      </c>
      <c r="E1501" s="12">
        <v>6</v>
      </c>
    </row>
    <row r="1502" spans="1:5" x14ac:dyDescent="0.3">
      <c r="A1502" t="s">
        <v>8318</v>
      </c>
      <c r="B1502" s="12">
        <v>24</v>
      </c>
      <c r="D1502" t="s">
        <v>8320</v>
      </c>
      <c r="E1502" s="12">
        <v>1</v>
      </c>
    </row>
    <row r="1503" spans="1:5" x14ac:dyDescent="0.3">
      <c r="A1503" t="s">
        <v>8318</v>
      </c>
      <c r="B1503" s="12">
        <v>97</v>
      </c>
      <c r="D1503" t="s">
        <v>8320</v>
      </c>
      <c r="E1503" s="12">
        <v>1</v>
      </c>
    </row>
    <row r="1504" spans="1:5" x14ac:dyDescent="0.3">
      <c r="A1504" t="s">
        <v>8318</v>
      </c>
      <c r="B1504" s="12">
        <v>59</v>
      </c>
      <c r="D1504" t="s">
        <v>8320</v>
      </c>
      <c r="E1504" s="12">
        <v>5</v>
      </c>
    </row>
    <row r="1505" spans="1:5" x14ac:dyDescent="0.3">
      <c r="A1505" t="s">
        <v>8318</v>
      </c>
      <c r="B1505" s="12">
        <v>1095</v>
      </c>
      <c r="D1505" t="s">
        <v>8320</v>
      </c>
      <c r="E1505" s="12">
        <v>0</v>
      </c>
    </row>
    <row r="1506" spans="1:5" x14ac:dyDescent="0.3">
      <c r="A1506" t="s">
        <v>8318</v>
      </c>
      <c r="B1506" s="12">
        <v>218</v>
      </c>
      <c r="D1506" t="s">
        <v>8320</v>
      </c>
      <c r="E1506" s="12">
        <v>3</v>
      </c>
    </row>
    <row r="1507" spans="1:5" x14ac:dyDescent="0.3">
      <c r="A1507" t="s">
        <v>8318</v>
      </c>
      <c r="B1507" s="12">
        <v>111</v>
      </c>
      <c r="D1507" t="s">
        <v>8320</v>
      </c>
      <c r="E1507" s="12">
        <v>8</v>
      </c>
    </row>
    <row r="1508" spans="1:5" x14ac:dyDescent="0.3">
      <c r="A1508" t="s">
        <v>8318</v>
      </c>
      <c r="B1508" s="12">
        <v>56</v>
      </c>
      <c r="D1508" t="s">
        <v>8320</v>
      </c>
      <c r="E1508" s="12">
        <v>3</v>
      </c>
    </row>
    <row r="1509" spans="1:5" x14ac:dyDescent="0.3">
      <c r="A1509" t="s">
        <v>8318</v>
      </c>
      <c r="B1509" s="12">
        <v>265</v>
      </c>
      <c r="D1509" t="s">
        <v>8320</v>
      </c>
      <c r="E1509" s="12">
        <v>8</v>
      </c>
    </row>
    <row r="1510" spans="1:5" x14ac:dyDescent="0.3">
      <c r="A1510" t="s">
        <v>8318</v>
      </c>
      <c r="B1510" s="12">
        <v>28</v>
      </c>
      <c r="D1510" t="s">
        <v>8320</v>
      </c>
      <c r="E1510" s="12">
        <v>1</v>
      </c>
    </row>
    <row r="1511" spans="1:5" x14ac:dyDescent="0.3">
      <c r="A1511" t="s">
        <v>8318</v>
      </c>
      <c r="B1511" s="12">
        <v>364</v>
      </c>
      <c r="D1511" t="s">
        <v>8320</v>
      </c>
      <c r="E1511" s="12">
        <v>4</v>
      </c>
    </row>
    <row r="1512" spans="1:5" x14ac:dyDescent="0.3">
      <c r="A1512" t="s">
        <v>8318</v>
      </c>
      <c r="B1512" s="12">
        <v>27</v>
      </c>
      <c r="D1512" t="s">
        <v>8320</v>
      </c>
      <c r="E1512" s="12">
        <v>8</v>
      </c>
    </row>
    <row r="1513" spans="1:5" x14ac:dyDescent="0.3">
      <c r="A1513" t="s">
        <v>8318</v>
      </c>
      <c r="B1513" s="12">
        <v>93</v>
      </c>
      <c r="D1513" t="s">
        <v>8320</v>
      </c>
      <c r="E1513" s="12">
        <v>1</v>
      </c>
    </row>
    <row r="1514" spans="1:5" x14ac:dyDescent="0.3">
      <c r="A1514" t="s">
        <v>8318</v>
      </c>
      <c r="B1514" s="12">
        <v>64</v>
      </c>
      <c r="D1514" t="s">
        <v>8320</v>
      </c>
      <c r="E1514" s="12">
        <v>5</v>
      </c>
    </row>
    <row r="1515" spans="1:5" x14ac:dyDescent="0.3">
      <c r="A1515" t="s">
        <v>8318</v>
      </c>
      <c r="B1515" s="12">
        <v>22</v>
      </c>
      <c r="D1515" t="s">
        <v>8320</v>
      </c>
      <c r="E1515" s="12">
        <v>0</v>
      </c>
    </row>
    <row r="1516" spans="1:5" x14ac:dyDescent="0.3">
      <c r="A1516" t="s">
        <v>8318</v>
      </c>
      <c r="B1516" s="12">
        <v>59</v>
      </c>
      <c r="D1516" t="s">
        <v>8320</v>
      </c>
      <c r="E1516" s="12">
        <v>0</v>
      </c>
    </row>
    <row r="1517" spans="1:5" x14ac:dyDescent="0.3">
      <c r="A1517" t="s">
        <v>8318</v>
      </c>
      <c r="B1517" s="12">
        <v>249</v>
      </c>
      <c r="D1517" t="s">
        <v>8320</v>
      </c>
      <c r="E1517" s="12">
        <v>1</v>
      </c>
    </row>
    <row r="1518" spans="1:5" x14ac:dyDescent="0.3">
      <c r="A1518" t="s">
        <v>8318</v>
      </c>
      <c r="B1518" s="12">
        <v>392</v>
      </c>
      <c r="D1518" t="s">
        <v>8320</v>
      </c>
      <c r="E1518" s="12">
        <v>0</v>
      </c>
    </row>
    <row r="1519" spans="1:5" x14ac:dyDescent="0.3">
      <c r="A1519" t="s">
        <v>8318</v>
      </c>
      <c r="B1519" s="12">
        <v>115</v>
      </c>
      <c r="D1519" t="s">
        <v>8320</v>
      </c>
      <c r="E1519" s="12">
        <v>0</v>
      </c>
    </row>
    <row r="1520" spans="1:5" x14ac:dyDescent="0.3">
      <c r="A1520" t="s">
        <v>8318</v>
      </c>
      <c r="B1520" s="12">
        <v>433</v>
      </c>
      <c r="D1520" t="s">
        <v>8320</v>
      </c>
      <c r="E1520" s="12">
        <v>6</v>
      </c>
    </row>
    <row r="1521" spans="1:5" x14ac:dyDescent="0.3">
      <c r="A1521" t="s">
        <v>8318</v>
      </c>
      <c r="B1521" s="12">
        <v>20</v>
      </c>
      <c r="D1521" t="s">
        <v>8320</v>
      </c>
      <c r="E1521" s="12">
        <v>6</v>
      </c>
    </row>
    <row r="1522" spans="1:5" x14ac:dyDescent="0.3">
      <c r="A1522" t="s">
        <v>8318</v>
      </c>
      <c r="B1522" s="12">
        <v>8</v>
      </c>
      <c r="D1522" t="s">
        <v>8320</v>
      </c>
      <c r="E1522" s="12">
        <v>14</v>
      </c>
    </row>
    <row r="1523" spans="1:5" x14ac:dyDescent="0.3">
      <c r="A1523" t="s">
        <v>8318</v>
      </c>
      <c r="B1523" s="12">
        <v>175</v>
      </c>
      <c r="D1523" t="s">
        <v>8320</v>
      </c>
      <c r="E1523" s="12">
        <v>6</v>
      </c>
    </row>
    <row r="1524" spans="1:5" x14ac:dyDescent="0.3">
      <c r="A1524" t="s">
        <v>8318</v>
      </c>
      <c r="B1524" s="12">
        <v>104</v>
      </c>
      <c r="D1524" t="s">
        <v>8320</v>
      </c>
      <c r="E1524" s="12">
        <v>33</v>
      </c>
    </row>
    <row r="1525" spans="1:5" x14ac:dyDescent="0.3">
      <c r="A1525" t="s">
        <v>8318</v>
      </c>
      <c r="B1525" s="12">
        <v>17</v>
      </c>
      <c r="D1525" t="s">
        <v>8320</v>
      </c>
      <c r="E1525" s="12">
        <v>4</v>
      </c>
    </row>
    <row r="1526" spans="1:5" x14ac:dyDescent="0.3">
      <c r="A1526" t="s">
        <v>8318</v>
      </c>
      <c r="B1526" s="12">
        <v>277</v>
      </c>
      <c r="D1526" t="s">
        <v>8320</v>
      </c>
      <c r="E1526" s="12">
        <v>1</v>
      </c>
    </row>
    <row r="1527" spans="1:5" x14ac:dyDescent="0.3">
      <c r="A1527" t="s">
        <v>8318</v>
      </c>
      <c r="B1527" s="12">
        <v>118</v>
      </c>
      <c r="D1527" t="s">
        <v>8320</v>
      </c>
      <c r="E1527" s="12">
        <v>0</v>
      </c>
    </row>
    <row r="1528" spans="1:5" x14ac:dyDescent="0.3">
      <c r="A1528" t="s">
        <v>8318</v>
      </c>
      <c r="B1528" s="12">
        <v>97</v>
      </c>
      <c r="D1528" t="s">
        <v>8320</v>
      </c>
      <c r="E1528" s="12">
        <v>6</v>
      </c>
    </row>
    <row r="1529" spans="1:5" x14ac:dyDescent="0.3">
      <c r="A1529" t="s">
        <v>8318</v>
      </c>
      <c r="B1529" s="12">
        <v>20</v>
      </c>
      <c r="D1529" t="s">
        <v>8320</v>
      </c>
      <c r="E1529" s="12">
        <v>6</v>
      </c>
    </row>
    <row r="1530" spans="1:5" x14ac:dyDescent="0.3">
      <c r="A1530" t="s">
        <v>8318</v>
      </c>
      <c r="B1530" s="12">
        <v>26</v>
      </c>
      <c r="D1530" t="s">
        <v>8320</v>
      </c>
      <c r="E1530" s="12">
        <v>1</v>
      </c>
    </row>
    <row r="1531" spans="1:5" x14ac:dyDescent="0.3">
      <c r="A1531" t="s">
        <v>8318</v>
      </c>
      <c r="B1531" s="12">
        <v>128</v>
      </c>
      <c r="D1531" t="s">
        <v>8320</v>
      </c>
      <c r="E1531" s="12">
        <v>3</v>
      </c>
    </row>
    <row r="1532" spans="1:5" x14ac:dyDescent="0.3">
      <c r="A1532" t="s">
        <v>8318</v>
      </c>
      <c r="B1532" s="12">
        <v>15</v>
      </c>
    </row>
    <row r="1533" spans="1:5" x14ac:dyDescent="0.3">
      <c r="A1533" t="s">
        <v>8318</v>
      </c>
      <c r="B1533" s="12">
        <v>25</v>
      </c>
    </row>
    <row r="1534" spans="1:5" x14ac:dyDescent="0.3">
      <c r="A1534" t="s">
        <v>8318</v>
      </c>
      <c r="B1534" s="12">
        <v>55</v>
      </c>
    </row>
    <row r="1535" spans="1:5" x14ac:dyDescent="0.3">
      <c r="A1535" t="s">
        <v>8318</v>
      </c>
      <c r="B1535" s="12">
        <v>107</v>
      </c>
    </row>
    <row r="1536" spans="1:5" x14ac:dyDescent="0.3">
      <c r="A1536" t="s">
        <v>8318</v>
      </c>
      <c r="B1536" s="12">
        <v>557</v>
      </c>
    </row>
    <row r="1537" spans="1:2" x14ac:dyDescent="0.3">
      <c r="A1537" t="s">
        <v>8318</v>
      </c>
      <c r="B1537" s="12">
        <v>40</v>
      </c>
    </row>
    <row r="1538" spans="1:2" x14ac:dyDescent="0.3">
      <c r="A1538" t="s">
        <v>8318</v>
      </c>
      <c r="B1538" s="12">
        <v>36</v>
      </c>
    </row>
    <row r="1539" spans="1:2" x14ac:dyDescent="0.3">
      <c r="A1539" t="s">
        <v>8318</v>
      </c>
      <c r="B1539" s="12">
        <v>159</v>
      </c>
    </row>
    <row r="1540" spans="1:2" x14ac:dyDescent="0.3">
      <c r="A1540" t="s">
        <v>8318</v>
      </c>
      <c r="B1540" s="12">
        <v>41</v>
      </c>
    </row>
    <row r="1541" spans="1:2" x14ac:dyDescent="0.3">
      <c r="A1541" t="s">
        <v>8318</v>
      </c>
      <c r="B1541" s="12">
        <v>226</v>
      </c>
    </row>
    <row r="1542" spans="1:2" x14ac:dyDescent="0.3">
      <c r="A1542" t="s">
        <v>8318</v>
      </c>
      <c r="B1542" s="12">
        <v>30</v>
      </c>
    </row>
    <row r="1543" spans="1:2" x14ac:dyDescent="0.3">
      <c r="A1543" t="s">
        <v>8318</v>
      </c>
      <c r="B1543" s="12">
        <v>103</v>
      </c>
    </row>
    <row r="1544" spans="1:2" x14ac:dyDescent="0.3">
      <c r="A1544" t="s">
        <v>8318</v>
      </c>
      <c r="B1544" s="12">
        <v>62</v>
      </c>
    </row>
    <row r="1545" spans="1:2" x14ac:dyDescent="0.3">
      <c r="A1545" t="s">
        <v>8318</v>
      </c>
      <c r="B1545" s="12">
        <v>6</v>
      </c>
    </row>
    <row r="1546" spans="1:2" x14ac:dyDescent="0.3">
      <c r="A1546" t="s">
        <v>8318</v>
      </c>
      <c r="B1546" s="12">
        <v>182</v>
      </c>
    </row>
    <row r="1547" spans="1:2" x14ac:dyDescent="0.3">
      <c r="A1547" t="s">
        <v>8318</v>
      </c>
      <c r="B1547" s="12">
        <v>145</v>
      </c>
    </row>
    <row r="1548" spans="1:2" x14ac:dyDescent="0.3">
      <c r="A1548" t="s">
        <v>8318</v>
      </c>
      <c r="B1548" s="12">
        <v>25</v>
      </c>
    </row>
    <row r="1549" spans="1:2" x14ac:dyDescent="0.3">
      <c r="A1549" t="s">
        <v>8318</v>
      </c>
      <c r="B1549" s="12">
        <v>320</v>
      </c>
    </row>
    <row r="1550" spans="1:2" x14ac:dyDescent="0.3">
      <c r="A1550" t="s">
        <v>8318</v>
      </c>
      <c r="B1550" s="12">
        <v>99</v>
      </c>
    </row>
    <row r="1551" spans="1:2" x14ac:dyDescent="0.3">
      <c r="A1551" t="s">
        <v>8318</v>
      </c>
      <c r="B1551" s="12">
        <v>348</v>
      </c>
    </row>
    <row r="1552" spans="1:2" x14ac:dyDescent="0.3">
      <c r="A1552" t="s">
        <v>8318</v>
      </c>
      <c r="B1552" s="12">
        <v>41</v>
      </c>
    </row>
    <row r="1553" spans="1:2" x14ac:dyDescent="0.3">
      <c r="A1553" t="s">
        <v>8318</v>
      </c>
      <c r="B1553" s="12">
        <v>29</v>
      </c>
    </row>
    <row r="1554" spans="1:2" x14ac:dyDescent="0.3">
      <c r="A1554" t="s">
        <v>8318</v>
      </c>
      <c r="B1554" s="12">
        <v>25</v>
      </c>
    </row>
    <row r="1555" spans="1:2" x14ac:dyDescent="0.3">
      <c r="A1555" t="s">
        <v>8318</v>
      </c>
      <c r="B1555" s="12">
        <v>23</v>
      </c>
    </row>
    <row r="1556" spans="1:2" x14ac:dyDescent="0.3">
      <c r="A1556" t="s">
        <v>8318</v>
      </c>
      <c r="B1556" s="12">
        <v>1260</v>
      </c>
    </row>
    <row r="1557" spans="1:2" x14ac:dyDescent="0.3">
      <c r="A1557" t="s">
        <v>8318</v>
      </c>
      <c r="B1557" s="12">
        <v>307</v>
      </c>
    </row>
    <row r="1558" spans="1:2" x14ac:dyDescent="0.3">
      <c r="A1558" t="s">
        <v>8318</v>
      </c>
      <c r="B1558" s="12">
        <v>329</v>
      </c>
    </row>
    <row r="1559" spans="1:2" x14ac:dyDescent="0.3">
      <c r="A1559" t="s">
        <v>8318</v>
      </c>
      <c r="B1559" s="12">
        <v>32</v>
      </c>
    </row>
    <row r="1560" spans="1:2" x14ac:dyDescent="0.3">
      <c r="A1560" t="s">
        <v>8318</v>
      </c>
      <c r="B1560" s="12">
        <v>27</v>
      </c>
    </row>
    <row r="1561" spans="1:2" x14ac:dyDescent="0.3">
      <c r="A1561" t="s">
        <v>8318</v>
      </c>
      <c r="B1561" s="12">
        <v>236</v>
      </c>
    </row>
    <row r="1562" spans="1:2" x14ac:dyDescent="0.3">
      <c r="A1562" t="s">
        <v>8318</v>
      </c>
      <c r="B1562" s="12">
        <v>42</v>
      </c>
    </row>
    <row r="1563" spans="1:2" x14ac:dyDescent="0.3">
      <c r="A1563" t="s">
        <v>8318</v>
      </c>
      <c r="B1563" s="12">
        <v>95</v>
      </c>
    </row>
    <row r="1564" spans="1:2" x14ac:dyDescent="0.3">
      <c r="A1564" t="s">
        <v>8318</v>
      </c>
      <c r="B1564" s="12">
        <v>37</v>
      </c>
    </row>
    <row r="1565" spans="1:2" x14ac:dyDescent="0.3">
      <c r="A1565" t="s">
        <v>8318</v>
      </c>
      <c r="B1565" s="12">
        <v>128</v>
      </c>
    </row>
    <row r="1566" spans="1:2" x14ac:dyDescent="0.3">
      <c r="A1566" t="s">
        <v>8318</v>
      </c>
      <c r="B1566" s="12">
        <v>156</v>
      </c>
    </row>
    <row r="1567" spans="1:2" x14ac:dyDescent="0.3">
      <c r="A1567" t="s">
        <v>8318</v>
      </c>
      <c r="B1567" s="12">
        <v>64</v>
      </c>
    </row>
    <row r="1568" spans="1:2" x14ac:dyDescent="0.3">
      <c r="A1568" t="s">
        <v>8318</v>
      </c>
      <c r="B1568" s="12">
        <v>58</v>
      </c>
    </row>
    <row r="1569" spans="1:2" x14ac:dyDescent="0.3">
      <c r="A1569" t="s">
        <v>8318</v>
      </c>
      <c r="B1569" s="12">
        <v>20</v>
      </c>
    </row>
    <row r="1570" spans="1:2" x14ac:dyDescent="0.3">
      <c r="A1570" t="s">
        <v>8318</v>
      </c>
      <c r="B1570" s="12">
        <v>47</v>
      </c>
    </row>
    <row r="1571" spans="1:2" x14ac:dyDescent="0.3">
      <c r="A1571" t="s">
        <v>8318</v>
      </c>
      <c r="B1571" s="12">
        <v>54</v>
      </c>
    </row>
    <row r="1572" spans="1:2" x14ac:dyDescent="0.3">
      <c r="A1572" t="s">
        <v>8318</v>
      </c>
      <c r="B1572" s="12">
        <v>9</v>
      </c>
    </row>
    <row r="1573" spans="1:2" x14ac:dyDescent="0.3">
      <c r="A1573" t="s">
        <v>8318</v>
      </c>
      <c r="B1573" s="12">
        <v>213</v>
      </c>
    </row>
    <row r="1574" spans="1:2" x14ac:dyDescent="0.3">
      <c r="A1574" t="s">
        <v>8318</v>
      </c>
      <c r="B1574" s="12">
        <v>57</v>
      </c>
    </row>
    <row r="1575" spans="1:2" x14ac:dyDescent="0.3">
      <c r="A1575" t="s">
        <v>8318</v>
      </c>
      <c r="B1575" s="12">
        <v>25</v>
      </c>
    </row>
    <row r="1576" spans="1:2" x14ac:dyDescent="0.3">
      <c r="A1576" t="s">
        <v>8318</v>
      </c>
      <c r="B1576" s="12">
        <v>104</v>
      </c>
    </row>
    <row r="1577" spans="1:2" x14ac:dyDescent="0.3">
      <c r="A1577" t="s">
        <v>8318</v>
      </c>
      <c r="B1577" s="12">
        <v>34</v>
      </c>
    </row>
    <row r="1578" spans="1:2" x14ac:dyDescent="0.3">
      <c r="A1578" t="s">
        <v>8318</v>
      </c>
      <c r="B1578" s="12">
        <v>67</v>
      </c>
    </row>
    <row r="1579" spans="1:2" x14ac:dyDescent="0.3">
      <c r="A1579" t="s">
        <v>8318</v>
      </c>
      <c r="B1579" s="12">
        <v>241</v>
      </c>
    </row>
    <row r="1580" spans="1:2" x14ac:dyDescent="0.3">
      <c r="A1580" t="s">
        <v>8318</v>
      </c>
      <c r="B1580" s="12">
        <v>123</v>
      </c>
    </row>
    <row r="1581" spans="1:2" x14ac:dyDescent="0.3">
      <c r="A1581" t="s">
        <v>8318</v>
      </c>
      <c r="B1581" s="12">
        <v>302</v>
      </c>
    </row>
    <row r="1582" spans="1:2" x14ac:dyDescent="0.3">
      <c r="A1582" t="s">
        <v>8318</v>
      </c>
      <c r="B1582" s="12">
        <v>89</v>
      </c>
    </row>
    <row r="1583" spans="1:2" x14ac:dyDescent="0.3">
      <c r="A1583" t="s">
        <v>8318</v>
      </c>
      <c r="B1583" s="12">
        <v>41</v>
      </c>
    </row>
    <row r="1584" spans="1:2" x14ac:dyDescent="0.3">
      <c r="A1584" t="s">
        <v>8318</v>
      </c>
      <c r="B1584" s="12">
        <v>69</v>
      </c>
    </row>
    <row r="1585" spans="1:2" x14ac:dyDescent="0.3">
      <c r="A1585" t="s">
        <v>8318</v>
      </c>
      <c r="B1585" s="12">
        <v>52</v>
      </c>
    </row>
    <row r="1586" spans="1:2" x14ac:dyDescent="0.3">
      <c r="A1586" t="s">
        <v>8318</v>
      </c>
      <c r="B1586" s="12">
        <v>57</v>
      </c>
    </row>
    <row r="1587" spans="1:2" x14ac:dyDescent="0.3">
      <c r="A1587" t="s">
        <v>8318</v>
      </c>
      <c r="B1587" s="12">
        <v>74</v>
      </c>
    </row>
    <row r="1588" spans="1:2" x14ac:dyDescent="0.3">
      <c r="A1588" t="s">
        <v>8318</v>
      </c>
      <c r="B1588" s="12">
        <v>63</v>
      </c>
    </row>
    <row r="1589" spans="1:2" x14ac:dyDescent="0.3">
      <c r="A1589" t="s">
        <v>8318</v>
      </c>
      <c r="B1589" s="12">
        <v>72</v>
      </c>
    </row>
    <row r="1590" spans="1:2" x14ac:dyDescent="0.3">
      <c r="A1590" t="s">
        <v>8318</v>
      </c>
      <c r="B1590" s="12">
        <v>71</v>
      </c>
    </row>
    <row r="1591" spans="1:2" x14ac:dyDescent="0.3">
      <c r="A1591" t="s">
        <v>8318</v>
      </c>
      <c r="B1591" s="12">
        <v>21</v>
      </c>
    </row>
    <row r="1592" spans="1:2" x14ac:dyDescent="0.3">
      <c r="A1592" t="s">
        <v>8318</v>
      </c>
      <c r="B1592" s="12">
        <v>930</v>
      </c>
    </row>
    <row r="1593" spans="1:2" x14ac:dyDescent="0.3">
      <c r="A1593" t="s">
        <v>8318</v>
      </c>
      <c r="B1593" s="12">
        <v>55</v>
      </c>
    </row>
    <row r="1594" spans="1:2" x14ac:dyDescent="0.3">
      <c r="A1594" t="s">
        <v>8318</v>
      </c>
      <c r="B1594" s="12">
        <v>61</v>
      </c>
    </row>
    <row r="1595" spans="1:2" x14ac:dyDescent="0.3">
      <c r="A1595" t="s">
        <v>8318</v>
      </c>
      <c r="B1595" s="12">
        <v>82</v>
      </c>
    </row>
    <row r="1596" spans="1:2" x14ac:dyDescent="0.3">
      <c r="A1596" t="s">
        <v>8318</v>
      </c>
      <c r="B1596" s="12">
        <v>71</v>
      </c>
    </row>
    <row r="1597" spans="1:2" x14ac:dyDescent="0.3">
      <c r="A1597" t="s">
        <v>8318</v>
      </c>
      <c r="B1597" s="12">
        <v>117</v>
      </c>
    </row>
    <row r="1598" spans="1:2" x14ac:dyDescent="0.3">
      <c r="A1598" t="s">
        <v>8318</v>
      </c>
      <c r="B1598" s="12">
        <v>29</v>
      </c>
    </row>
    <row r="1599" spans="1:2" x14ac:dyDescent="0.3">
      <c r="A1599" t="s">
        <v>8318</v>
      </c>
      <c r="B1599" s="12">
        <v>74</v>
      </c>
    </row>
    <row r="1600" spans="1:2" x14ac:dyDescent="0.3">
      <c r="A1600" t="s">
        <v>8318</v>
      </c>
      <c r="B1600" s="12">
        <v>23</v>
      </c>
    </row>
    <row r="1601" spans="1:2" x14ac:dyDescent="0.3">
      <c r="A1601" t="s">
        <v>8318</v>
      </c>
      <c r="B1601" s="12">
        <v>60</v>
      </c>
    </row>
    <row r="1602" spans="1:2" x14ac:dyDescent="0.3">
      <c r="A1602" t="s">
        <v>8318</v>
      </c>
      <c r="B1602" s="12">
        <v>55</v>
      </c>
    </row>
    <row r="1603" spans="1:2" x14ac:dyDescent="0.3">
      <c r="A1603" t="s">
        <v>8318</v>
      </c>
      <c r="B1603" s="12">
        <v>51</v>
      </c>
    </row>
    <row r="1604" spans="1:2" x14ac:dyDescent="0.3">
      <c r="A1604" t="s">
        <v>8318</v>
      </c>
      <c r="B1604" s="12">
        <v>78</v>
      </c>
    </row>
    <row r="1605" spans="1:2" x14ac:dyDescent="0.3">
      <c r="A1605" t="s">
        <v>8318</v>
      </c>
      <c r="B1605" s="12">
        <v>62</v>
      </c>
    </row>
    <row r="1606" spans="1:2" x14ac:dyDescent="0.3">
      <c r="A1606" t="s">
        <v>8318</v>
      </c>
      <c r="B1606" s="12">
        <v>45</v>
      </c>
    </row>
    <row r="1607" spans="1:2" x14ac:dyDescent="0.3">
      <c r="A1607" t="s">
        <v>8318</v>
      </c>
      <c r="B1607" s="12">
        <v>15</v>
      </c>
    </row>
    <row r="1608" spans="1:2" x14ac:dyDescent="0.3">
      <c r="A1608" t="s">
        <v>8318</v>
      </c>
      <c r="B1608" s="12">
        <v>151</v>
      </c>
    </row>
    <row r="1609" spans="1:2" x14ac:dyDescent="0.3">
      <c r="A1609" t="s">
        <v>8318</v>
      </c>
      <c r="B1609" s="12">
        <v>68</v>
      </c>
    </row>
    <row r="1610" spans="1:2" x14ac:dyDescent="0.3">
      <c r="A1610" t="s">
        <v>8318</v>
      </c>
      <c r="B1610" s="12">
        <v>46</v>
      </c>
    </row>
    <row r="1611" spans="1:2" x14ac:dyDescent="0.3">
      <c r="A1611" t="s">
        <v>8318</v>
      </c>
      <c r="B1611" s="12">
        <v>24</v>
      </c>
    </row>
    <row r="1612" spans="1:2" x14ac:dyDescent="0.3">
      <c r="A1612" t="s">
        <v>8318</v>
      </c>
      <c r="B1612" s="12">
        <v>70</v>
      </c>
    </row>
    <row r="1613" spans="1:2" x14ac:dyDescent="0.3">
      <c r="A1613" t="s">
        <v>8318</v>
      </c>
      <c r="B1613" s="12">
        <v>244</v>
      </c>
    </row>
    <row r="1614" spans="1:2" x14ac:dyDescent="0.3">
      <c r="A1614" t="s">
        <v>8318</v>
      </c>
      <c r="B1614" s="12">
        <v>82</v>
      </c>
    </row>
    <row r="1615" spans="1:2" x14ac:dyDescent="0.3">
      <c r="A1615" t="s">
        <v>8318</v>
      </c>
      <c r="B1615" s="12">
        <v>226</v>
      </c>
    </row>
    <row r="1616" spans="1:2" x14ac:dyDescent="0.3">
      <c r="A1616" t="s">
        <v>8318</v>
      </c>
      <c r="B1616" s="12">
        <v>60</v>
      </c>
    </row>
    <row r="1617" spans="1:2" x14ac:dyDescent="0.3">
      <c r="A1617" t="s">
        <v>8318</v>
      </c>
      <c r="B1617" s="12">
        <v>322</v>
      </c>
    </row>
    <row r="1618" spans="1:2" x14ac:dyDescent="0.3">
      <c r="A1618" t="s">
        <v>8318</v>
      </c>
      <c r="B1618" s="12">
        <v>94</v>
      </c>
    </row>
    <row r="1619" spans="1:2" x14ac:dyDescent="0.3">
      <c r="A1619" t="s">
        <v>8318</v>
      </c>
      <c r="B1619" s="12">
        <v>47</v>
      </c>
    </row>
    <row r="1620" spans="1:2" x14ac:dyDescent="0.3">
      <c r="A1620" t="s">
        <v>8318</v>
      </c>
      <c r="B1620" s="12">
        <v>115</v>
      </c>
    </row>
    <row r="1621" spans="1:2" x14ac:dyDescent="0.3">
      <c r="A1621" t="s">
        <v>8318</v>
      </c>
      <c r="B1621" s="12">
        <v>134</v>
      </c>
    </row>
    <row r="1622" spans="1:2" x14ac:dyDescent="0.3">
      <c r="A1622" t="s">
        <v>8318</v>
      </c>
      <c r="B1622" s="12">
        <v>35</v>
      </c>
    </row>
    <row r="1623" spans="1:2" x14ac:dyDescent="0.3">
      <c r="A1623" t="s">
        <v>8318</v>
      </c>
      <c r="B1623" s="12">
        <v>104</v>
      </c>
    </row>
    <row r="1624" spans="1:2" x14ac:dyDescent="0.3">
      <c r="A1624" t="s">
        <v>8318</v>
      </c>
      <c r="B1624" s="12">
        <v>184</v>
      </c>
    </row>
    <row r="1625" spans="1:2" x14ac:dyDescent="0.3">
      <c r="A1625" t="s">
        <v>8318</v>
      </c>
      <c r="B1625" s="12">
        <v>119</v>
      </c>
    </row>
    <row r="1626" spans="1:2" x14ac:dyDescent="0.3">
      <c r="A1626" t="s">
        <v>8318</v>
      </c>
      <c r="B1626" s="12">
        <v>59</v>
      </c>
    </row>
    <row r="1627" spans="1:2" x14ac:dyDescent="0.3">
      <c r="A1627" t="s">
        <v>8318</v>
      </c>
      <c r="B1627" s="12">
        <v>113</v>
      </c>
    </row>
    <row r="1628" spans="1:2" x14ac:dyDescent="0.3">
      <c r="A1628" t="s">
        <v>8318</v>
      </c>
      <c r="B1628" s="12">
        <v>84</v>
      </c>
    </row>
    <row r="1629" spans="1:2" x14ac:dyDescent="0.3">
      <c r="A1629" t="s">
        <v>8318</v>
      </c>
      <c r="B1629" s="12">
        <v>74</v>
      </c>
    </row>
    <row r="1630" spans="1:2" x14ac:dyDescent="0.3">
      <c r="A1630" t="s">
        <v>8318</v>
      </c>
      <c r="B1630" s="12">
        <v>216</v>
      </c>
    </row>
    <row r="1631" spans="1:2" x14ac:dyDescent="0.3">
      <c r="A1631" t="s">
        <v>8318</v>
      </c>
      <c r="B1631" s="12">
        <v>39</v>
      </c>
    </row>
    <row r="1632" spans="1:2" x14ac:dyDescent="0.3">
      <c r="A1632" t="s">
        <v>8318</v>
      </c>
      <c r="B1632" s="12">
        <v>21</v>
      </c>
    </row>
    <row r="1633" spans="1:2" x14ac:dyDescent="0.3">
      <c r="A1633" t="s">
        <v>8318</v>
      </c>
      <c r="B1633" s="12">
        <v>30</v>
      </c>
    </row>
    <row r="1634" spans="1:2" x14ac:dyDescent="0.3">
      <c r="A1634" t="s">
        <v>8318</v>
      </c>
      <c r="B1634" s="12">
        <v>37</v>
      </c>
    </row>
    <row r="1635" spans="1:2" x14ac:dyDescent="0.3">
      <c r="A1635" t="s">
        <v>8318</v>
      </c>
      <c r="B1635" s="12">
        <v>202</v>
      </c>
    </row>
    <row r="1636" spans="1:2" x14ac:dyDescent="0.3">
      <c r="A1636" t="s">
        <v>8318</v>
      </c>
      <c r="B1636" s="12">
        <v>37</v>
      </c>
    </row>
    <row r="1637" spans="1:2" x14ac:dyDescent="0.3">
      <c r="A1637" t="s">
        <v>8318</v>
      </c>
      <c r="B1637" s="12">
        <v>28</v>
      </c>
    </row>
    <row r="1638" spans="1:2" x14ac:dyDescent="0.3">
      <c r="A1638" t="s">
        <v>8318</v>
      </c>
      <c r="B1638" s="12">
        <v>26</v>
      </c>
    </row>
    <row r="1639" spans="1:2" x14ac:dyDescent="0.3">
      <c r="A1639" t="s">
        <v>8318</v>
      </c>
      <c r="B1639" s="12">
        <v>61</v>
      </c>
    </row>
    <row r="1640" spans="1:2" x14ac:dyDescent="0.3">
      <c r="A1640" t="s">
        <v>8318</v>
      </c>
      <c r="B1640" s="12">
        <v>115</v>
      </c>
    </row>
    <row r="1641" spans="1:2" x14ac:dyDescent="0.3">
      <c r="A1641" t="s">
        <v>8318</v>
      </c>
      <c r="B1641" s="12">
        <v>181</v>
      </c>
    </row>
    <row r="1642" spans="1:2" x14ac:dyDescent="0.3">
      <c r="A1642" t="s">
        <v>8318</v>
      </c>
      <c r="B1642" s="12">
        <v>110</v>
      </c>
    </row>
    <row r="1643" spans="1:2" x14ac:dyDescent="0.3">
      <c r="A1643" t="s">
        <v>8318</v>
      </c>
      <c r="B1643" s="12">
        <v>269</v>
      </c>
    </row>
    <row r="1644" spans="1:2" x14ac:dyDescent="0.3">
      <c r="A1644" t="s">
        <v>8318</v>
      </c>
      <c r="B1644" s="12">
        <v>79</v>
      </c>
    </row>
    <row r="1645" spans="1:2" x14ac:dyDescent="0.3">
      <c r="A1645" t="s">
        <v>8318</v>
      </c>
      <c r="B1645" s="12">
        <v>104</v>
      </c>
    </row>
    <row r="1646" spans="1:2" x14ac:dyDescent="0.3">
      <c r="A1646" t="s">
        <v>8318</v>
      </c>
      <c r="B1646" s="12">
        <v>34</v>
      </c>
    </row>
    <row r="1647" spans="1:2" x14ac:dyDescent="0.3">
      <c r="A1647" t="s">
        <v>8318</v>
      </c>
      <c r="B1647" s="12">
        <v>167</v>
      </c>
    </row>
    <row r="1648" spans="1:2" x14ac:dyDescent="0.3">
      <c r="A1648" t="s">
        <v>8318</v>
      </c>
      <c r="B1648" s="12">
        <v>183</v>
      </c>
    </row>
    <row r="1649" spans="1:2" x14ac:dyDescent="0.3">
      <c r="A1649" t="s">
        <v>8318</v>
      </c>
      <c r="B1649" s="12">
        <v>71</v>
      </c>
    </row>
    <row r="1650" spans="1:2" x14ac:dyDescent="0.3">
      <c r="A1650" t="s">
        <v>8318</v>
      </c>
      <c r="B1650" s="12">
        <v>69</v>
      </c>
    </row>
    <row r="1651" spans="1:2" x14ac:dyDescent="0.3">
      <c r="A1651" t="s">
        <v>8318</v>
      </c>
      <c r="B1651" s="12">
        <v>270</v>
      </c>
    </row>
    <row r="1652" spans="1:2" x14ac:dyDescent="0.3">
      <c r="A1652" t="s">
        <v>8318</v>
      </c>
      <c r="B1652" s="12">
        <v>193</v>
      </c>
    </row>
    <row r="1653" spans="1:2" x14ac:dyDescent="0.3">
      <c r="A1653" t="s">
        <v>8318</v>
      </c>
      <c r="B1653" s="12">
        <v>57</v>
      </c>
    </row>
    <row r="1654" spans="1:2" x14ac:dyDescent="0.3">
      <c r="A1654" t="s">
        <v>8318</v>
      </c>
      <c r="B1654" s="12">
        <v>200</v>
      </c>
    </row>
    <row r="1655" spans="1:2" x14ac:dyDescent="0.3">
      <c r="A1655" t="s">
        <v>8318</v>
      </c>
      <c r="B1655" s="12">
        <v>88</v>
      </c>
    </row>
    <row r="1656" spans="1:2" x14ac:dyDescent="0.3">
      <c r="A1656" t="s">
        <v>8318</v>
      </c>
      <c r="B1656" s="12">
        <v>213</v>
      </c>
    </row>
    <row r="1657" spans="1:2" x14ac:dyDescent="0.3">
      <c r="A1657" t="s">
        <v>8318</v>
      </c>
      <c r="B1657" s="12">
        <v>20</v>
      </c>
    </row>
    <row r="1658" spans="1:2" x14ac:dyDescent="0.3">
      <c r="A1658" t="s">
        <v>8318</v>
      </c>
      <c r="B1658" s="12">
        <v>50</v>
      </c>
    </row>
    <row r="1659" spans="1:2" x14ac:dyDescent="0.3">
      <c r="A1659" t="s">
        <v>8318</v>
      </c>
      <c r="B1659" s="12">
        <v>115</v>
      </c>
    </row>
    <row r="1660" spans="1:2" x14ac:dyDescent="0.3">
      <c r="A1660" t="s">
        <v>8318</v>
      </c>
      <c r="B1660" s="12">
        <v>186</v>
      </c>
    </row>
    <row r="1661" spans="1:2" x14ac:dyDescent="0.3">
      <c r="A1661" t="s">
        <v>8318</v>
      </c>
      <c r="B1661" s="12">
        <v>18</v>
      </c>
    </row>
    <row r="1662" spans="1:2" x14ac:dyDescent="0.3">
      <c r="A1662" t="s">
        <v>8318</v>
      </c>
      <c r="B1662" s="12">
        <v>176</v>
      </c>
    </row>
    <row r="1663" spans="1:2" x14ac:dyDescent="0.3">
      <c r="A1663" t="s">
        <v>8318</v>
      </c>
      <c r="B1663" s="12">
        <v>41</v>
      </c>
    </row>
    <row r="1664" spans="1:2" x14ac:dyDescent="0.3">
      <c r="A1664" t="s">
        <v>8318</v>
      </c>
      <c r="B1664" s="12">
        <v>75</v>
      </c>
    </row>
    <row r="1665" spans="1:2" x14ac:dyDescent="0.3">
      <c r="A1665" t="s">
        <v>8318</v>
      </c>
      <c r="B1665" s="12">
        <v>97</v>
      </c>
    </row>
    <row r="1666" spans="1:2" x14ac:dyDescent="0.3">
      <c r="A1666" t="s">
        <v>8318</v>
      </c>
      <c r="B1666" s="12">
        <v>73</v>
      </c>
    </row>
    <row r="1667" spans="1:2" x14ac:dyDescent="0.3">
      <c r="A1667" t="s">
        <v>8318</v>
      </c>
      <c r="B1667" s="12">
        <v>49</v>
      </c>
    </row>
    <row r="1668" spans="1:2" x14ac:dyDescent="0.3">
      <c r="A1668" t="s">
        <v>8318</v>
      </c>
      <c r="B1668" s="12">
        <v>134</v>
      </c>
    </row>
    <row r="1669" spans="1:2" x14ac:dyDescent="0.3">
      <c r="A1669" t="s">
        <v>8318</v>
      </c>
      <c r="B1669" s="12">
        <v>68</v>
      </c>
    </row>
    <row r="1670" spans="1:2" x14ac:dyDescent="0.3">
      <c r="A1670" t="s">
        <v>8318</v>
      </c>
      <c r="B1670" s="12">
        <v>49</v>
      </c>
    </row>
    <row r="1671" spans="1:2" x14ac:dyDescent="0.3">
      <c r="A1671" t="s">
        <v>8318</v>
      </c>
      <c r="B1671" s="12">
        <v>63</v>
      </c>
    </row>
    <row r="1672" spans="1:2" x14ac:dyDescent="0.3">
      <c r="A1672" t="s">
        <v>8318</v>
      </c>
      <c r="B1672" s="12">
        <v>163</v>
      </c>
    </row>
    <row r="1673" spans="1:2" x14ac:dyDescent="0.3">
      <c r="A1673" t="s">
        <v>8318</v>
      </c>
      <c r="B1673" s="12">
        <v>288</v>
      </c>
    </row>
    <row r="1674" spans="1:2" x14ac:dyDescent="0.3">
      <c r="A1674" t="s">
        <v>8318</v>
      </c>
      <c r="B1674" s="12">
        <v>42</v>
      </c>
    </row>
    <row r="1675" spans="1:2" x14ac:dyDescent="0.3">
      <c r="A1675" t="s">
        <v>8318</v>
      </c>
      <c r="B1675" s="12">
        <v>70</v>
      </c>
    </row>
    <row r="1676" spans="1:2" x14ac:dyDescent="0.3">
      <c r="A1676" t="s">
        <v>8318</v>
      </c>
      <c r="B1676" s="12">
        <v>30</v>
      </c>
    </row>
    <row r="1677" spans="1:2" x14ac:dyDescent="0.3">
      <c r="A1677" t="s">
        <v>8318</v>
      </c>
      <c r="B1677" s="12">
        <v>51</v>
      </c>
    </row>
    <row r="1678" spans="1:2" x14ac:dyDescent="0.3">
      <c r="A1678" t="s">
        <v>8318</v>
      </c>
      <c r="B1678" s="12">
        <v>145</v>
      </c>
    </row>
    <row r="1679" spans="1:2" x14ac:dyDescent="0.3">
      <c r="A1679" t="s">
        <v>8318</v>
      </c>
      <c r="B1679" s="12">
        <v>21</v>
      </c>
    </row>
    <row r="1680" spans="1:2" x14ac:dyDescent="0.3">
      <c r="A1680" t="s">
        <v>8318</v>
      </c>
      <c r="B1680" s="12">
        <v>286</v>
      </c>
    </row>
    <row r="1681" spans="1:2" x14ac:dyDescent="0.3">
      <c r="A1681" t="s">
        <v>8318</v>
      </c>
      <c r="B1681" s="12">
        <v>12</v>
      </c>
    </row>
    <row r="1682" spans="1:2" x14ac:dyDescent="0.3">
      <c r="A1682" t="s">
        <v>8318</v>
      </c>
      <c r="B1682" s="12">
        <v>100</v>
      </c>
    </row>
    <row r="1683" spans="1:2" x14ac:dyDescent="0.3">
      <c r="A1683" t="s">
        <v>8318</v>
      </c>
      <c r="B1683" s="12">
        <v>100</v>
      </c>
    </row>
    <row r="1684" spans="1:2" x14ac:dyDescent="0.3">
      <c r="A1684" t="s">
        <v>8318</v>
      </c>
      <c r="B1684" s="12">
        <v>34</v>
      </c>
    </row>
    <row r="1685" spans="1:2" x14ac:dyDescent="0.3">
      <c r="A1685" t="s">
        <v>8318</v>
      </c>
      <c r="B1685" s="12">
        <v>63</v>
      </c>
    </row>
    <row r="1686" spans="1:2" x14ac:dyDescent="0.3">
      <c r="A1686" t="s">
        <v>8318</v>
      </c>
      <c r="B1686" s="12">
        <v>30</v>
      </c>
    </row>
    <row r="1687" spans="1:2" x14ac:dyDescent="0.3">
      <c r="A1687" t="s">
        <v>8318</v>
      </c>
      <c r="B1687" s="12">
        <v>47</v>
      </c>
    </row>
    <row r="1688" spans="1:2" x14ac:dyDescent="0.3">
      <c r="A1688" t="s">
        <v>8318</v>
      </c>
      <c r="B1688" s="12">
        <v>237</v>
      </c>
    </row>
    <row r="1689" spans="1:2" x14ac:dyDescent="0.3">
      <c r="A1689" t="s">
        <v>8318</v>
      </c>
      <c r="B1689" s="12">
        <v>47</v>
      </c>
    </row>
    <row r="1690" spans="1:2" x14ac:dyDescent="0.3">
      <c r="A1690" t="s">
        <v>8318</v>
      </c>
      <c r="B1690" s="12">
        <v>15</v>
      </c>
    </row>
    <row r="1691" spans="1:2" x14ac:dyDescent="0.3">
      <c r="A1691" t="s">
        <v>8318</v>
      </c>
      <c r="B1691" s="12">
        <v>81</v>
      </c>
    </row>
    <row r="1692" spans="1:2" x14ac:dyDescent="0.3">
      <c r="A1692" t="s">
        <v>8318</v>
      </c>
      <c r="B1692" s="12">
        <v>122</v>
      </c>
    </row>
    <row r="1693" spans="1:2" x14ac:dyDescent="0.3">
      <c r="A1693" t="s">
        <v>8318</v>
      </c>
      <c r="B1693" s="12">
        <v>34</v>
      </c>
    </row>
    <row r="1694" spans="1:2" x14ac:dyDescent="0.3">
      <c r="A1694" t="s">
        <v>8318</v>
      </c>
      <c r="B1694" s="12">
        <v>207</v>
      </c>
    </row>
    <row r="1695" spans="1:2" x14ac:dyDescent="0.3">
      <c r="A1695" t="s">
        <v>8318</v>
      </c>
      <c r="B1695" s="12">
        <v>25</v>
      </c>
    </row>
    <row r="1696" spans="1:2" x14ac:dyDescent="0.3">
      <c r="A1696" t="s">
        <v>8318</v>
      </c>
      <c r="B1696" s="12">
        <v>72</v>
      </c>
    </row>
    <row r="1697" spans="1:2" x14ac:dyDescent="0.3">
      <c r="A1697" t="s">
        <v>8318</v>
      </c>
      <c r="B1697" s="12">
        <v>14</v>
      </c>
    </row>
    <row r="1698" spans="1:2" x14ac:dyDescent="0.3">
      <c r="A1698" t="s">
        <v>8318</v>
      </c>
      <c r="B1698" s="12">
        <v>15</v>
      </c>
    </row>
    <row r="1699" spans="1:2" x14ac:dyDescent="0.3">
      <c r="A1699" t="s">
        <v>8318</v>
      </c>
      <c r="B1699" s="12">
        <v>91</v>
      </c>
    </row>
    <row r="1700" spans="1:2" x14ac:dyDescent="0.3">
      <c r="A1700" t="s">
        <v>8318</v>
      </c>
      <c r="B1700" s="12">
        <v>24</v>
      </c>
    </row>
    <row r="1701" spans="1:2" x14ac:dyDescent="0.3">
      <c r="A1701" t="s">
        <v>8318</v>
      </c>
      <c r="B1701" s="12">
        <v>27</v>
      </c>
    </row>
    <row r="1702" spans="1:2" x14ac:dyDescent="0.3">
      <c r="A1702" t="s">
        <v>8318</v>
      </c>
      <c r="B1702" s="12">
        <v>47</v>
      </c>
    </row>
    <row r="1703" spans="1:2" x14ac:dyDescent="0.3">
      <c r="A1703" t="s">
        <v>8318</v>
      </c>
      <c r="B1703" s="12">
        <v>44</v>
      </c>
    </row>
    <row r="1704" spans="1:2" x14ac:dyDescent="0.3">
      <c r="A1704" t="s">
        <v>8318</v>
      </c>
      <c r="B1704" s="12">
        <v>72</v>
      </c>
    </row>
    <row r="1705" spans="1:2" x14ac:dyDescent="0.3">
      <c r="A1705" t="s">
        <v>8318</v>
      </c>
      <c r="B1705" s="12">
        <v>63</v>
      </c>
    </row>
    <row r="1706" spans="1:2" x14ac:dyDescent="0.3">
      <c r="A1706" t="s">
        <v>8318</v>
      </c>
      <c r="B1706" s="12">
        <v>88</v>
      </c>
    </row>
    <row r="1707" spans="1:2" x14ac:dyDescent="0.3">
      <c r="A1707" t="s">
        <v>8318</v>
      </c>
      <c r="B1707" s="12">
        <v>70</v>
      </c>
    </row>
    <row r="1708" spans="1:2" x14ac:dyDescent="0.3">
      <c r="A1708" t="s">
        <v>8318</v>
      </c>
      <c r="B1708" s="12">
        <v>50</v>
      </c>
    </row>
    <row r="1709" spans="1:2" x14ac:dyDescent="0.3">
      <c r="A1709" t="s">
        <v>8318</v>
      </c>
      <c r="B1709" s="12">
        <v>35</v>
      </c>
    </row>
    <row r="1710" spans="1:2" x14ac:dyDescent="0.3">
      <c r="A1710" t="s">
        <v>8318</v>
      </c>
      <c r="B1710" s="12">
        <v>175</v>
      </c>
    </row>
    <row r="1711" spans="1:2" x14ac:dyDescent="0.3">
      <c r="A1711" t="s">
        <v>8318</v>
      </c>
      <c r="B1711" s="12">
        <v>20</v>
      </c>
    </row>
    <row r="1712" spans="1:2" x14ac:dyDescent="0.3">
      <c r="A1712" t="s">
        <v>8318</v>
      </c>
      <c r="B1712" s="12">
        <v>54</v>
      </c>
    </row>
    <row r="1713" spans="1:2" x14ac:dyDescent="0.3">
      <c r="A1713" t="s">
        <v>8318</v>
      </c>
      <c r="B1713" s="12">
        <v>20</v>
      </c>
    </row>
    <row r="1714" spans="1:2" x14ac:dyDescent="0.3">
      <c r="A1714" t="s">
        <v>8318</v>
      </c>
      <c r="B1714" s="12">
        <v>57</v>
      </c>
    </row>
    <row r="1715" spans="1:2" x14ac:dyDescent="0.3">
      <c r="A1715" t="s">
        <v>8318</v>
      </c>
      <c r="B1715" s="12">
        <v>31</v>
      </c>
    </row>
    <row r="1716" spans="1:2" x14ac:dyDescent="0.3">
      <c r="A1716" t="s">
        <v>8318</v>
      </c>
      <c r="B1716" s="12">
        <v>31</v>
      </c>
    </row>
    <row r="1717" spans="1:2" x14ac:dyDescent="0.3">
      <c r="A1717" t="s">
        <v>8318</v>
      </c>
      <c r="B1717" s="12">
        <v>45</v>
      </c>
    </row>
    <row r="1718" spans="1:2" x14ac:dyDescent="0.3">
      <c r="A1718" t="s">
        <v>8318</v>
      </c>
      <c r="B1718" s="12">
        <v>41</v>
      </c>
    </row>
    <row r="1719" spans="1:2" x14ac:dyDescent="0.3">
      <c r="A1719" t="s">
        <v>8318</v>
      </c>
      <c r="B1719" s="12">
        <v>29</v>
      </c>
    </row>
    <row r="1720" spans="1:2" x14ac:dyDescent="0.3">
      <c r="A1720" t="s">
        <v>8318</v>
      </c>
      <c r="B1720" s="12">
        <v>58</v>
      </c>
    </row>
    <row r="1721" spans="1:2" x14ac:dyDescent="0.3">
      <c r="A1721" t="s">
        <v>8318</v>
      </c>
      <c r="B1721" s="12">
        <v>89</v>
      </c>
    </row>
    <row r="1722" spans="1:2" x14ac:dyDescent="0.3">
      <c r="A1722" t="s">
        <v>8318</v>
      </c>
      <c r="B1722" s="12">
        <v>125</v>
      </c>
    </row>
    <row r="1723" spans="1:2" x14ac:dyDescent="0.3">
      <c r="A1723" t="s">
        <v>8318</v>
      </c>
      <c r="B1723" s="12">
        <v>18</v>
      </c>
    </row>
    <row r="1724" spans="1:2" x14ac:dyDescent="0.3">
      <c r="A1724" t="s">
        <v>8318</v>
      </c>
      <c r="B1724" s="12">
        <v>32</v>
      </c>
    </row>
    <row r="1725" spans="1:2" x14ac:dyDescent="0.3">
      <c r="A1725" t="s">
        <v>8318</v>
      </c>
      <c r="B1725" s="12">
        <v>16</v>
      </c>
    </row>
    <row r="1726" spans="1:2" x14ac:dyDescent="0.3">
      <c r="A1726" t="s">
        <v>8318</v>
      </c>
      <c r="B1726" s="12">
        <v>38</v>
      </c>
    </row>
    <row r="1727" spans="1:2" x14ac:dyDescent="0.3">
      <c r="A1727" t="s">
        <v>8318</v>
      </c>
      <c r="B1727" s="12">
        <v>15</v>
      </c>
    </row>
    <row r="1728" spans="1:2" x14ac:dyDescent="0.3">
      <c r="A1728" t="s">
        <v>8318</v>
      </c>
      <c r="B1728" s="12">
        <v>23</v>
      </c>
    </row>
    <row r="1729" spans="1:2" x14ac:dyDescent="0.3">
      <c r="A1729" t="s">
        <v>8318</v>
      </c>
      <c r="B1729" s="12">
        <v>49</v>
      </c>
    </row>
    <row r="1730" spans="1:2" x14ac:dyDescent="0.3">
      <c r="A1730" t="s">
        <v>8318</v>
      </c>
      <c r="B1730" s="12">
        <v>10</v>
      </c>
    </row>
    <row r="1731" spans="1:2" x14ac:dyDescent="0.3">
      <c r="A1731" t="s">
        <v>8318</v>
      </c>
      <c r="B1731" s="12">
        <v>15</v>
      </c>
    </row>
    <row r="1732" spans="1:2" x14ac:dyDescent="0.3">
      <c r="A1732" t="s">
        <v>8318</v>
      </c>
      <c r="B1732" s="12">
        <v>57</v>
      </c>
    </row>
    <row r="1733" spans="1:2" x14ac:dyDescent="0.3">
      <c r="A1733" t="s">
        <v>8318</v>
      </c>
      <c r="B1733" s="12">
        <v>33</v>
      </c>
    </row>
    <row r="1734" spans="1:2" x14ac:dyDescent="0.3">
      <c r="A1734" t="s">
        <v>8318</v>
      </c>
      <c r="B1734" s="12">
        <v>9</v>
      </c>
    </row>
    <row r="1735" spans="1:2" x14ac:dyDescent="0.3">
      <c r="A1735" t="s">
        <v>8318</v>
      </c>
      <c r="B1735" s="12">
        <v>26</v>
      </c>
    </row>
    <row r="1736" spans="1:2" x14ac:dyDescent="0.3">
      <c r="A1736" t="s">
        <v>8318</v>
      </c>
      <c r="B1736" s="12">
        <v>69</v>
      </c>
    </row>
    <row r="1737" spans="1:2" x14ac:dyDescent="0.3">
      <c r="A1737" t="s">
        <v>8318</v>
      </c>
      <c r="B1737" s="12">
        <v>65</v>
      </c>
    </row>
    <row r="1738" spans="1:2" x14ac:dyDescent="0.3">
      <c r="A1738" t="s">
        <v>8318</v>
      </c>
      <c r="B1738" s="12">
        <v>83</v>
      </c>
    </row>
    <row r="1739" spans="1:2" x14ac:dyDescent="0.3">
      <c r="A1739" t="s">
        <v>8318</v>
      </c>
      <c r="B1739" s="12">
        <v>111</v>
      </c>
    </row>
    <row r="1740" spans="1:2" x14ac:dyDescent="0.3">
      <c r="A1740" t="s">
        <v>8318</v>
      </c>
      <c r="B1740" s="12">
        <v>46</v>
      </c>
    </row>
    <row r="1741" spans="1:2" x14ac:dyDescent="0.3">
      <c r="A1741" t="s">
        <v>8318</v>
      </c>
      <c r="B1741" s="12">
        <v>63</v>
      </c>
    </row>
    <row r="1742" spans="1:2" x14ac:dyDescent="0.3">
      <c r="A1742" t="s">
        <v>8318</v>
      </c>
      <c r="B1742" s="12">
        <v>9</v>
      </c>
    </row>
    <row r="1743" spans="1:2" x14ac:dyDescent="0.3">
      <c r="A1743" t="s">
        <v>8318</v>
      </c>
      <c r="B1743" s="12">
        <v>34</v>
      </c>
    </row>
    <row r="1744" spans="1:2" x14ac:dyDescent="0.3">
      <c r="A1744" t="s">
        <v>8318</v>
      </c>
      <c r="B1744" s="12">
        <v>112</v>
      </c>
    </row>
    <row r="1745" spans="1:2" x14ac:dyDescent="0.3">
      <c r="A1745" t="s">
        <v>8318</v>
      </c>
      <c r="B1745" s="12">
        <v>47</v>
      </c>
    </row>
    <row r="1746" spans="1:2" x14ac:dyDescent="0.3">
      <c r="A1746" t="s">
        <v>8318</v>
      </c>
      <c r="B1746" s="12">
        <v>38</v>
      </c>
    </row>
    <row r="1747" spans="1:2" x14ac:dyDescent="0.3">
      <c r="A1747" t="s">
        <v>8318</v>
      </c>
      <c r="B1747" s="12">
        <v>28</v>
      </c>
    </row>
    <row r="1748" spans="1:2" x14ac:dyDescent="0.3">
      <c r="A1748" t="s">
        <v>8318</v>
      </c>
      <c r="B1748" s="12">
        <v>78</v>
      </c>
    </row>
    <row r="1749" spans="1:2" x14ac:dyDescent="0.3">
      <c r="A1749" t="s">
        <v>8318</v>
      </c>
      <c r="B1749" s="12">
        <v>23</v>
      </c>
    </row>
    <row r="1750" spans="1:2" x14ac:dyDescent="0.3">
      <c r="A1750" t="s">
        <v>8318</v>
      </c>
      <c r="B1750" s="12">
        <v>40</v>
      </c>
    </row>
    <row r="1751" spans="1:2" x14ac:dyDescent="0.3">
      <c r="A1751" t="s">
        <v>8318</v>
      </c>
      <c r="B1751" s="12">
        <v>13</v>
      </c>
    </row>
    <row r="1752" spans="1:2" x14ac:dyDescent="0.3">
      <c r="A1752" t="s">
        <v>8318</v>
      </c>
      <c r="B1752" s="12">
        <v>18</v>
      </c>
    </row>
    <row r="1753" spans="1:2" x14ac:dyDescent="0.3">
      <c r="A1753" t="s">
        <v>8318</v>
      </c>
      <c r="B1753" s="12">
        <v>22</v>
      </c>
    </row>
    <row r="1754" spans="1:2" x14ac:dyDescent="0.3">
      <c r="A1754" t="s">
        <v>8318</v>
      </c>
      <c r="B1754" s="12">
        <v>79</v>
      </c>
    </row>
    <row r="1755" spans="1:2" x14ac:dyDescent="0.3">
      <c r="A1755" t="s">
        <v>8318</v>
      </c>
      <c r="B1755" s="12">
        <v>14</v>
      </c>
    </row>
    <row r="1756" spans="1:2" x14ac:dyDescent="0.3">
      <c r="A1756" t="s">
        <v>8318</v>
      </c>
      <c r="B1756" s="12">
        <v>51</v>
      </c>
    </row>
    <row r="1757" spans="1:2" x14ac:dyDescent="0.3">
      <c r="A1757" t="s">
        <v>8318</v>
      </c>
      <c r="B1757" s="12">
        <v>54</v>
      </c>
    </row>
    <row r="1758" spans="1:2" x14ac:dyDescent="0.3">
      <c r="A1758" t="s">
        <v>8318</v>
      </c>
      <c r="B1758" s="12">
        <v>70</v>
      </c>
    </row>
    <row r="1759" spans="1:2" x14ac:dyDescent="0.3">
      <c r="A1759" t="s">
        <v>8318</v>
      </c>
      <c r="B1759" s="12">
        <v>44</v>
      </c>
    </row>
    <row r="1760" spans="1:2" x14ac:dyDescent="0.3">
      <c r="A1760" t="s">
        <v>8318</v>
      </c>
      <c r="B1760" s="12">
        <v>55</v>
      </c>
    </row>
    <row r="1761" spans="1:2" x14ac:dyDescent="0.3">
      <c r="A1761" t="s">
        <v>8318</v>
      </c>
      <c r="B1761" s="12">
        <v>15</v>
      </c>
    </row>
    <row r="1762" spans="1:2" x14ac:dyDescent="0.3">
      <c r="A1762" t="s">
        <v>8318</v>
      </c>
      <c r="B1762" s="12">
        <v>27</v>
      </c>
    </row>
    <row r="1763" spans="1:2" x14ac:dyDescent="0.3">
      <c r="A1763" t="s">
        <v>8318</v>
      </c>
      <c r="B1763" s="12">
        <v>21</v>
      </c>
    </row>
    <row r="1764" spans="1:2" x14ac:dyDescent="0.3">
      <c r="A1764" t="s">
        <v>8318</v>
      </c>
      <c r="B1764" s="12">
        <v>162</v>
      </c>
    </row>
    <row r="1765" spans="1:2" x14ac:dyDescent="0.3">
      <c r="A1765" t="s">
        <v>8318</v>
      </c>
      <c r="B1765" s="12">
        <v>23</v>
      </c>
    </row>
    <row r="1766" spans="1:2" x14ac:dyDescent="0.3">
      <c r="A1766" t="s">
        <v>8318</v>
      </c>
      <c r="B1766" s="12">
        <v>72</v>
      </c>
    </row>
    <row r="1767" spans="1:2" x14ac:dyDescent="0.3">
      <c r="A1767" t="s">
        <v>8318</v>
      </c>
      <c r="B1767" s="12">
        <v>68</v>
      </c>
    </row>
    <row r="1768" spans="1:2" x14ac:dyDescent="0.3">
      <c r="A1768" t="s">
        <v>8318</v>
      </c>
      <c r="B1768" s="12">
        <v>20</v>
      </c>
    </row>
    <row r="1769" spans="1:2" x14ac:dyDescent="0.3">
      <c r="A1769" t="s">
        <v>8318</v>
      </c>
      <c r="B1769" s="12">
        <v>26</v>
      </c>
    </row>
    <row r="1770" spans="1:2" x14ac:dyDescent="0.3">
      <c r="A1770" t="s">
        <v>8318</v>
      </c>
      <c r="B1770" s="12">
        <v>72</v>
      </c>
    </row>
    <row r="1771" spans="1:2" x14ac:dyDescent="0.3">
      <c r="A1771" t="s">
        <v>8318</v>
      </c>
      <c r="B1771" s="12">
        <v>3</v>
      </c>
    </row>
    <row r="1772" spans="1:2" x14ac:dyDescent="0.3">
      <c r="A1772" t="s">
        <v>8318</v>
      </c>
      <c r="B1772" s="12">
        <v>18</v>
      </c>
    </row>
    <row r="1773" spans="1:2" x14ac:dyDescent="0.3">
      <c r="A1773" t="s">
        <v>8318</v>
      </c>
      <c r="B1773" s="12">
        <v>30</v>
      </c>
    </row>
    <row r="1774" spans="1:2" x14ac:dyDescent="0.3">
      <c r="A1774" t="s">
        <v>8318</v>
      </c>
      <c r="B1774" s="12">
        <v>23</v>
      </c>
    </row>
    <row r="1775" spans="1:2" x14ac:dyDescent="0.3">
      <c r="A1775" t="s">
        <v>8318</v>
      </c>
      <c r="B1775" s="12">
        <v>54</v>
      </c>
    </row>
    <row r="1776" spans="1:2" x14ac:dyDescent="0.3">
      <c r="A1776" t="s">
        <v>8318</v>
      </c>
      <c r="B1776" s="12">
        <v>26</v>
      </c>
    </row>
    <row r="1777" spans="1:2" x14ac:dyDescent="0.3">
      <c r="A1777" t="s">
        <v>8318</v>
      </c>
      <c r="B1777" s="12">
        <v>9</v>
      </c>
    </row>
    <row r="1778" spans="1:2" x14ac:dyDescent="0.3">
      <c r="A1778" t="s">
        <v>8318</v>
      </c>
      <c r="B1778" s="12">
        <v>27</v>
      </c>
    </row>
    <row r="1779" spans="1:2" x14ac:dyDescent="0.3">
      <c r="A1779" t="s">
        <v>8318</v>
      </c>
      <c r="B1779" s="12">
        <v>30</v>
      </c>
    </row>
    <row r="1780" spans="1:2" x14ac:dyDescent="0.3">
      <c r="A1780" t="s">
        <v>8318</v>
      </c>
      <c r="B1780" s="12">
        <v>52</v>
      </c>
    </row>
    <row r="1781" spans="1:2" x14ac:dyDescent="0.3">
      <c r="A1781" t="s">
        <v>8318</v>
      </c>
      <c r="B1781" s="12">
        <v>17</v>
      </c>
    </row>
    <row r="1782" spans="1:2" x14ac:dyDescent="0.3">
      <c r="A1782" t="s">
        <v>8318</v>
      </c>
      <c r="B1782" s="12">
        <v>19</v>
      </c>
    </row>
    <row r="1783" spans="1:2" x14ac:dyDescent="0.3">
      <c r="A1783" t="s">
        <v>8318</v>
      </c>
      <c r="B1783" s="12">
        <v>77</v>
      </c>
    </row>
    <row r="1784" spans="1:2" x14ac:dyDescent="0.3">
      <c r="A1784" t="s">
        <v>8318</v>
      </c>
      <c r="B1784" s="12">
        <v>21</v>
      </c>
    </row>
    <row r="1785" spans="1:2" x14ac:dyDescent="0.3">
      <c r="A1785" t="s">
        <v>8318</v>
      </c>
      <c r="B1785" s="12">
        <v>38</v>
      </c>
    </row>
    <row r="1786" spans="1:2" x14ac:dyDescent="0.3">
      <c r="A1786" t="s">
        <v>8318</v>
      </c>
      <c r="B1786" s="12">
        <v>28</v>
      </c>
    </row>
    <row r="1787" spans="1:2" x14ac:dyDescent="0.3">
      <c r="A1787" t="s">
        <v>8318</v>
      </c>
      <c r="B1787" s="12">
        <v>48</v>
      </c>
    </row>
    <row r="1788" spans="1:2" x14ac:dyDescent="0.3">
      <c r="A1788" t="s">
        <v>8318</v>
      </c>
      <c r="B1788" s="12">
        <v>46</v>
      </c>
    </row>
    <row r="1789" spans="1:2" x14ac:dyDescent="0.3">
      <c r="A1789" t="s">
        <v>8318</v>
      </c>
      <c r="B1789" s="12">
        <v>30</v>
      </c>
    </row>
    <row r="1790" spans="1:2" x14ac:dyDescent="0.3">
      <c r="A1790" t="s">
        <v>8318</v>
      </c>
      <c r="B1790" s="12">
        <v>64</v>
      </c>
    </row>
    <row r="1791" spans="1:2" x14ac:dyDescent="0.3">
      <c r="A1791" t="s">
        <v>8318</v>
      </c>
      <c r="B1791" s="12">
        <v>15</v>
      </c>
    </row>
    <row r="1792" spans="1:2" x14ac:dyDescent="0.3">
      <c r="A1792" t="s">
        <v>8318</v>
      </c>
      <c r="B1792" s="12">
        <v>41</v>
      </c>
    </row>
    <row r="1793" spans="1:2" x14ac:dyDescent="0.3">
      <c r="A1793" t="s">
        <v>8318</v>
      </c>
      <c r="B1793" s="12">
        <v>35</v>
      </c>
    </row>
    <row r="1794" spans="1:2" x14ac:dyDescent="0.3">
      <c r="A1794" t="s">
        <v>8318</v>
      </c>
      <c r="B1794" s="12">
        <v>45</v>
      </c>
    </row>
    <row r="1795" spans="1:2" x14ac:dyDescent="0.3">
      <c r="A1795" t="s">
        <v>8318</v>
      </c>
      <c r="B1795" s="12">
        <v>62</v>
      </c>
    </row>
    <row r="1796" spans="1:2" x14ac:dyDescent="0.3">
      <c r="A1796" t="s">
        <v>8318</v>
      </c>
      <c r="B1796" s="12">
        <v>22</v>
      </c>
    </row>
    <row r="1797" spans="1:2" x14ac:dyDescent="0.3">
      <c r="A1797" t="s">
        <v>8318</v>
      </c>
      <c r="B1797" s="12">
        <v>18</v>
      </c>
    </row>
    <row r="1798" spans="1:2" x14ac:dyDescent="0.3">
      <c r="A1798" t="s">
        <v>8318</v>
      </c>
      <c r="B1798" s="12">
        <v>12</v>
      </c>
    </row>
    <row r="1799" spans="1:2" x14ac:dyDescent="0.3">
      <c r="A1799" t="s">
        <v>8318</v>
      </c>
      <c r="B1799" s="12">
        <v>44</v>
      </c>
    </row>
    <row r="1800" spans="1:2" x14ac:dyDescent="0.3">
      <c r="A1800" t="s">
        <v>8318</v>
      </c>
      <c r="B1800" s="12">
        <v>27</v>
      </c>
    </row>
    <row r="1801" spans="1:2" x14ac:dyDescent="0.3">
      <c r="A1801" t="s">
        <v>8318</v>
      </c>
      <c r="B1801" s="12">
        <v>38</v>
      </c>
    </row>
    <row r="1802" spans="1:2" x14ac:dyDescent="0.3">
      <c r="A1802" t="s">
        <v>8318</v>
      </c>
      <c r="B1802" s="12">
        <v>28</v>
      </c>
    </row>
    <row r="1803" spans="1:2" x14ac:dyDescent="0.3">
      <c r="A1803" t="s">
        <v>8318</v>
      </c>
      <c r="B1803" s="12">
        <v>24</v>
      </c>
    </row>
    <row r="1804" spans="1:2" x14ac:dyDescent="0.3">
      <c r="A1804" t="s">
        <v>8318</v>
      </c>
      <c r="B1804" s="12">
        <v>65</v>
      </c>
    </row>
    <row r="1805" spans="1:2" x14ac:dyDescent="0.3">
      <c r="A1805" t="s">
        <v>8318</v>
      </c>
      <c r="B1805" s="12">
        <v>46</v>
      </c>
    </row>
    <row r="1806" spans="1:2" x14ac:dyDescent="0.3">
      <c r="A1806" t="s">
        <v>8318</v>
      </c>
      <c r="B1806" s="12">
        <v>85</v>
      </c>
    </row>
    <row r="1807" spans="1:2" x14ac:dyDescent="0.3">
      <c r="A1807" t="s">
        <v>8318</v>
      </c>
      <c r="B1807" s="12">
        <v>66</v>
      </c>
    </row>
    <row r="1808" spans="1:2" x14ac:dyDescent="0.3">
      <c r="A1808" t="s">
        <v>8318</v>
      </c>
      <c r="B1808" s="12">
        <v>165</v>
      </c>
    </row>
    <row r="1809" spans="1:2" x14ac:dyDescent="0.3">
      <c r="A1809" t="s">
        <v>8318</v>
      </c>
      <c r="B1809" s="12">
        <v>17</v>
      </c>
    </row>
    <row r="1810" spans="1:2" x14ac:dyDescent="0.3">
      <c r="A1810" t="s">
        <v>8318</v>
      </c>
      <c r="B1810" s="12">
        <v>3</v>
      </c>
    </row>
    <row r="1811" spans="1:2" x14ac:dyDescent="0.3">
      <c r="A1811" t="s">
        <v>8318</v>
      </c>
      <c r="B1811" s="12">
        <v>17</v>
      </c>
    </row>
    <row r="1812" spans="1:2" x14ac:dyDescent="0.3">
      <c r="A1812" t="s">
        <v>8318</v>
      </c>
      <c r="B1812" s="12">
        <v>91</v>
      </c>
    </row>
    <row r="1813" spans="1:2" x14ac:dyDescent="0.3">
      <c r="A1813" t="s">
        <v>8318</v>
      </c>
      <c r="B1813" s="12">
        <v>67</v>
      </c>
    </row>
    <row r="1814" spans="1:2" x14ac:dyDescent="0.3">
      <c r="A1814" t="s">
        <v>8318</v>
      </c>
      <c r="B1814" s="12">
        <v>18</v>
      </c>
    </row>
    <row r="1815" spans="1:2" x14ac:dyDescent="0.3">
      <c r="A1815" t="s">
        <v>8318</v>
      </c>
      <c r="B1815" s="12">
        <v>21</v>
      </c>
    </row>
    <row r="1816" spans="1:2" x14ac:dyDescent="0.3">
      <c r="A1816" t="s">
        <v>8318</v>
      </c>
      <c r="B1816" s="12">
        <v>40</v>
      </c>
    </row>
    <row r="1817" spans="1:2" x14ac:dyDescent="0.3">
      <c r="A1817" t="s">
        <v>8318</v>
      </c>
      <c r="B1817" s="12">
        <v>78</v>
      </c>
    </row>
    <row r="1818" spans="1:2" x14ac:dyDescent="0.3">
      <c r="A1818" t="s">
        <v>8318</v>
      </c>
      <c r="B1818" s="12">
        <v>26</v>
      </c>
    </row>
    <row r="1819" spans="1:2" x14ac:dyDescent="0.3">
      <c r="A1819" t="s">
        <v>8318</v>
      </c>
      <c r="B1819" s="12">
        <v>14</v>
      </c>
    </row>
    <row r="1820" spans="1:2" x14ac:dyDescent="0.3">
      <c r="A1820" t="s">
        <v>8318</v>
      </c>
      <c r="B1820" s="12">
        <v>44</v>
      </c>
    </row>
    <row r="1821" spans="1:2" x14ac:dyDescent="0.3">
      <c r="A1821" t="s">
        <v>8318</v>
      </c>
      <c r="B1821" s="12">
        <v>9</v>
      </c>
    </row>
    <row r="1822" spans="1:2" x14ac:dyDescent="0.3">
      <c r="A1822" t="s">
        <v>8318</v>
      </c>
      <c r="B1822" s="12">
        <v>30</v>
      </c>
    </row>
    <row r="1823" spans="1:2" x14ac:dyDescent="0.3">
      <c r="A1823" t="s">
        <v>8318</v>
      </c>
      <c r="B1823" s="12">
        <v>45</v>
      </c>
    </row>
    <row r="1824" spans="1:2" x14ac:dyDescent="0.3">
      <c r="A1824" t="s">
        <v>8318</v>
      </c>
      <c r="B1824" s="12">
        <v>56</v>
      </c>
    </row>
    <row r="1825" spans="1:2" x14ac:dyDescent="0.3">
      <c r="A1825" t="s">
        <v>8318</v>
      </c>
      <c r="B1825" s="12">
        <v>46</v>
      </c>
    </row>
    <row r="1826" spans="1:2" x14ac:dyDescent="0.3">
      <c r="A1826" t="s">
        <v>8318</v>
      </c>
      <c r="B1826" s="12">
        <v>34</v>
      </c>
    </row>
    <row r="1827" spans="1:2" x14ac:dyDescent="0.3">
      <c r="A1827" t="s">
        <v>8318</v>
      </c>
      <c r="B1827" s="12">
        <v>98</v>
      </c>
    </row>
    <row r="1828" spans="1:2" x14ac:dyDescent="0.3">
      <c r="A1828" t="s">
        <v>8318</v>
      </c>
      <c r="B1828" s="12">
        <v>46</v>
      </c>
    </row>
    <row r="1829" spans="1:2" x14ac:dyDescent="0.3">
      <c r="A1829" t="s">
        <v>8318</v>
      </c>
      <c r="B1829" s="12">
        <v>10</v>
      </c>
    </row>
    <row r="1830" spans="1:2" x14ac:dyDescent="0.3">
      <c r="A1830" t="s">
        <v>8318</v>
      </c>
      <c r="B1830" s="12">
        <v>76</v>
      </c>
    </row>
    <row r="1831" spans="1:2" x14ac:dyDescent="0.3">
      <c r="A1831" t="s">
        <v>8318</v>
      </c>
      <c r="B1831" s="12">
        <v>104</v>
      </c>
    </row>
    <row r="1832" spans="1:2" x14ac:dyDescent="0.3">
      <c r="A1832" t="s">
        <v>8318</v>
      </c>
      <c r="B1832" s="12">
        <v>87</v>
      </c>
    </row>
    <row r="1833" spans="1:2" x14ac:dyDescent="0.3">
      <c r="A1833" t="s">
        <v>8318</v>
      </c>
      <c r="B1833" s="12">
        <v>29</v>
      </c>
    </row>
    <row r="1834" spans="1:2" x14ac:dyDescent="0.3">
      <c r="A1834" t="s">
        <v>8318</v>
      </c>
      <c r="B1834" s="12">
        <v>51</v>
      </c>
    </row>
    <row r="1835" spans="1:2" x14ac:dyDescent="0.3">
      <c r="A1835" t="s">
        <v>8318</v>
      </c>
      <c r="B1835" s="12">
        <v>12</v>
      </c>
    </row>
    <row r="1836" spans="1:2" x14ac:dyDescent="0.3">
      <c r="A1836" t="s">
        <v>8318</v>
      </c>
      <c r="B1836" s="12">
        <v>72</v>
      </c>
    </row>
    <row r="1837" spans="1:2" x14ac:dyDescent="0.3">
      <c r="A1837" t="s">
        <v>8318</v>
      </c>
      <c r="B1837" s="12">
        <v>21</v>
      </c>
    </row>
    <row r="1838" spans="1:2" x14ac:dyDescent="0.3">
      <c r="A1838" t="s">
        <v>8318</v>
      </c>
      <c r="B1838" s="12">
        <v>42</v>
      </c>
    </row>
    <row r="1839" spans="1:2" x14ac:dyDescent="0.3">
      <c r="A1839" t="s">
        <v>8318</v>
      </c>
      <c r="B1839" s="12">
        <v>71</v>
      </c>
    </row>
    <row r="1840" spans="1:2" x14ac:dyDescent="0.3">
      <c r="A1840" t="s">
        <v>8318</v>
      </c>
      <c r="B1840" s="12">
        <v>168</v>
      </c>
    </row>
    <row r="1841" spans="1:2" x14ac:dyDescent="0.3">
      <c r="A1841" t="s">
        <v>8318</v>
      </c>
      <c r="B1841" s="12">
        <v>19</v>
      </c>
    </row>
    <row r="1842" spans="1:2" x14ac:dyDescent="0.3">
      <c r="A1842" t="s">
        <v>8318</v>
      </c>
      <c r="B1842" s="12">
        <v>37</v>
      </c>
    </row>
    <row r="1843" spans="1:2" x14ac:dyDescent="0.3">
      <c r="A1843" t="s">
        <v>8318</v>
      </c>
      <c r="B1843" s="12">
        <v>36</v>
      </c>
    </row>
    <row r="1844" spans="1:2" x14ac:dyDescent="0.3">
      <c r="A1844" t="s">
        <v>8318</v>
      </c>
      <c r="B1844" s="12">
        <v>14</v>
      </c>
    </row>
    <row r="1845" spans="1:2" x14ac:dyDescent="0.3">
      <c r="A1845" t="s">
        <v>8318</v>
      </c>
      <c r="B1845" s="12">
        <v>18</v>
      </c>
    </row>
    <row r="1846" spans="1:2" x14ac:dyDescent="0.3">
      <c r="A1846" t="s">
        <v>8318</v>
      </c>
      <c r="B1846" s="12">
        <v>82</v>
      </c>
    </row>
    <row r="1847" spans="1:2" x14ac:dyDescent="0.3">
      <c r="A1847" t="s">
        <v>8318</v>
      </c>
      <c r="B1847" s="12">
        <v>43</v>
      </c>
    </row>
    <row r="1848" spans="1:2" x14ac:dyDescent="0.3">
      <c r="A1848" t="s">
        <v>8318</v>
      </c>
      <c r="B1848" s="12">
        <v>8</v>
      </c>
    </row>
    <row r="1849" spans="1:2" x14ac:dyDescent="0.3">
      <c r="A1849" t="s">
        <v>8318</v>
      </c>
      <c r="B1849" s="12">
        <v>45</v>
      </c>
    </row>
    <row r="1850" spans="1:2" x14ac:dyDescent="0.3">
      <c r="A1850" t="s">
        <v>8318</v>
      </c>
      <c r="B1850" s="12">
        <v>20</v>
      </c>
    </row>
    <row r="1851" spans="1:2" x14ac:dyDescent="0.3">
      <c r="A1851" t="s">
        <v>8318</v>
      </c>
      <c r="B1851" s="12">
        <v>31</v>
      </c>
    </row>
    <row r="1852" spans="1:2" x14ac:dyDescent="0.3">
      <c r="A1852" t="s">
        <v>8318</v>
      </c>
      <c r="B1852" s="12">
        <v>25</v>
      </c>
    </row>
    <row r="1853" spans="1:2" x14ac:dyDescent="0.3">
      <c r="A1853" t="s">
        <v>8318</v>
      </c>
      <c r="B1853" s="12">
        <v>14</v>
      </c>
    </row>
    <row r="1854" spans="1:2" x14ac:dyDescent="0.3">
      <c r="A1854" t="s">
        <v>8318</v>
      </c>
      <c r="B1854" s="12">
        <v>45</v>
      </c>
    </row>
    <row r="1855" spans="1:2" x14ac:dyDescent="0.3">
      <c r="A1855" t="s">
        <v>8318</v>
      </c>
      <c r="B1855" s="12">
        <v>20</v>
      </c>
    </row>
    <row r="1856" spans="1:2" x14ac:dyDescent="0.3">
      <c r="A1856" t="s">
        <v>8318</v>
      </c>
      <c r="B1856" s="12">
        <v>39</v>
      </c>
    </row>
    <row r="1857" spans="1:2" x14ac:dyDescent="0.3">
      <c r="A1857" t="s">
        <v>8318</v>
      </c>
      <c r="B1857" s="12">
        <v>16</v>
      </c>
    </row>
    <row r="1858" spans="1:2" x14ac:dyDescent="0.3">
      <c r="A1858" t="s">
        <v>8318</v>
      </c>
      <c r="B1858" s="12">
        <v>37</v>
      </c>
    </row>
    <row r="1859" spans="1:2" x14ac:dyDescent="0.3">
      <c r="A1859" t="s">
        <v>8318</v>
      </c>
      <c r="B1859" s="12">
        <v>14</v>
      </c>
    </row>
    <row r="1860" spans="1:2" x14ac:dyDescent="0.3">
      <c r="A1860" t="s">
        <v>8318</v>
      </c>
      <c r="B1860" s="12">
        <v>21</v>
      </c>
    </row>
    <row r="1861" spans="1:2" x14ac:dyDescent="0.3">
      <c r="A1861" t="s">
        <v>8318</v>
      </c>
      <c r="B1861" s="12">
        <v>69</v>
      </c>
    </row>
    <row r="1862" spans="1:2" x14ac:dyDescent="0.3">
      <c r="A1862" t="s">
        <v>8318</v>
      </c>
      <c r="B1862" s="12">
        <v>16</v>
      </c>
    </row>
    <row r="1863" spans="1:2" x14ac:dyDescent="0.3">
      <c r="A1863" t="s">
        <v>8318</v>
      </c>
      <c r="B1863" s="12">
        <v>55</v>
      </c>
    </row>
    <row r="1864" spans="1:2" x14ac:dyDescent="0.3">
      <c r="A1864" t="s">
        <v>8318</v>
      </c>
      <c r="B1864" s="12">
        <v>27</v>
      </c>
    </row>
    <row r="1865" spans="1:2" x14ac:dyDescent="0.3">
      <c r="A1865" t="s">
        <v>8318</v>
      </c>
      <c r="B1865" s="12">
        <v>36</v>
      </c>
    </row>
    <row r="1866" spans="1:2" x14ac:dyDescent="0.3">
      <c r="A1866" t="s">
        <v>8318</v>
      </c>
      <c r="B1866" s="12">
        <v>19</v>
      </c>
    </row>
    <row r="1867" spans="1:2" x14ac:dyDescent="0.3">
      <c r="A1867" t="s">
        <v>8318</v>
      </c>
      <c r="B1867" s="12">
        <v>12</v>
      </c>
    </row>
    <row r="1868" spans="1:2" x14ac:dyDescent="0.3">
      <c r="A1868" t="s">
        <v>8318</v>
      </c>
      <c r="B1868" s="12">
        <v>17</v>
      </c>
    </row>
    <row r="1869" spans="1:2" x14ac:dyDescent="0.3">
      <c r="A1869" t="s">
        <v>8318</v>
      </c>
      <c r="B1869" s="12">
        <v>114</v>
      </c>
    </row>
    <row r="1870" spans="1:2" x14ac:dyDescent="0.3">
      <c r="A1870" t="s">
        <v>8318</v>
      </c>
      <c r="B1870" s="12">
        <v>93</v>
      </c>
    </row>
    <row r="1871" spans="1:2" x14ac:dyDescent="0.3">
      <c r="A1871" t="s">
        <v>8318</v>
      </c>
      <c r="B1871" s="12">
        <v>36</v>
      </c>
    </row>
    <row r="1872" spans="1:2" x14ac:dyDescent="0.3">
      <c r="A1872" t="s">
        <v>8318</v>
      </c>
      <c r="B1872" s="12">
        <v>61</v>
      </c>
    </row>
    <row r="1873" spans="1:2" x14ac:dyDescent="0.3">
      <c r="A1873" t="s">
        <v>8318</v>
      </c>
      <c r="B1873" s="12">
        <v>47</v>
      </c>
    </row>
    <row r="1874" spans="1:2" x14ac:dyDescent="0.3">
      <c r="A1874" t="s">
        <v>8318</v>
      </c>
      <c r="B1874" s="12">
        <v>17</v>
      </c>
    </row>
    <row r="1875" spans="1:2" x14ac:dyDescent="0.3">
      <c r="A1875" t="s">
        <v>8318</v>
      </c>
      <c r="B1875" s="12">
        <v>63</v>
      </c>
    </row>
    <row r="1876" spans="1:2" x14ac:dyDescent="0.3">
      <c r="A1876" t="s">
        <v>8318</v>
      </c>
      <c r="B1876" s="12">
        <v>9</v>
      </c>
    </row>
    <row r="1877" spans="1:2" x14ac:dyDescent="0.3">
      <c r="A1877" t="s">
        <v>8318</v>
      </c>
      <c r="B1877" s="12">
        <v>30</v>
      </c>
    </row>
    <row r="1878" spans="1:2" x14ac:dyDescent="0.3">
      <c r="A1878" t="s">
        <v>8318</v>
      </c>
      <c r="B1878" s="12">
        <v>23</v>
      </c>
    </row>
    <row r="1879" spans="1:2" x14ac:dyDescent="0.3">
      <c r="A1879" t="s">
        <v>8318</v>
      </c>
      <c r="B1879" s="12">
        <v>33</v>
      </c>
    </row>
    <row r="1880" spans="1:2" x14ac:dyDescent="0.3">
      <c r="A1880" t="s">
        <v>8318</v>
      </c>
      <c r="B1880" s="12">
        <v>39</v>
      </c>
    </row>
    <row r="1881" spans="1:2" x14ac:dyDescent="0.3">
      <c r="A1881" t="s">
        <v>8318</v>
      </c>
      <c r="B1881" s="12">
        <v>17</v>
      </c>
    </row>
    <row r="1882" spans="1:2" x14ac:dyDescent="0.3">
      <c r="A1882" t="s">
        <v>8318</v>
      </c>
      <c r="B1882" s="12">
        <v>6</v>
      </c>
    </row>
    <row r="1883" spans="1:2" x14ac:dyDescent="0.3">
      <c r="A1883" t="s">
        <v>8318</v>
      </c>
      <c r="B1883" s="12">
        <v>39</v>
      </c>
    </row>
    <row r="1884" spans="1:2" x14ac:dyDescent="0.3">
      <c r="A1884" t="s">
        <v>8318</v>
      </c>
      <c r="B1884" s="12">
        <v>57</v>
      </c>
    </row>
    <row r="1885" spans="1:2" x14ac:dyDescent="0.3">
      <c r="A1885" t="s">
        <v>8318</v>
      </c>
      <c r="B1885" s="12">
        <v>56</v>
      </c>
    </row>
    <row r="1886" spans="1:2" x14ac:dyDescent="0.3">
      <c r="A1886" t="s">
        <v>8318</v>
      </c>
      <c r="B1886" s="12">
        <v>13</v>
      </c>
    </row>
    <row r="1887" spans="1:2" x14ac:dyDescent="0.3">
      <c r="A1887" t="s">
        <v>8318</v>
      </c>
      <c r="B1887" s="12">
        <v>95</v>
      </c>
    </row>
    <row r="1888" spans="1:2" x14ac:dyDescent="0.3">
      <c r="A1888" t="s">
        <v>8318</v>
      </c>
      <c r="B1888" s="12">
        <v>80</v>
      </c>
    </row>
    <row r="1889" spans="1:2" x14ac:dyDescent="0.3">
      <c r="A1889" t="s">
        <v>8318</v>
      </c>
      <c r="B1889" s="12">
        <v>133</v>
      </c>
    </row>
    <row r="1890" spans="1:2" x14ac:dyDescent="0.3">
      <c r="A1890" t="s">
        <v>8318</v>
      </c>
      <c r="B1890" s="12">
        <v>44</v>
      </c>
    </row>
    <row r="1891" spans="1:2" x14ac:dyDescent="0.3">
      <c r="A1891" t="s">
        <v>8318</v>
      </c>
      <c r="B1891" s="12">
        <v>30</v>
      </c>
    </row>
    <row r="1892" spans="1:2" x14ac:dyDescent="0.3">
      <c r="A1892" t="s">
        <v>8318</v>
      </c>
      <c r="B1892" s="12">
        <v>56</v>
      </c>
    </row>
    <row r="1893" spans="1:2" x14ac:dyDescent="0.3">
      <c r="A1893" t="s">
        <v>8318</v>
      </c>
      <c r="B1893" s="12">
        <v>66</v>
      </c>
    </row>
    <row r="1894" spans="1:2" x14ac:dyDescent="0.3">
      <c r="A1894" t="s">
        <v>8318</v>
      </c>
      <c r="B1894" s="12">
        <v>29</v>
      </c>
    </row>
    <row r="1895" spans="1:2" x14ac:dyDescent="0.3">
      <c r="A1895" t="s">
        <v>8318</v>
      </c>
      <c r="B1895" s="12">
        <v>72</v>
      </c>
    </row>
    <row r="1896" spans="1:2" x14ac:dyDescent="0.3">
      <c r="A1896" t="s">
        <v>8318</v>
      </c>
      <c r="B1896" s="12">
        <v>27</v>
      </c>
    </row>
    <row r="1897" spans="1:2" x14ac:dyDescent="0.3">
      <c r="A1897" t="s">
        <v>8318</v>
      </c>
      <c r="B1897" s="12">
        <v>10</v>
      </c>
    </row>
    <row r="1898" spans="1:2" x14ac:dyDescent="0.3">
      <c r="A1898" t="s">
        <v>8318</v>
      </c>
      <c r="B1898" s="12">
        <v>35</v>
      </c>
    </row>
    <row r="1899" spans="1:2" x14ac:dyDescent="0.3">
      <c r="A1899" t="s">
        <v>8318</v>
      </c>
      <c r="B1899" s="12">
        <v>29</v>
      </c>
    </row>
    <row r="1900" spans="1:2" x14ac:dyDescent="0.3">
      <c r="A1900" t="s">
        <v>8318</v>
      </c>
      <c r="B1900" s="12">
        <v>13</v>
      </c>
    </row>
    <row r="1901" spans="1:2" x14ac:dyDescent="0.3">
      <c r="A1901" t="s">
        <v>8318</v>
      </c>
      <c r="B1901" s="12">
        <v>72</v>
      </c>
    </row>
    <row r="1902" spans="1:2" x14ac:dyDescent="0.3">
      <c r="A1902" t="s">
        <v>8318</v>
      </c>
      <c r="B1902" s="12">
        <v>78</v>
      </c>
    </row>
    <row r="1903" spans="1:2" x14ac:dyDescent="0.3">
      <c r="A1903" t="s">
        <v>8318</v>
      </c>
      <c r="B1903" s="12">
        <v>49</v>
      </c>
    </row>
    <row r="1904" spans="1:2" x14ac:dyDescent="0.3">
      <c r="A1904" t="s">
        <v>8318</v>
      </c>
      <c r="B1904" s="12">
        <v>42</v>
      </c>
    </row>
    <row r="1905" spans="1:2" x14ac:dyDescent="0.3">
      <c r="A1905" t="s">
        <v>8318</v>
      </c>
      <c r="B1905" s="12">
        <v>35</v>
      </c>
    </row>
    <row r="1906" spans="1:2" x14ac:dyDescent="0.3">
      <c r="A1906" t="s">
        <v>8318</v>
      </c>
      <c r="B1906" s="12">
        <v>42</v>
      </c>
    </row>
    <row r="1907" spans="1:2" x14ac:dyDescent="0.3">
      <c r="A1907" t="s">
        <v>8318</v>
      </c>
      <c r="B1907" s="12">
        <v>42</v>
      </c>
    </row>
    <row r="1908" spans="1:2" x14ac:dyDescent="0.3">
      <c r="A1908" t="s">
        <v>8318</v>
      </c>
      <c r="B1908" s="12">
        <v>31</v>
      </c>
    </row>
    <row r="1909" spans="1:2" x14ac:dyDescent="0.3">
      <c r="A1909" t="s">
        <v>8318</v>
      </c>
      <c r="B1909" s="12">
        <v>38</v>
      </c>
    </row>
    <row r="1910" spans="1:2" x14ac:dyDescent="0.3">
      <c r="A1910" t="s">
        <v>8318</v>
      </c>
      <c r="B1910" s="12">
        <v>8</v>
      </c>
    </row>
    <row r="1911" spans="1:2" x14ac:dyDescent="0.3">
      <c r="A1911" t="s">
        <v>8318</v>
      </c>
      <c r="B1911" s="12">
        <v>39</v>
      </c>
    </row>
    <row r="1912" spans="1:2" x14ac:dyDescent="0.3">
      <c r="A1912" t="s">
        <v>8318</v>
      </c>
      <c r="B1912" s="12">
        <v>29</v>
      </c>
    </row>
    <row r="1913" spans="1:2" x14ac:dyDescent="0.3">
      <c r="A1913" t="s">
        <v>8318</v>
      </c>
      <c r="B1913" s="12">
        <v>72</v>
      </c>
    </row>
    <row r="1914" spans="1:2" x14ac:dyDescent="0.3">
      <c r="A1914" t="s">
        <v>8318</v>
      </c>
      <c r="B1914" s="12">
        <v>15</v>
      </c>
    </row>
    <row r="1915" spans="1:2" x14ac:dyDescent="0.3">
      <c r="A1915" t="s">
        <v>8318</v>
      </c>
      <c r="B1915" s="12">
        <v>33</v>
      </c>
    </row>
    <row r="1916" spans="1:2" x14ac:dyDescent="0.3">
      <c r="A1916" t="s">
        <v>8318</v>
      </c>
      <c r="B1916" s="12">
        <v>15</v>
      </c>
    </row>
    <row r="1917" spans="1:2" x14ac:dyDescent="0.3">
      <c r="A1917" t="s">
        <v>8318</v>
      </c>
      <c r="B1917" s="12">
        <v>19</v>
      </c>
    </row>
    <row r="1918" spans="1:2" x14ac:dyDescent="0.3">
      <c r="A1918" t="s">
        <v>8318</v>
      </c>
      <c r="B1918" s="12">
        <v>17</v>
      </c>
    </row>
    <row r="1919" spans="1:2" x14ac:dyDescent="0.3">
      <c r="A1919" t="s">
        <v>8318</v>
      </c>
      <c r="B1919" s="12">
        <v>44</v>
      </c>
    </row>
    <row r="1920" spans="1:2" x14ac:dyDescent="0.3">
      <c r="A1920" t="s">
        <v>8318</v>
      </c>
      <c r="B1920" s="12">
        <v>10</v>
      </c>
    </row>
    <row r="1921" spans="1:2" x14ac:dyDescent="0.3">
      <c r="A1921" t="s">
        <v>8318</v>
      </c>
      <c r="B1921" s="12">
        <v>46</v>
      </c>
    </row>
    <row r="1922" spans="1:2" x14ac:dyDescent="0.3">
      <c r="A1922" t="s">
        <v>8318</v>
      </c>
      <c r="B1922" s="12">
        <v>11</v>
      </c>
    </row>
    <row r="1923" spans="1:2" x14ac:dyDescent="0.3">
      <c r="A1923" t="s">
        <v>8318</v>
      </c>
      <c r="B1923" s="12">
        <v>13</v>
      </c>
    </row>
    <row r="1924" spans="1:2" x14ac:dyDescent="0.3">
      <c r="A1924" t="s">
        <v>8318</v>
      </c>
      <c r="B1924" s="12">
        <v>33</v>
      </c>
    </row>
    <row r="1925" spans="1:2" x14ac:dyDescent="0.3">
      <c r="A1925" t="s">
        <v>8318</v>
      </c>
      <c r="B1925" s="12">
        <v>28</v>
      </c>
    </row>
    <row r="1926" spans="1:2" x14ac:dyDescent="0.3">
      <c r="A1926" t="s">
        <v>8318</v>
      </c>
      <c r="B1926" s="12">
        <v>21</v>
      </c>
    </row>
    <row r="1927" spans="1:2" x14ac:dyDescent="0.3">
      <c r="A1927" t="s">
        <v>8318</v>
      </c>
      <c r="B1927" s="12">
        <v>13</v>
      </c>
    </row>
    <row r="1928" spans="1:2" x14ac:dyDescent="0.3">
      <c r="A1928" t="s">
        <v>8318</v>
      </c>
      <c r="B1928" s="12">
        <v>34</v>
      </c>
    </row>
    <row r="1929" spans="1:2" x14ac:dyDescent="0.3">
      <c r="A1929" t="s">
        <v>8318</v>
      </c>
      <c r="B1929" s="12">
        <v>80</v>
      </c>
    </row>
    <row r="1930" spans="1:2" x14ac:dyDescent="0.3">
      <c r="A1930" t="s">
        <v>8318</v>
      </c>
      <c r="B1930" s="12">
        <v>74</v>
      </c>
    </row>
    <row r="1931" spans="1:2" x14ac:dyDescent="0.3">
      <c r="A1931" t="s">
        <v>8318</v>
      </c>
      <c r="B1931" s="12">
        <v>7</v>
      </c>
    </row>
    <row r="1932" spans="1:2" x14ac:dyDescent="0.3">
      <c r="A1932" t="s">
        <v>8318</v>
      </c>
      <c r="B1932" s="12">
        <v>34</v>
      </c>
    </row>
    <row r="1933" spans="1:2" x14ac:dyDescent="0.3">
      <c r="A1933" t="s">
        <v>8318</v>
      </c>
      <c r="B1933" s="12">
        <v>86</v>
      </c>
    </row>
    <row r="1934" spans="1:2" x14ac:dyDescent="0.3">
      <c r="A1934" t="s">
        <v>8318</v>
      </c>
      <c r="B1934" s="12">
        <v>37</v>
      </c>
    </row>
    <row r="1935" spans="1:2" x14ac:dyDescent="0.3">
      <c r="A1935" t="s">
        <v>8318</v>
      </c>
      <c r="B1935" s="12">
        <v>18</v>
      </c>
    </row>
    <row r="1936" spans="1:2" x14ac:dyDescent="0.3">
      <c r="A1936" t="s">
        <v>8318</v>
      </c>
      <c r="B1936" s="12">
        <v>22</v>
      </c>
    </row>
    <row r="1937" spans="1:2" x14ac:dyDescent="0.3">
      <c r="A1937" t="s">
        <v>8318</v>
      </c>
      <c r="B1937" s="12">
        <v>26</v>
      </c>
    </row>
    <row r="1938" spans="1:2" x14ac:dyDescent="0.3">
      <c r="A1938" t="s">
        <v>8318</v>
      </c>
      <c r="B1938" s="12">
        <v>27</v>
      </c>
    </row>
    <row r="1939" spans="1:2" x14ac:dyDescent="0.3">
      <c r="A1939" t="s">
        <v>8318</v>
      </c>
      <c r="B1939" s="12">
        <v>8</v>
      </c>
    </row>
    <row r="1940" spans="1:2" x14ac:dyDescent="0.3">
      <c r="A1940" t="s">
        <v>8318</v>
      </c>
      <c r="B1940" s="12">
        <v>204</v>
      </c>
    </row>
    <row r="1941" spans="1:2" x14ac:dyDescent="0.3">
      <c r="A1941" t="s">
        <v>8318</v>
      </c>
      <c r="B1941" s="12">
        <v>46</v>
      </c>
    </row>
    <row r="1942" spans="1:2" x14ac:dyDescent="0.3">
      <c r="A1942" t="s">
        <v>8318</v>
      </c>
      <c r="B1942" s="12">
        <v>17</v>
      </c>
    </row>
    <row r="1943" spans="1:2" x14ac:dyDescent="0.3">
      <c r="A1943" t="s">
        <v>8318</v>
      </c>
      <c r="B1943" s="12">
        <v>28</v>
      </c>
    </row>
    <row r="1944" spans="1:2" x14ac:dyDescent="0.3">
      <c r="A1944" t="s">
        <v>8318</v>
      </c>
      <c r="B1944" s="12">
        <v>83</v>
      </c>
    </row>
    <row r="1945" spans="1:2" x14ac:dyDescent="0.3">
      <c r="A1945" t="s">
        <v>8318</v>
      </c>
      <c r="B1945" s="12">
        <v>13</v>
      </c>
    </row>
    <row r="1946" spans="1:2" x14ac:dyDescent="0.3">
      <c r="A1946" t="s">
        <v>8318</v>
      </c>
      <c r="B1946" s="12">
        <v>8</v>
      </c>
    </row>
    <row r="1947" spans="1:2" x14ac:dyDescent="0.3">
      <c r="A1947" t="s">
        <v>8318</v>
      </c>
      <c r="B1947" s="12">
        <v>32</v>
      </c>
    </row>
    <row r="1948" spans="1:2" x14ac:dyDescent="0.3">
      <c r="A1948" t="s">
        <v>8318</v>
      </c>
      <c r="B1948" s="12">
        <v>85</v>
      </c>
    </row>
    <row r="1949" spans="1:2" x14ac:dyDescent="0.3">
      <c r="A1949" t="s">
        <v>8318</v>
      </c>
      <c r="B1949" s="12">
        <v>29</v>
      </c>
    </row>
    <row r="1950" spans="1:2" x14ac:dyDescent="0.3">
      <c r="A1950" t="s">
        <v>8318</v>
      </c>
      <c r="B1950" s="12">
        <v>24</v>
      </c>
    </row>
    <row r="1951" spans="1:2" x14ac:dyDescent="0.3">
      <c r="A1951" t="s">
        <v>8318</v>
      </c>
      <c r="B1951" s="12">
        <v>8</v>
      </c>
    </row>
    <row r="1952" spans="1:2" x14ac:dyDescent="0.3">
      <c r="A1952" t="s">
        <v>8318</v>
      </c>
      <c r="B1952" s="12">
        <v>19</v>
      </c>
    </row>
    <row r="1953" spans="1:2" x14ac:dyDescent="0.3">
      <c r="A1953" t="s">
        <v>8318</v>
      </c>
      <c r="B1953" s="12">
        <v>336</v>
      </c>
    </row>
    <row r="1954" spans="1:2" x14ac:dyDescent="0.3">
      <c r="A1954" t="s">
        <v>8318</v>
      </c>
      <c r="B1954" s="12">
        <v>13</v>
      </c>
    </row>
    <row r="1955" spans="1:2" x14ac:dyDescent="0.3">
      <c r="A1955" t="s">
        <v>8318</v>
      </c>
      <c r="B1955" s="12">
        <v>42</v>
      </c>
    </row>
    <row r="1956" spans="1:2" x14ac:dyDescent="0.3">
      <c r="A1956" t="s">
        <v>8318</v>
      </c>
      <c r="B1956" s="12">
        <v>64</v>
      </c>
    </row>
    <row r="1957" spans="1:2" x14ac:dyDescent="0.3">
      <c r="A1957" t="s">
        <v>8318</v>
      </c>
      <c r="B1957" s="12">
        <v>25</v>
      </c>
    </row>
    <row r="1958" spans="1:2" x14ac:dyDescent="0.3">
      <c r="A1958" t="s">
        <v>8318</v>
      </c>
      <c r="B1958" s="12">
        <v>20</v>
      </c>
    </row>
    <row r="1959" spans="1:2" x14ac:dyDescent="0.3">
      <c r="A1959" t="s">
        <v>8318</v>
      </c>
      <c r="B1959" s="12">
        <v>104</v>
      </c>
    </row>
    <row r="1960" spans="1:2" x14ac:dyDescent="0.3">
      <c r="A1960" t="s">
        <v>8318</v>
      </c>
      <c r="B1960" s="12">
        <v>53</v>
      </c>
    </row>
    <row r="1961" spans="1:2" x14ac:dyDescent="0.3">
      <c r="A1961" t="s">
        <v>8318</v>
      </c>
      <c r="B1961" s="12">
        <v>14</v>
      </c>
    </row>
    <row r="1962" spans="1:2" x14ac:dyDescent="0.3">
      <c r="A1962" t="s">
        <v>8318</v>
      </c>
      <c r="B1962" s="12">
        <v>20</v>
      </c>
    </row>
    <row r="1963" spans="1:2" x14ac:dyDescent="0.3">
      <c r="A1963" t="s">
        <v>8318</v>
      </c>
      <c r="B1963" s="12">
        <v>558</v>
      </c>
    </row>
    <row r="1964" spans="1:2" x14ac:dyDescent="0.3">
      <c r="A1964" t="s">
        <v>8318</v>
      </c>
      <c r="B1964" s="12">
        <v>22</v>
      </c>
    </row>
    <row r="1965" spans="1:2" x14ac:dyDescent="0.3">
      <c r="A1965" t="s">
        <v>8318</v>
      </c>
      <c r="B1965" s="12">
        <v>24</v>
      </c>
    </row>
    <row r="1966" spans="1:2" x14ac:dyDescent="0.3">
      <c r="A1966" t="s">
        <v>8318</v>
      </c>
      <c r="B1966" s="12">
        <v>74</v>
      </c>
    </row>
    <row r="1967" spans="1:2" x14ac:dyDescent="0.3">
      <c r="A1967" t="s">
        <v>8318</v>
      </c>
      <c r="B1967" s="12">
        <v>54</v>
      </c>
    </row>
    <row r="1968" spans="1:2" x14ac:dyDescent="0.3">
      <c r="A1968" t="s">
        <v>8318</v>
      </c>
      <c r="B1968" s="12">
        <v>31</v>
      </c>
    </row>
    <row r="1969" spans="1:2" x14ac:dyDescent="0.3">
      <c r="A1969" t="s">
        <v>8318</v>
      </c>
      <c r="B1969" s="12">
        <v>25</v>
      </c>
    </row>
    <row r="1970" spans="1:2" x14ac:dyDescent="0.3">
      <c r="A1970" t="s">
        <v>8318</v>
      </c>
      <c r="B1970" s="12">
        <v>17</v>
      </c>
    </row>
    <row r="1971" spans="1:2" x14ac:dyDescent="0.3">
      <c r="A1971" t="s">
        <v>8318</v>
      </c>
      <c r="B1971" s="12">
        <v>12</v>
      </c>
    </row>
    <row r="1972" spans="1:2" x14ac:dyDescent="0.3">
      <c r="A1972" t="s">
        <v>8318</v>
      </c>
      <c r="B1972" s="12">
        <v>38</v>
      </c>
    </row>
    <row r="1973" spans="1:2" x14ac:dyDescent="0.3">
      <c r="A1973" t="s">
        <v>8318</v>
      </c>
      <c r="B1973" s="12">
        <v>41</v>
      </c>
    </row>
    <row r="1974" spans="1:2" x14ac:dyDescent="0.3">
      <c r="A1974" t="s">
        <v>8318</v>
      </c>
      <c r="B1974" s="12">
        <v>19</v>
      </c>
    </row>
    <row r="1975" spans="1:2" x14ac:dyDescent="0.3">
      <c r="A1975" t="s">
        <v>8318</v>
      </c>
      <c r="B1975" s="12">
        <v>41</v>
      </c>
    </row>
    <row r="1976" spans="1:2" x14ac:dyDescent="0.3">
      <c r="A1976" t="s">
        <v>8318</v>
      </c>
      <c r="B1976" s="12">
        <v>26</v>
      </c>
    </row>
    <row r="1977" spans="1:2" x14ac:dyDescent="0.3">
      <c r="A1977" t="s">
        <v>8318</v>
      </c>
      <c r="B1977" s="12">
        <v>25</v>
      </c>
    </row>
    <row r="1978" spans="1:2" x14ac:dyDescent="0.3">
      <c r="A1978" t="s">
        <v>8318</v>
      </c>
      <c r="B1978" s="12">
        <v>9</v>
      </c>
    </row>
    <row r="1979" spans="1:2" x14ac:dyDescent="0.3">
      <c r="A1979" t="s">
        <v>8318</v>
      </c>
      <c r="B1979" s="12">
        <v>78</v>
      </c>
    </row>
    <row r="1980" spans="1:2" x14ac:dyDescent="0.3">
      <c r="A1980" t="s">
        <v>8318</v>
      </c>
      <c r="B1980" s="12">
        <v>45</v>
      </c>
    </row>
    <row r="1981" spans="1:2" x14ac:dyDescent="0.3">
      <c r="A1981" t="s">
        <v>8318</v>
      </c>
      <c r="B1981" s="12">
        <v>102</v>
      </c>
    </row>
    <row r="1982" spans="1:2" x14ac:dyDescent="0.3">
      <c r="A1982" t="s">
        <v>8318</v>
      </c>
      <c r="B1982" s="12">
        <v>5</v>
      </c>
    </row>
    <row r="1983" spans="1:2" x14ac:dyDescent="0.3">
      <c r="A1983" t="s">
        <v>8318</v>
      </c>
      <c r="B1983" s="12">
        <v>27</v>
      </c>
    </row>
    <row r="1984" spans="1:2" x14ac:dyDescent="0.3">
      <c r="A1984" t="s">
        <v>8318</v>
      </c>
      <c r="B1984" s="12">
        <v>37</v>
      </c>
    </row>
    <row r="1985" spans="1:2" x14ac:dyDescent="0.3">
      <c r="A1985" t="s">
        <v>8318</v>
      </c>
      <c r="B1985" s="12">
        <v>14</v>
      </c>
    </row>
    <row r="1986" spans="1:2" x14ac:dyDescent="0.3">
      <c r="A1986" t="s">
        <v>8318</v>
      </c>
      <c r="B1986" s="12">
        <v>27</v>
      </c>
    </row>
    <row r="1987" spans="1:2" x14ac:dyDescent="0.3">
      <c r="A1987" t="s">
        <v>8318</v>
      </c>
      <c r="B1987" s="12">
        <v>45</v>
      </c>
    </row>
    <row r="1988" spans="1:2" x14ac:dyDescent="0.3">
      <c r="A1988" t="s">
        <v>8318</v>
      </c>
      <c r="B1988" s="12">
        <v>49</v>
      </c>
    </row>
    <row r="1989" spans="1:2" x14ac:dyDescent="0.3">
      <c r="A1989" t="s">
        <v>8318</v>
      </c>
      <c r="B1989" s="12">
        <v>24</v>
      </c>
    </row>
    <row r="1990" spans="1:2" x14ac:dyDescent="0.3">
      <c r="A1990" t="s">
        <v>8318</v>
      </c>
      <c r="B1990" s="12">
        <v>112</v>
      </c>
    </row>
    <row r="1991" spans="1:2" x14ac:dyDescent="0.3">
      <c r="A1991" t="s">
        <v>8318</v>
      </c>
      <c r="B1991" s="12">
        <v>23</v>
      </c>
    </row>
    <row r="1992" spans="1:2" x14ac:dyDescent="0.3">
      <c r="A1992" t="s">
        <v>8318</v>
      </c>
      <c r="B1992" s="12">
        <v>54</v>
      </c>
    </row>
    <row r="1993" spans="1:2" x14ac:dyDescent="0.3">
      <c r="A1993" t="s">
        <v>8318</v>
      </c>
      <c r="B1993" s="12">
        <v>28</v>
      </c>
    </row>
    <row r="1994" spans="1:2" x14ac:dyDescent="0.3">
      <c r="A1994" t="s">
        <v>8318</v>
      </c>
      <c r="B1994" s="12">
        <v>11</v>
      </c>
    </row>
    <row r="1995" spans="1:2" x14ac:dyDescent="0.3">
      <c r="A1995" t="s">
        <v>8318</v>
      </c>
      <c r="B1995" s="12">
        <v>62</v>
      </c>
    </row>
    <row r="1996" spans="1:2" x14ac:dyDescent="0.3">
      <c r="A1996" t="s">
        <v>8318</v>
      </c>
      <c r="B1996" s="12">
        <v>73</v>
      </c>
    </row>
    <row r="1997" spans="1:2" x14ac:dyDescent="0.3">
      <c r="A1997" t="s">
        <v>8318</v>
      </c>
      <c r="B1997" s="12">
        <v>18</v>
      </c>
    </row>
    <row r="1998" spans="1:2" x14ac:dyDescent="0.3">
      <c r="A1998" t="s">
        <v>8318</v>
      </c>
      <c r="B1998" s="12">
        <v>35</v>
      </c>
    </row>
    <row r="1999" spans="1:2" x14ac:dyDescent="0.3">
      <c r="A1999" t="s">
        <v>8318</v>
      </c>
      <c r="B1999" s="12">
        <v>43</v>
      </c>
    </row>
    <row r="2000" spans="1:2" x14ac:dyDescent="0.3">
      <c r="A2000" t="s">
        <v>8318</v>
      </c>
      <c r="B2000" s="12">
        <v>36</v>
      </c>
    </row>
    <row r="2001" spans="1:2" x14ac:dyDescent="0.3">
      <c r="A2001" t="s">
        <v>8318</v>
      </c>
      <c r="B2001" s="12">
        <v>62</v>
      </c>
    </row>
    <row r="2002" spans="1:2" x14ac:dyDescent="0.3">
      <c r="A2002" t="s">
        <v>8318</v>
      </c>
      <c r="B2002" s="12">
        <v>15</v>
      </c>
    </row>
    <row r="2003" spans="1:2" x14ac:dyDescent="0.3">
      <c r="A2003" t="s">
        <v>8318</v>
      </c>
      <c r="B2003" s="12">
        <v>33</v>
      </c>
    </row>
    <row r="2004" spans="1:2" x14ac:dyDescent="0.3">
      <c r="A2004" t="s">
        <v>8318</v>
      </c>
      <c r="B2004" s="12">
        <v>27</v>
      </c>
    </row>
    <row r="2005" spans="1:2" x14ac:dyDescent="0.3">
      <c r="A2005" t="s">
        <v>8318</v>
      </c>
      <c r="B2005" s="12">
        <v>17</v>
      </c>
    </row>
    <row r="2006" spans="1:2" x14ac:dyDescent="0.3">
      <c r="A2006" t="s">
        <v>8318</v>
      </c>
      <c r="B2006" s="12">
        <v>4</v>
      </c>
    </row>
    <row r="2007" spans="1:2" x14ac:dyDescent="0.3">
      <c r="A2007" t="s">
        <v>8318</v>
      </c>
      <c r="B2007" s="12">
        <v>53</v>
      </c>
    </row>
    <row r="2008" spans="1:2" x14ac:dyDescent="0.3">
      <c r="A2008" t="s">
        <v>8318</v>
      </c>
      <c r="B2008" s="12">
        <v>49</v>
      </c>
    </row>
    <row r="2009" spans="1:2" x14ac:dyDescent="0.3">
      <c r="A2009" t="s">
        <v>8318</v>
      </c>
      <c r="B2009" s="12">
        <v>57</v>
      </c>
    </row>
    <row r="2010" spans="1:2" x14ac:dyDescent="0.3">
      <c r="A2010" t="s">
        <v>8318</v>
      </c>
      <c r="B2010" s="12">
        <v>69</v>
      </c>
    </row>
    <row r="2011" spans="1:2" x14ac:dyDescent="0.3">
      <c r="A2011" t="s">
        <v>8318</v>
      </c>
      <c r="B2011" s="12">
        <v>15</v>
      </c>
    </row>
    <row r="2012" spans="1:2" x14ac:dyDescent="0.3">
      <c r="A2012" t="s">
        <v>8318</v>
      </c>
      <c r="B2012" s="12">
        <v>64</v>
      </c>
    </row>
    <row r="2013" spans="1:2" x14ac:dyDescent="0.3">
      <c r="A2013" t="s">
        <v>8318</v>
      </c>
      <c r="B2013" s="12">
        <v>20</v>
      </c>
    </row>
    <row r="2014" spans="1:2" x14ac:dyDescent="0.3">
      <c r="A2014" t="s">
        <v>8318</v>
      </c>
      <c r="B2014" s="12">
        <v>27</v>
      </c>
    </row>
    <row r="2015" spans="1:2" x14ac:dyDescent="0.3">
      <c r="A2015" t="s">
        <v>8318</v>
      </c>
      <c r="B2015" s="12">
        <v>21</v>
      </c>
    </row>
    <row r="2016" spans="1:2" x14ac:dyDescent="0.3">
      <c r="A2016" t="s">
        <v>8318</v>
      </c>
      <c r="B2016" s="12">
        <v>31</v>
      </c>
    </row>
    <row r="2017" spans="1:2" x14ac:dyDescent="0.3">
      <c r="A2017" t="s">
        <v>8318</v>
      </c>
      <c r="B2017" s="12">
        <v>51</v>
      </c>
    </row>
    <row r="2018" spans="1:2" x14ac:dyDescent="0.3">
      <c r="A2018" t="s">
        <v>8318</v>
      </c>
      <c r="B2018" s="12">
        <v>57</v>
      </c>
    </row>
    <row r="2019" spans="1:2" x14ac:dyDescent="0.3">
      <c r="A2019" t="s">
        <v>8318</v>
      </c>
      <c r="B2019" s="12">
        <v>20</v>
      </c>
    </row>
    <row r="2020" spans="1:2" x14ac:dyDescent="0.3">
      <c r="A2020" t="s">
        <v>8318</v>
      </c>
      <c r="B2020" s="12">
        <v>71</v>
      </c>
    </row>
    <row r="2021" spans="1:2" x14ac:dyDescent="0.3">
      <c r="A2021" t="s">
        <v>8318</v>
      </c>
      <c r="B2021" s="12">
        <v>72</v>
      </c>
    </row>
    <row r="2022" spans="1:2" x14ac:dyDescent="0.3">
      <c r="A2022" t="s">
        <v>8318</v>
      </c>
      <c r="B2022" s="12">
        <v>45</v>
      </c>
    </row>
    <row r="2023" spans="1:2" x14ac:dyDescent="0.3">
      <c r="A2023" t="s">
        <v>8318</v>
      </c>
      <c r="B2023" s="12">
        <v>51</v>
      </c>
    </row>
    <row r="2024" spans="1:2" x14ac:dyDescent="0.3">
      <c r="A2024" t="s">
        <v>8318</v>
      </c>
      <c r="B2024" s="12">
        <v>56</v>
      </c>
    </row>
    <row r="2025" spans="1:2" x14ac:dyDescent="0.3">
      <c r="A2025" t="s">
        <v>8318</v>
      </c>
      <c r="B2025" s="12">
        <v>17</v>
      </c>
    </row>
    <row r="2026" spans="1:2" x14ac:dyDescent="0.3">
      <c r="A2026" t="s">
        <v>8318</v>
      </c>
      <c r="B2026" s="12">
        <v>197</v>
      </c>
    </row>
    <row r="2027" spans="1:2" x14ac:dyDescent="0.3">
      <c r="A2027" t="s">
        <v>8318</v>
      </c>
      <c r="B2027" s="12">
        <v>70</v>
      </c>
    </row>
    <row r="2028" spans="1:2" x14ac:dyDescent="0.3">
      <c r="A2028" t="s">
        <v>8318</v>
      </c>
      <c r="B2028" s="12">
        <v>21</v>
      </c>
    </row>
    <row r="2029" spans="1:2" x14ac:dyDescent="0.3">
      <c r="A2029" t="s">
        <v>8318</v>
      </c>
      <c r="B2029" s="12">
        <v>34</v>
      </c>
    </row>
    <row r="2030" spans="1:2" x14ac:dyDescent="0.3">
      <c r="A2030" t="s">
        <v>8318</v>
      </c>
      <c r="B2030" s="12">
        <v>39</v>
      </c>
    </row>
    <row r="2031" spans="1:2" x14ac:dyDescent="0.3">
      <c r="A2031" t="s">
        <v>8318</v>
      </c>
      <c r="B2031" s="12">
        <v>78</v>
      </c>
    </row>
    <row r="2032" spans="1:2" x14ac:dyDescent="0.3">
      <c r="A2032" t="s">
        <v>8318</v>
      </c>
      <c r="B2032" s="12">
        <v>48</v>
      </c>
    </row>
    <row r="2033" spans="1:2" x14ac:dyDescent="0.3">
      <c r="A2033" t="s">
        <v>8318</v>
      </c>
      <c r="B2033" s="12">
        <v>29</v>
      </c>
    </row>
    <row r="2034" spans="1:2" x14ac:dyDescent="0.3">
      <c r="A2034" t="s">
        <v>8318</v>
      </c>
      <c r="B2034" s="12">
        <v>73</v>
      </c>
    </row>
    <row r="2035" spans="1:2" x14ac:dyDescent="0.3">
      <c r="A2035" t="s">
        <v>8318</v>
      </c>
      <c r="B2035" s="12">
        <v>8</v>
      </c>
    </row>
    <row r="2036" spans="1:2" x14ac:dyDescent="0.3">
      <c r="A2036" t="s">
        <v>8318</v>
      </c>
      <c r="B2036" s="12">
        <v>17</v>
      </c>
    </row>
    <row r="2037" spans="1:2" x14ac:dyDescent="0.3">
      <c r="A2037" t="s">
        <v>8318</v>
      </c>
      <c r="B2037" s="12">
        <v>9</v>
      </c>
    </row>
    <row r="2038" spans="1:2" x14ac:dyDescent="0.3">
      <c r="A2038" t="s">
        <v>8318</v>
      </c>
      <c r="B2038" s="12">
        <v>17</v>
      </c>
    </row>
    <row r="2039" spans="1:2" x14ac:dyDescent="0.3">
      <c r="A2039" t="s">
        <v>8318</v>
      </c>
      <c r="B2039" s="12">
        <v>33</v>
      </c>
    </row>
    <row r="2040" spans="1:2" x14ac:dyDescent="0.3">
      <c r="A2040" t="s">
        <v>8318</v>
      </c>
      <c r="B2040" s="12">
        <v>38</v>
      </c>
    </row>
    <row r="2041" spans="1:2" x14ac:dyDescent="0.3">
      <c r="A2041" t="s">
        <v>8318</v>
      </c>
      <c r="B2041" s="12">
        <v>79</v>
      </c>
    </row>
    <row r="2042" spans="1:2" x14ac:dyDescent="0.3">
      <c r="A2042" t="s">
        <v>8318</v>
      </c>
      <c r="B2042" s="12">
        <v>46</v>
      </c>
    </row>
    <row r="2043" spans="1:2" x14ac:dyDescent="0.3">
      <c r="A2043" t="s">
        <v>8318</v>
      </c>
      <c r="B2043" s="12">
        <v>20</v>
      </c>
    </row>
    <row r="2044" spans="1:2" x14ac:dyDescent="0.3">
      <c r="A2044" t="s">
        <v>8318</v>
      </c>
      <c r="B2044" s="12">
        <v>20</v>
      </c>
    </row>
    <row r="2045" spans="1:2" x14ac:dyDescent="0.3">
      <c r="A2045" t="s">
        <v>8318</v>
      </c>
      <c r="B2045" s="12">
        <v>13</v>
      </c>
    </row>
    <row r="2046" spans="1:2" x14ac:dyDescent="0.3">
      <c r="A2046" t="s">
        <v>8318</v>
      </c>
      <c r="B2046" s="12">
        <v>22</v>
      </c>
    </row>
    <row r="2047" spans="1:2" x14ac:dyDescent="0.3">
      <c r="A2047" t="s">
        <v>8318</v>
      </c>
      <c r="B2047" s="12">
        <v>36</v>
      </c>
    </row>
    <row r="2048" spans="1:2" x14ac:dyDescent="0.3">
      <c r="A2048" t="s">
        <v>8318</v>
      </c>
      <c r="B2048" s="12">
        <v>40</v>
      </c>
    </row>
    <row r="2049" spans="1:2" x14ac:dyDescent="0.3">
      <c r="A2049" t="s">
        <v>8318</v>
      </c>
      <c r="B2049" s="12">
        <v>9</v>
      </c>
    </row>
    <row r="2050" spans="1:2" x14ac:dyDescent="0.3">
      <c r="A2050" t="s">
        <v>8318</v>
      </c>
      <c r="B2050" s="12">
        <v>19</v>
      </c>
    </row>
    <row r="2051" spans="1:2" x14ac:dyDescent="0.3">
      <c r="A2051" t="s">
        <v>8318</v>
      </c>
      <c r="B2051" s="12">
        <v>14</v>
      </c>
    </row>
    <row r="2052" spans="1:2" x14ac:dyDescent="0.3">
      <c r="A2052" t="s">
        <v>8318</v>
      </c>
      <c r="B2052" s="12">
        <v>38</v>
      </c>
    </row>
    <row r="2053" spans="1:2" x14ac:dyDescent="0.3">
      <c r="A2053" t="s">
        <v>8318</v>
      </c>
      <c r="B2053" s="12">
        <v>58</v>
      </c>
    </row>
    <row r="2054" spans="1:2" x14ac:dyDescent="0.3">
      <c r="A2054" t="s">
        <v>8318</v>
      </c>
      <c r="B2054" s="12">
        <v>28</v>
      </c>
    </row>
    <row r="2055" spans="1:2" x14ac:dyDescent="0.3">
      <c r="A2055" t="s">
        <v>8318</v>
      </c>
      <c r="B2055" s="12">
        <v>17</v>
      </c>
    </row>
    <row r="2056" spans="1:2" x14ac:dyDescent="0.3">
      <c r="A2056" t="s">
        <v>8318</v>
      </c>
      <c r="B2056" s="12">
        <v>12</v>
      </c>
    </row>
    <row r="2057" spans="1:2" x14ac:dyDescent="0.3">
      <c r="A2057" t="s">
        <v>8318</v>
      </c>
      <c r="B2057" s="12">
        <v>40</v>
      </c>
    </row>
    <row r="2058" spans="1:2" x14ac:dyDescent="0.3">
      <c r="A2058" t="s">
        <v>8318</v>
      </c>
      <c r="B2058" s="12">
        <v>57</v>
      </c>
    </row>
    <row r="2059" spans="1:2" x14ac:dyDescent="0.3">
      <c r="A2059" t="s">
        <v>8318</v>
      </c>
      <c r="B2059" s="12">
        <v>114</v>
      </c>
    </row>
    <row r="2060" spans="1:2" x14ac:dyDescent="0.3">
      <c r="A2060" t="s">
        <v>8318</v>
      </c>
      <c r="B2060" s="12">
        <v>31</v>
      </c>
    </row>
    <row r="2061" spans="1:2" x14ac:dyDescent="0.3">
      <c r="A2061" t="s">
        <v>8318</v>
      </c>
      <c r="B2061" s="12">
        <v>3</v>
      </c>
    </row>
    <row r="2062" spans="1:2" x14ac:dyDescent="0.3">
      <c r="A2062" t="s">
        <v>8318</v>
      </c>
      <c r="B2062" s="12">
        <v>16</v>
      </c>
    </row>
    <row r="2063" spans="1:2" x14ac:dyDescent="0.3">
      <c r="A2063" t="s">
        <v>8318</v>
      </c>
      <c r="B2063" s="12">
        <v>199</v>
      </c>
    </row>
    <row r="2064" spans="1:2" x14ac:dyDescent="0.3">
      <c r="A2064" t="s">
        <v>8318</v>
      </c>
      <c r="B2064" s="12">
        <v>31</v>
      </c>
    </row>
    <row r="2065" spans="1:2" x14ac:dyDescent="0.3">
      <c r="A2065" t="s">
        <v>8318</v>
      </c>
      <c r="B2065" s="12">
        <v>30</v>
      </c>
    </row>
    <row r="2066" spans="1:2" x14ac:dyDescent="0.3">
      <c r="A2066" t="s">
        <v>8318</v>
      </c>
      <c r="B2066" s="12">
        <v>34</v>
      </c>
    </row>
    <row r="2067" spans="1:2" x14ac:dyDescent="0.3">
      <c r="A2067" t="s">
        <v>8318</v>
      </c>
      <c r="B2067" s="12">
        <v>18</v>
      </c>
    </row>
    <row r="2068" spans="1:2" x14ac:dyDescent="0.3">
      <c r="A2068" t="s">
        <v>8318</v>
      </c>
      <c r="B2068" s="12">
        <v>67</v>
      </c>
    </row>
    <row r="2069" spans="1:2" x14ac:dyDescent="0.3">
      <c r="A2069" t="s">
        <v>8318</v>
      </c>
      <c r="B2069" s="12">
        <v>66</v>
      </c>
    </row>
    <row r="2070" spans="1:2" x14ac:dyDescent="0.3">
      <c r="A2070" t="s">
        <v>8318</v>
      </c>
      <c r="B2070" s="12">
        <v>23</v>
      </c>
    </row>
    <row r="2071" spans="1:2" x14ac:dyDescent="0.3">
      <c r="A2071" t="s">
        <v>8318</v>
      </c>
      <c r="B2071" s="12">
        <v>126</v>
      </c>
    </row>
    <row r="2072" spans="1:2" x14ac:dyDescent="0.3">
      <c r="A2072" t="s">
        <v>8318</v>
      </c>
      <c r="B2072" s="12">
        <v>6</v>
      </c>
    </row>
    <row r="2073" spans="1:2" x14ac:dyDescent="0.3">
      <c r="A2073" t="s">
        <v>8318</v>
      </c>
      <c r="B2073" s="12">
        <v>25</v>
      </c>
    </row>
    <row r="2074" spans="1:2" x14ac:dyDescent="0.3">
      <c r="A2074" t="s">
        <v>8318</v>
      </c>
      <c r="B2074" s="12">
        <v>39</v>
      </c>
    </row>
    <row r="2075" spans="1:2" x14ac:dyDescent="0.3">
      <c r="A2075" t="s">
        <v>8318</v>
      </c>
      <c r="B2075" s="12">
        <v>62</v>
      </c>
    </row>
    <row r="2076" spans="1:2" x14ac:dyDescent="0.3">
      <c r="A2076" t="s">
        <v>8318</v>
      </c>
      <c r="B2076" s="12">
        <v>31</v>
      </c>
    </row>
    <row r="2077" spans="1:2" x14ac:dyDescent="0.3">
      <c r="A2077" t="s">
        <v>8318</v>
      </c>
      <c r="B2077" s="12">
        <v>274</v>
      </c>
    </row>
    <row r="2078" spans="1:2" x14ac:dyDescent="0.3">
      <c r="A2078" t="s">
        <v>8318</v>
      </c>
      <c r="B2078" s="12">
        <v>17</v>
      </c>
    </row>
    <row r="2079" spans="1:2" x14ac:dyDescent="0.3">
      <c r="A2079" t="s">
        <v>8318</v>
      </c>
      <c r="B2079" s="12">
        <v>14</v>
      </c>
    </row>
    <row r="2080" spans="1:2" x14ac:dyDescent="0.3">
      <c r="A2080" t="s">
        <v>8318</v>
      </c>
      <c r="B2080" s="12">
        <v>60</v>
      </c>
    </row>
    <row r="2081" spans="1:2" x14ac:dyDescent="0.3">
      <c r="A2081" t="s">
        <v>8318</v>
      </c>
      <c r="B2081" s="12">
        <v>33</v>
      </c>
    </row>
    <row r="2082" spans="1:2" x14ac:dyDescent="0.3">
      <c r="A2082" t="s">
        <v>8318</v>
      </c>
      <c r="B2082" s="12">
        <v>78</v>
      </c>
    </row>
    <row r="2083" spans="1:2" x14ac:dyDescent="0.3">
      <c r="A2083" t="s">
        <v>8318</v>
      </c>
      <c r="B2083" s="12">
        <v>30</v>
      </c>
    </row>
    <row r="2084" spans="1:2" x14ac:dyDescent="0.3">
      <c r="A2084" t="s">
        <v>8318</v>
      </c>
      <c r="B2084" s="12">
        <v>136</v>
      </c>
    </row>
    <row r="2085" spans="1:2" x14ac:dyDescent="0.3">
      <c r="A2085" t="s">
        <v>8318</v>
      </c>
      <c r="B2085" s="12">
        <v>40</v>
      </c>
    </row>
    <row r="2086" spans="1:2" x14ac:dyDescent="0.3">
      <c r="A2086" t="s">
        <v>8318</v>
      </c>
      <c r="B2086" s="12">
        <v>18</v>
      </c>
    </row>
    <row r="2087" spans="1:2" x14ac:dyDescent="0.3">
      <c r="A2087" t="s">
        <v>8318</v>
      </c>
      <c r="B2087" s="12">
        <v>39</v>
      </c>
    </row>
    <row r="2088" spans="1:2" x14ac:dyDescent="0.3">
      <c r="A2088" t="s">
        <v>8318</v>
      </c>
      <c r="B2088" s="12">
        <v>21</v>
      </c>
    </row>
    <row r="2089" spans="1:2" x14ac:dyDescent="0.3">
      <c r="A2089" t="s">
        <v>8318</v>
      </c>
      <c r="B2089" s="12">
        <v>30</v>
      </c>
    </row>
    <row r="2090" spans="1:2" x14ac:dyDescent="0.3">
      <c r="A2090" t="s">
        <v>8318</v>
      </c>
      <c r="B2090" s="12">
        <v>27</v>
      </c>
    </row>
    <row r="2091" spans="1:2" x14ac:dyDescent="0.3">
      <c r="A2091" t="s">
        <v>8318</v>
      </c>
      <c r="B2091" s="12">
        <v>35</v>
      </c>
    </row>
    <row r="2092" spans="1:2" x14ac:dyDescent="0.3">
      <c r="A2092" t="s">
        <v>8318</v>
      </c>
      <c r="B2092" s="12">
        <v>13</v>
      </c>
    </row>
    <row r="2093" spans="1:2" x14ac:dyDescent="0.3">
      <c r="A2093" t="s">
        <v>8318</v>
      </c>
      <c r="B2093" s="12">
        <v>23</v>
      </c>
    </row>
    <row r="2094" spans="1:2" x14ac:dyDescent="0.3">
      <c r="A2094" t="s">
        <v>8318</v>
      </c>
      <c r="B2094" s="12">
        <v>39</v>
      </c>
    </row>
    <row r="2095" spans="1:2" x14ac:dyDescent="0.3">
      <c r="A2095" t="s">
        <v>8318</v>
      </c>
      <c r="B2095" s="12">
        <v>35</v>
      </c>
    </row>
    <row r="2096" spans="1:2" x14ac:dyDescent="0.3">
      <c r="A2096" t="s">
        <v>8318</v>
      </c>
      <c r="B2096" s="12">
        <v>27</v>
      </c>
    </row>
    <row r="2097" spans="1:2" x14ac:dyDescent="0.3">
      <c r="A2097" t="s">
        <v>8318</v>
      </c>
      <c r="B2097" s="12">
        <v>21</v>
      </c>
    </row>
    <row r="2098" spans="1:2" x14ac:dyDescent="0.3">
      <c r="A2098" t="s">
        <v>8318</v>
      </c>
      <c r="B2098" s="12">
        <v>104</v>
      </c>
    </row>
    <row r="2099" spans="1:2" x14ac:dyDescent="0.3">
      <c r="A2099" t="s">
        <v>8318</v>
      </c>
      <c r="B2099" s="12">
        <v>19</v>
      </c>
    </row>
    <row r="2100" spans="1:2" x14ac:dyDescent="0.3">
      <c r="A2100" t="s">
        <v>8318</v>
      </c>
      <c r="B2100" s="12">
        <v>97</v>
      </c>
    </row>
    <row r="2101" spans="1:2" x14ac:dyDescent="0.3">
      <c r="A2101" t="s">
        <v>8318</v>
      </c>
      <c r="B2101" s="12">
        <v>27</v>
      </c>
    </row>
    <row r="2102" spans="1:2" x14ac:dyDescent="0.3">
      <c r="A2102" t="s">
        <v>8318</v>
      </c>
      <c r="B2102" s="12">
        <v>24</v>
      </c>
    </row>
    <row r="2103" spans="1:2" x14ac:dyDescent="0.3">
      <c r="A2103" t="s">
        <v>8318</v>
      </c>
      <c r="B2103" s="12">
        <v>13</v>
      </c>
    </row>
    <row r="2104" spans="1:2" x14ac:dyDescent="0.3">
      <c r="A2104" t="s">
        <v>8318</v>
      </c>
      <c r="B2104" s="12">
        <v>46</v>
      </c>
    </row>
    <row r="2105" spans="1:2" x14ac:dyDescent="0.3">
      <c r="A2105" t="s">
        <v>8318</v>
      </c>
      <c r="B2105" s="12">
        <v>4</v>
      </c>
    </row>
    <row r="2106" spans="1:2" x14ac:dyDescent="0.3">
      <c r="A2106" t="s">
        <v>8318</v>
      </c>
      <c r="B2106" s="12">
        <v>40</v>
      </c>
    </row>
    <row r="2107" spans="1:2" x14ac:dyDescent="0.3">
      <c r="A2107" t="s">
        <v>8318</v>
      </c>
      <c r="B2107" s="12">
        <v>44</v>
      </c>
    </row>
    <row r="2108" spans="1:2" x14ac:dyDescent="0.3">
      <c r="A2108" t="s">
        <v>8318</v>
      </c>
      <c r="B2108" s="12">
        <v>35</v>
      </c>
    </row>
    <row r="2109" spans="1:2" x14ac:dyDescent="0.3">
      <c r="A2109" t="s">
        <v>8318</v>
      </c>
      <c r="B2109" s="12">
        <v>63</v>
      </c>
    </row>
    <row r="2110" spans="1:2" x14ac:dyDescent="0.3">
      <c r="A2110" t="s">
        <v>8318</v>
      </c>
      <c r="B2110" s="12">
        <v>89</v>
      </c>
    </row>
    <row r="2111" spans="1:2" x14ac:dyDescent="0.3">
      <c r="A2111" t="s">
        <v>8318</v>
      </c>
      <c r="B2111" s="12">
        <v>15</v>
      </c>
    </row>
    <row r="2112" spans="1:2" x14ac:dyDescent="0.3">
      <c r="A2112" t="s">
        <v>8318</v>
      </c>
      <c r="B2112" s="12">
        <v>46</v>
      </c>
    </row>
    <row r="2113" spans="1:2" x14ac:dyDescent="0.3">
      <c r="A2113" t="s">
        <v>8318</v>
      </c>
      <c r="B2113" s="12">
        <v>33</v>
      </c>
    </row>
    <row r="2114" spans="1:2" x14ac:dyDescent="0.3">
      <c r="A2114" t="s">
        <v>8318</v>
      </c>
      <c r="B2114" s="12">
        <v>52</v>
      </c>
    </row>
    <row r="2115" spans="1:2" x14ac:dyDescent="0.3">
      <c r="A2115" t="s">
        <v>8318</v>
      </c>
      <c r="B2115" s="12">
        <v>7</v>
      </c>
    </row>
    <row r="2116" spans="1:2" x14ac:dyDescent="0.3">
      <c r="A2116" t="s">
        <v>8318</v>
      </c>
      <c r="B2116" s="12">
        <v>28</v>
      </c>
    </row>
    <row r="2117" spans="1:2" x14ac:dyDescent="0.3">
      <c r="A2117" t="s">
        <v>8318</v>
      </c>
      <c r="B2117" s="12">
        <v>11</v>
      </c>
    </row>
    <row r="2118" spans="1:2" x14ac:dyDescent="0.3">
      <c r="A2118" t="s">
        <v>8318</v>
      </c>
      <c r="B2118" s="12">
        <v>15</v>
      </c>
    </row>
    <row r="2119" spans="1:2" x14ac:dyDescent="0.3">
      <c r="A2119" t="s">
        <v>8318</v>
      </c>
      <c r="B2119" s="12">
        <v>30</v>
      </c>
    </row>
    <row r="2120" spans="1:2" x14ac:dyDescent="0.3">
      <c r="A2120" t="s">
        <v>8318</v>
      </c>
      <c r="B2120" s="12">
        <v>27</v>
      </c>
    </row>
    <row r="2121" spans="1:2" x14ac:dyDescent="0.3">
      <c r="A2121" t="s">
        <v>8318</v>
      </c>
      <c r="B2121" s="12">
        <v>28</v>
      </c>
    </row>
    <row r="2122" spans="1:2" x14ac:dyDescent="0.3">
      <c r="A2122" t="s">
        <v>8318</v>
      </c>
      <c r="B2122" s="12">
        <v>17</v>
      </c>
    </row>
    <row r="2123" spans="1:2" x14ac:dyDescent="0.3">
      <c r="A2123" t="s">
        <v>8318</v>
      </c>
      <c r="B2123" s="12">
        <v>50</v>
      </c>
    </row>
    <row r="2124" spans="1:2" x14ac:dyDescent="0.3">
      <c r="A2124" t="s">
        <v>8318</v>
      </c>
      <c r="B2124" s="12">
        <v>26</v>
      </c>
    </row>
    <row r="2125" spans="1:2" x14ac:dyDescent="0.3">
      <c r="A2125" t="s">
        <v>8318</v>
      </c>
      <c r="B2125" s="12">
        <v>88</v>
      </c>
    </row>
    <row r="2126" spans="1:2" x14ac:dyDescent="0.3">
      <c r="A2126" t="s">
        <v>8318</v>
      </c>
      <c r="B2126" s="12">
        <v>91</v>
      </c>
    </row>
    <row r="2127" spans="1:2" x14ac:dyDescent="0.3">
      <c r="A2127" t="s">
        <v>8318</v>
      </c>
      <c r="B2127" s="12">
        <v>3</v>
      </c>
    </row>
    <row r="2128" spans="1:2" x14ac:dyDescent="0.3">
      <c r="A2128" t="s">
        <v>8318</v>
      </c>
      <c r="B2128" s="12">
        <v>28</v>
      </c>
    </row>
    <row r="2129" spans="1:2" x14ac:dyDescent="0.3">
      <c r="A2129" t="s">
        <v>8318</v>
      </c>
      <c r="B2129" s="12">
        <v>77</v>
      </c>
    </row>
    <row r="2130" spans="1:2" x14ac:dyDescent="0.3">
      <c r="A2130" t="s">
        <v>8318</v>
      </c>
      <c r="B2130" s="12">
        <v>27</v>
      </c>
    </row>
    <row r="2131" spans="1:2" x14ac:dyDescent="0.3">
      <c r="A2131" t="s">
        <v>8318</v>
      </c>
      <c r="B2131" s="12">
        <v>107</v>
      </c>
    </row>
    <row r="2132" spans="1:2" x14ac:dyDescent="0.3">
      <c r="A2132" t="s">
        <v>8318</v>
      </c>
      <c r="B2132" s="12">
        <v>96</v>
      </c>
    </row>
    <row r="2133" spans="1:2" x14ac:dyDescent="0.3">
      <c r="A2133" t="s">
        <v>8318</v>
      </c>
      <c r="B2133" s="12">
        <v>56</v>
      </c>
    </row>
    <row r="2134" spans="1:2" x14ac:dyDescent="0.3">
      <c r="A2134" t="s">
        <v>8318</v>
      </c>
      <c r="B2134" s="12">
        <v>58</v>
      </c>
    </row>
    <row r="2135" spans="1:2" x14ac:dyDescent="0.3">
      <c r="A2135" t="s">
        <v>8318</v>
      </c>
      <c r="B2135" s="12">
        <v>15</v>
      </c>
    </row>
    <row r="2136" spans="1:2" x14ac:dyDescent="0.3">
      <c r="A2136" t="s">
        <v>8318</v>
      </c>
      <c r="B2136" s="12">
        <v>20</v>
      </c>
    </row>
    <row r="2137" spans="1:2" x14ac:dyDescent="0.3">
      <c r="A2137" t="s">
        <v>8318</v>
      </c>
      <c r="B2137" s="12">
        <v>38</v>
      </c>
    </row>
    <row r="2138" spans="1:2" x14ac:dyDescent="0.3">
      <c r="A2138" t="s">
        <v>8318</v>
      </c>
      <c r="B2138" s="12">
        <v>33</v>
      </c>
    </row>
    <row r="2139" spans="1:2" x14ac:dyDescent="0.3">
      <c r="A2139" t="s">
        <v>8318</v>
      </c>
      <c r="B2139" s="12">
        <v>57</v>
      </c>
    </row>
    <row r="2140" spans="1:2" x14ac:dyDescent="0.3">
      <c r="A2140" t="s">
        <v>8318</v>
      </c>
      <c r="B2140" s="12">
        <v>25</v>
      </c>
    </row>
    <row r="2141" spans="1:2" x14ac:dyDescent="0.3">
      <c r="A2141" t="s">
        <v>8318</v>
      </c>
      <c r="B2141" s="12">
        <v>14</v>
      </c>
    </row>
    <row r="2142" spans="1:2" x14ac:dyDescent="0.3">
      <c r="A2142" t="s">
        <v>8318</v>
      </c>
      <c r="B2142" s="12">
        <v>94</v>
      </c>
    </row>
    <row r="2143" spans="1:2" x14ac:dyDescent="0.3">
      <c r="A2143" t="s">
        <v>8318</v>
      </c>
      <c r="B2143" s="12">
        <v>59</v>
      </c>
    </row>
    <row r="2144" spans="1:2" x14ac:dyDescent="0.3">
      <c r="A2144" t="s">
        <v>8318</v>
      </c>
      <c r="B2144" s="12">
        <v>36</v>
      </c>
    </row>
    <row r="2145" spans="1:2" x14ac:dyDescent="0.3">
      <c r="A2145" t="s">
        <v>8318</v>
      </c>
      <c r="B2145" s="12">
        <v>115</v>
      </c>
    </row>
    <row r="2146" spans="1:2" x14ac:dyDescent="0.3">
      <c r="A2146" t="s">
        <v>8318</v>
      </c>
      <c r="B2146" s="12">
        <v>30</v>
      </c>
    </row>
    <row r="2147" spans="1:2" x14ac:dyDescent="0.3">
      <c r="A2147" t="s">
        <v>8318</v>
      </c>
      <c r="B2147" s="12">
        <v>52</v>
      </c>
    </row>
    <row r="2148" spans="1:2" x14ac:dyDescent="0.3">
      <c r="A2148" t="s">
        <v>8318</v>
      </c>
      <c r="B2148" s="12">
        <v>27</v>
      </c>
    </row>
    <row r="2149" spans="1:2" x14ac:dyDescent="0.3">
      <c r="A2149" t="s">
        <v>8318</v>
      </c>
      <c r="B2149" s="12">
        <v>24</v>
      </c>
    </row>
    <row r="2150" spans="1:2" x14ac:dyDescent="0.3">
      <c r="A2150" t="s">
        <v>8318</v>
      </c>
      <c r="B2150" s="12">
        <v>10</v>
      </c>
    </row>
    <row r="2151" spans="1:2" x14ac:dyDescent="0.3">
      <c r="A2151" t="s">
        <v>8318</v>
      </c>
      <c r="B2151" s="12">
        <v>30</v>
      </c>
    </row>
    <row r="2152" spans="1:2" x14ac:dyDescent="0.3">
      <c r="A2152" t="s">
        <v>8318</v>
      </c>
      <c r="B2152" s="12">
        <v>71</v>
      </c>
    </row>
    <row r="2153" spans="1:2" x14ac:dyDescent="0.3">
      <c r="A2153" t="s">
        <v>8318</v>
      </c>
      <c r="B2153" s="12">
        <v>10</v>
      </c>
    </row>
    <row r="2154" spans="1:2" x14ac:dyDescent="0.3">
      <c r="A2154" t="s">
        <v>8318</v>
      </c>
      <c r="B2154" s="12">
        <v>24</v>
      </c>
    </row>
    <row r="2155" spans="1:2" x14ac:dyDescent="0.3">
      <c r="A2155" t="s">
        <v>8318</v>
      </c>
      <c r="B2155" s="12">
        <v>38</v>
      </c>
    </row>
    <row r="2156" spans="1:2" x14ac:dyDescent="0.3">
      <c r="A2156" t="s">
        <v>8318</v>
      </c>
      <c r="B2156" s="12">
        <v>26</v>
      </c>
    </row>
    <row r="2157" spans="1:2" x14ac:dyDescent="0.3">
      <c r="A2157" t="s">
        <v>8318</v>
      </c>
      <c r="B2157" s="12">
        <v>19</v>
      </c>
    </row>
    <row r="2158" spans="1:2" x14ac:dyDescent="0.3">
      <c r="A2158" t="s">
        <v>8318</v>
      </c>
      <c r="B2158" s="12">
        <v>11</v>
      </c>
    </row>
    <row r="2159" spans="1:2" x14ac:dyDescent="0.3">
      <c r="A2159" t="s">
        <v>8318</v>
      </c>
      <c r="B2159" s="12">
        <v>27</v>
      </c>
    </row>
    <row r="2160" spans="1:2" x14ac:dyDescent="0.3">
      <c r="A2160" t="s">
        <v>8318</v>
      </c>
      <c r="B2160" s="12">
        <v>34</v>
      </c>
    </row>
    <row r="2161" spans="1:2" x14ac:dyDescent="0.3">
      <c r="A2161" t="s">
        <v>8318</v>
      </c>
      <c r="B2161" s="12">
        <v>20</v>
      </c>
    </row>
    <row r="2162" spans="1:2" x14ac:dyDescent="0.3">
      <c r="A2162" t="s">
        <v>8318</v>
      </c>
      <c r="B2162" s="12">
        <v>37</v>
      </c>
    </row>
    <row r="2163" spans="1:2" x14ac:dyDescent="0.3">
      <c r="A2163" t="s">
        <v>8318</v>
      </c>
      <c r="B2163" s="12">
        <v>20</v>
      </c>
    </row>
    <row r="2164" spans="1:2" x14ac:dyDescent="0.3">
      <c r="A2164" t="s">
        <v>8318</v>
      </c>
      <c r="B2164" s="12">
        <v>10</v>
      </c>
    </row>
    <row r="2165" spans="1:2" x14ac:dyDescent="0.3">
      <c r="A2165" t="s">
        <v>8318</v>
      </c>
      <c r="B2165" s="12">
        <v>26</v>
      </c>
    </row>
    <row r="2166" spans="1:2" x14ac:dyDescent="0.3">
      <c r="A2166" t="s">
        <v>8318</v>
      </c>
      <c r="B2166" s="12">
        <v>20</v>
      </c>
    </row>
    <row r="2167" spans="1:2" x14ac:dyDescent="0.3">
      <c r="A2167" t="s">
        <v>8318</v>
      </c>
      <c r="B2167" s="12">
        <v>46</v>
      </c>
    </row>
    <row r="2168" spans="1:2" x14ac:dyDescent="0.3">
      <c r="A2168" t="s">
        <v>8318</v>
      </c>
      <c r="B2168" s="12">
        <v>76</v>
      </c>
    </row>
    <row r="2169" spans="1:2" x14ac:dyDescent="0.3">
      <c r="A2169" t="s">
        <v>8318</v>
      </c>
      <c r="B2169" s="12">
        <v>41</v>
      </c>
    </row>
    <row r="2170" spans="1:2" x14ac:dyDescent="0.3">
      <c r="A2170" t="s">
        <v>8318</v>
      </c>
      <c r="B2170" s="12">
        <v>7</v>
      </c>
    </row>
    <row r="2171" spans="1:2" x14ac:dyDescent="0.3">
      <c r="A2171" t="s">
        <v>8318</v>
      </c>
      <c r="B2171" s="12">
        <v>49</v>
      </c>
    </row>
    <row r="2172" spans="1:2" x14ac:dyDescent="0.3">
      <c r="A2172" t="s">
        <v>8318</v>
      </c>
      <c r="B2172" s="12">
        <v>26</v>
      </c>
    </row>
    <row r="2173" spans="1:2" x14ac:dyDescent="0.3">
      <c r="A2173" t="s">
        <v>8318</v>
      </c>
      <c r="B2173" s="12">
        <v>65</v>
      </c>
    </row>
    <row r="2174" spans="1:2" x14ac:dyDescent="0.3">
      <c r="A2174" t="s">
        <v>8318</v>
      </c>
      <c r="B2174" s="12">
        <v>28</v>
      </c>
    </row>
    <row r="2175" spans="1:2" x14ac:dyDescent="0.3">
      <c r="A2175" t="s">
        <v>8318</v>
      </c>
      <c r="B2175" s="12">
        <v>8</v>
      </c>
    </row>
    <row r="2176" spans="1:2" x14ac:dyDescent="0.3">
      <c r="A2176" t="s">
        <v>8318</v>
      </c>
      <c r="B2176" s="12">
        <v>3</v>
      </c>
    </row>
    <row r="2177" spans="1:2" x14ac:dyDescent="0.3">
      <c r="A2177" t="s">
        <v>8318</v>
      </c>
      <c r="B2177" s="12">
        <v>9</v>
      </c>
    </row>
    <row r="2178" spans="1:2" x14ac:dyDescent="0.3">
      <c r="A2178" t="s">
        <v>8318</v>
      </c>
      <c r="B2178" s="12">
        <v>9</v>
      </c>
    </row>
    <row r="2179" spans="1:2" x14ac:dyDescent="0.3">
      <c r="A2179" t="s">
        <v>8318</v>
      </c>
      <c r="B2179" s="12">
        <v>20</v>
      </c>
    </row>
    <row r="2180" spans="1:2" x14ac:dyDescent="0.3">
      <c r="A2180" t="s">
        <v>8318</v>
      </c>
      <c r="B2180" s="12">
        <v>57</v>
      </c>
    </row>
    <row r="2181" spans="1:2" x14ac:dyDescent="0.3">
      <c r="A2181" t="s">
        <v>8318</v>
      </c>
      <c r="B2181" s="12">
        <v>8</v>
      </c>
    </row>
    <row r="2182" spans="1:2" x14ac:dyDescent="0.3">
      <c r="A2182" t="s">
        <v>8318</v>
      </c>
      <c r="B2182" s="12">
        <v>14</v>
      </c>
    </row>
    <row r="2183" spans="1:2" x14ac:dyDescent="0.3">
      <c r="A2183" t="s">
        <v>8318</v>
      </c>
      <c r="B2183" s="12">
        <v>17</v>
      </c>
    </row>
    <row r="2184" spans="1:2" x14ac:dyDescent="0.3">
      <c r="A2184" t="s">
        <v>8318</v>
      </c>
      <c r="B2184" s="12">
        <v>100</v>
      </c>
    </row>
    <row r="2185" spans="1:2" x14ac:dyDescent="0.3">
      <c r="A2185" t="s">
        <v>8318</v>
      </c>
      <c r="B2185" s="12">
        <v>32</v>
      </c>
    </row>
    <row r="2186" spans="1:2" x14ac:dyDescent="0.3">
      <c r="A2186" t="s">
        <v>8318</v>
      </c>
      <c r="B2186" s="12">
        <v>3</v>
      </c>
    </row>
  </sheetData>
  <conditionalFormatting sqref="A2:A2186">
    <cfRule type="cellIs" dxfId="10" priority="5" operator="equal">
      <formula>"Live"</formula>
    </cfRule>
    <cfRule type="cellIs" dxfId="9" priority="6" operator="equal">
      <formula>"Canceled"</formula>
    </cfRule>
    <cfRule type="cellIs" dxfId="8" priority="7" operator="equal">
      <formula>"Failed"</formula>
    </cfRule>
    <cfRule type="cellIs" dxfId="7" priority="8" operator="equal">
      <formula>"Successful"</formula>
    </cfRule>
  </conditionalFormatting>
  <conditionalFormatting sqref="D2:D1531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868A3-04EE-4A7B-AA00-12EFA01838E7}">
  <dimension ref="A1:H14"/>
  <sheetViews>
    <sheetView workbookViewId="0">
      <selection activeCell="I20" sqref="I20"/>
    </sheetView>
  </sheetViews>
  <sheetFormatPr defaultRowHeight="14.4" x14ac:dyDescent="0.3"/>
  <cols>
    <col min="1" max="1" width="26.44140625" style="16" bestFit="1" customWidth="1"/>
    <col min="2" max="8" width="18.88671875" style="16" customWidth="1"/>
    <col min="9" max="9" width="17" style="16" customWidth="1"/>
    <col min="10" max="16384" width="8.88671875" style="16"/>
  </cols>
  <sheetData>
    <row r="1" spans="1:8" s="15" customFormat="1" ht="28.8" x14ac:dyDescent="0.3">
      <c r="A1" s="14" t="s">
        <v>8309</v>
      </c>
      <c r="B1" s="14" t="s">
        <v>8438</v>
      </c>
      <c r="C1" s="14" t="s">
        <v>8439</v>
      </c>
      <c r="D1" s="14" t="s">
        <v>8440</v>
      </c>
      <c r="E1" s="14" t="s">
        <v>8441</v>
      </c>
      <c r="F1" s="14" t="s">
        <v>8442</v>
      </c>
      <c r="G1" s="14" t="s">
        <v>8443</v>
      </c>
      <c r="H1" s="14" t="s">
        <v>8444</v>
      </c>
    </row>
    <row r="2" spans="1:8" x14ac:dyDescent="0.3">
      <c r="A2" s="16" t="s">
        <v>8445</v>
      </c>
      <c r="B2" s="18">
        <f>COUNTIFS(State,"Successful",Goal_USD,"&lt;1000")</f>
        <v>316</v>
      </c>
      <c r="C2" s="18">
        <f>COUNTIFS(State,"Failed",Goal_USD,"&lt;1000")</f>
        <v>114</v>
      </c>
      <c r="D2" s="18">
        <f>COUNTIFS(State,"Canceled",Goal_USD,"&lt;1000")</f>
        <v>17</v>
      </c>
      <c r="E2" s="18">
        <f>SUM(B2:D2)</f>
        <v>447</v>
      </c>
      <c r="F2" s="20">
        <f>(B2/E2)</f>
        <v>0.70693512304250561</v>
      </c>
      <c r="G2" s="20">
        <f>(C2/E2)</f>
        <v>0.25503355704697989</v>
      </c>
      <c r="H2" s="20">
        <f>(D2/E2)</f>
        <v>3.803131991051454E-2</v>
      </c>
    </row>
    <row r="3" spans="1:8" x14ac:dyDescent="0.3">
      <c r="A3" s="16" t="s">
        <v>8446</v>
      </c>
      <c r="B3" s="18">
        <f>COUNTIFS(State,"Successful",Goal_USD,"&gt;999",Goal_USD,"&lt;5000")</f>
        <v>927</v>
      </c>
      <c r="C3" s="18">
        <f>COUNTIFS(State,"Failed",Goal_USD,"&gt;999",Goal_USD,"&lt;5000")</f>
        <v>423</v>
      </c>
      <c r="D3" s="18">
        <f>COUNTIFS(State,"Canceled",Goal_USD,"&gt;999",Goal_USD,"&lt;5000")</f>
        <v>66</v>
      </c>
      <c r="E3" s="18">
        <f t="shared" ref="E3:E13" si="0">SUM(B3:D3)</f>
        <v>1416</v>
      </c>
      <c r="F3" s="20">
        <f t="shared" ref="F3:F13" si="1">(B3/E3)</f>
        <v>0.65466101694915257</v>
      </c>
      <c r="G3" s="20">
        <f t="shared" ref="G3:G13" si="2">(C3/E3)</f>
        <v>0.29872881355932202</v>
      </c>
      <c r="H3" s="20">
        <f t="shared" ref="H3:H13" si="3">(D3/E3)</f>
        <v>4.6610169491525424E-2</v>
      </c>
    </row>
    <row r="4" spans="1:8" x14ac:dyDescent="0.3">
      <c r="A4" s="16" t="s">
        <v>8447</v>
      </c>
      <c r="B4" s="18">
        <f>COUNTIFS(State,"Successful",Goal_USD,"&gt;4999",Goal_USD,"&lt;10000")</f>
        <v>391</v>
      </c>
      <c r="C4" s="18">
        <f>COUNTIFS(State,"Failed",Goal_USD,"&gt;4999",Goal_USD,"&lt;10000")</f>
        <v>292</v>
      </c>
      <c r="D4" s="18">
        <f>COUNTIFS(State,"Canceled",Goal_USD,"&gt;4999",Goal_USD,"&lt;10000")</f>
        <v>55</v>
      </c>
      <c r="E4" s="18">
        <f t="shared" si="0"/>
        <v>738</v>
      </c>
      <c r="F4" s="20">
        <f t="shared" si="1"/>
        <v>0.52981029810298108</v>
      </c>
      <c r="G4" s="20">
        <f t="shared" si="2"/>
        <v>0.39566395663956638</v>
      </c>
      <c r="H4" s="20">
        <f t="shared" si="3"/>
        <v>7.4525745257452577E-2</v>
      </c>
    </row>
    <row r="5" spans="1:8" x14ac:dyDescent="0.3">
      <c r="A5" s="16" t="s">
        <v>8448</v>
      </c>
      <c r="B5" s="18">
        <f>COUNTIFS(State,"Successful",Goal_USD,"&gt;9999",Goal_USD,"&lt;15000")</f>
        <v>172</v>
      </c>
      <c r="C5" s="18">
        <f>COUNTIFS(State,"Failed",Goal_USD,"&gt;9999",Goal_USD,"&lt;15000")</f>
        <v>138</v>
      </c>
      <c r="D5" s="18">
        <f>COUNTIFS(State,"Canceled",Goal_USD,"&gt;9999",Goal_USD,"&lt;15000")</f>
        <v>37</v>
      </c>
      <c r="E5" s="18">
        <f t="shared" si="0"/>
        <v>347</v>
      </c>
      <c r="F5" s="20">
        <f t="shared" si="1"/>
        <v>0.49567723342939479</v>
      </c>
      <c r="G5" s="20">
        <f t="shared" si="2"/>
        <v>0.39769452449567722</v>
      </c>
      <c r="H5" s="20">
        <f t="shared" si="3"/>
        <v>0.10662824207492795</v>
      </c>
    </row>
    <row r="6" spans="1:8" x14ac:dyDescent="0.3">
      <c r="A6" s="16" t="s">
        <v>8449</v>
      </c>
      <c r="B6" s="18">
        <f>COUNTIFS(State,"Successful",Goal_USD,"&gt;14999",Goal_USD,"&lt;20000")</f>
        <v>92</v>
      </c>
      <c r="C6" s="18">
        <f>COUNTIFS(State,"Failed",Goal_USD,"&gt;14999",Goal_USD,"&lt;20000")</f>
        <v>95</v>
      </c>
      <c r="D6" s="18">
        <f>COUNTIFS(State,"Canceled",Goal_USD,"&gt;14999",Goal_USD,"&lt;20000")</f>
        <v>17</v>
      </c>
      <c r="E6" s="18">
        <f t="shared" si="0"/>
        <v>204</v>
      </c>
      <c r="F6" s="20">
        <f t="shared" si="1"/>
        <v>0.45098039215686275</v>
      </c>
      <c r="G6" s="20">
        <f t="shared" si="2"/>
        <v>0.46568627450980393</v>
      </c>
      <c r="H6" s="20">
        <f t="shared" si="3"/>
        <v>8.3333333333333329E-2</v>
      </c>
    </row>
    <row r="7" spans="1:8" x14ac:dyDescent="0.3">
      <c r="A7" s="16" t="s">
        <v>8450</v>
      </c>
      <c r="B7" s="18">
        <f>COUNTIFS(State,"Successful",Goal_USD,"&gt;19999",Goal_USD,"&lt;25000")</f>
        <v>56</v>
      </c>
      <c r="C7" s="18">
        <f>COUNTIFS(State,"Failed",Goal_USD,"&gt;19999",Goal_USD,"&lt;25000")</f>
        <v>74</v>
      </c>
      <c r="D7" s="18">
        <f>COUNTIFS(State,"Canceled",Goal_USD,"&gt;19999",Goal_USD,"&lt;25000")</f>
        <v>15</v>
      </c>
      <c r="E7" s="18">
        <f t="shared" si="0"/>
        <v>145</v>
      </c>
      <c r="F7" s="20">
        <f t="shared" si="1"/>
        <v>0.38620689655172413</v>
      </c>
      <c r="G7" s="20">
        <f t="shared" si="2"/>
        <v>0.51034482758620692</v>
      </c>
      <c r="H7" s="20">
        <f t="shared" si="3"/>
        <v>0.10344827586206896</v>
      </c>
    </row>
    <row r="8" spans="1:8" x14ac:dyDescent="0.3">
      <c r="A8" s="16" t="s">
        <v>8451</v>
      </c>
      <c r="B8" s="18">
        <f>COUNTIFS(State,"Successful",Goal_USD,"&gt;24999",Goal_USD,"&lt;30000")</f>
        <v>58</v>
      </c>
      <c r="C8" s="18">
        <f>COUNTIFS(State,"Failed",Goal_USD,"&gt;24999",Goal_USD,"&lt;30000")</f>
        <v>61</v>
      </c>
      <c r="D8" s="18">
        <f>COUNTIFS(State,"Canceled",Goal_USD,"&gt;24999",Goal_USD,"&lt;30000")</f>
        <v>18</v>
      </c>
      <c r="E8" s="18">
        <f t="shared" si="0"/>
        <v>137</v>
      </c>
      <c r="F8" s="20">
        <f t="shared" si="1"/>
        <v>0.42335766423357662</v>
      </c>
      <c r="G8" s="20">
        <f t="shared" si="2"/>
        <v>0.44525547445255476</v>
      </c>
      <c r="H8" s="20">
        <f t="shared" si="3"/>
        <v>0.13138686131386862</v>
      </c>
    </row>
    <row r="9" spans="1:8" x14ac:dyDescent="0.3">
      <c r="A9" s="16" t="s">
        <v>8452</v>
      </c>
      <c r="B9" s="18">
        <f>COUNTIFS(State,"Successful",Goal_USD,"&gt;29999",Goal_USD,"&lt;35000")</f>
        <v>38</v>
      </c>
      <c r="C9" s="18">
        <f>COUNTIFS(State,"Failed",Goal_USD,"&gt;29999",Goal_USD,"&lt;35000")</f>
        <v>34</v>
      </c>
      <c r="D9" s="18">
        <f>COUNTIFS(State,"Canceled",Goal_USD,"&gt;29999",Goal_USD,"&lt;35000")</f>
        <v>11</v>
      </c>
      <c r="E9" s="18">
        <f t="shared" si="0"/>
        <v>83</v>
      </c>
      <c r="F9" s="20">
        <f t="shared" si="1"/>
        <v>0.45783132530120479</v>
      </c>
      <c r="G9" s="20">
        <f t="shared" si="2"/>
        <v>0.40963855421686746</v>
      </c>
      <c r="H9" s="20">
        <f t="shared" si="3"/>
        <v>0.13253012048192772</v>
      </c>
    </row>
    <row r="10" spans="1:8" x14ac:dyDescent="0.3">
      <c r="A10" s="16" t="s">
        <v>8453</v>
      </c>
      <c r="B10" s="18">
        <f>COUNTIFS(State,"Successful",Goal_USD,"&gt;34999",Goal_USD,"&lt;40000")</f>
        <v>26</v>
      </c>
      <c r="C10" s="18">
        <f>COUNTIFS(State,"Failed",Goal_USD,"&gt;34999",Goal_USD,"&lt;40000")</f>
        <v>26</v>
      </c>
      <c r="D10" s="18">
        <f>COUNTIFS(State,"Canceled",Goal_USD,"&gt;34999",Goal_USD,"&lt;40000")</f>
        <v>8</v>
      </c>
      <c r="E10" s="18">
        <f t="shared" si="0"/>
        <v>60</v>
      </c>
      <c r="F10" s="20">
        <f t="shared" si="1"/>
        <v>0.43333333333333335</v>
      </c>
      <c r="G10" s="20">
        <f t="shared" si="2"/>
        <v>0.43333333333333335</v>
      </c>
      <c r="H10" s="20">
        <f t="shared" si="3"/>
        <v>0.13333333333333333</v>
      </c>
    </row>
    <row r="11" spans="1:8" x14ac:dyDescent="0.3">
      <c r="A11" s="16" t="s">
        <v>8454</v>
      </c>
      <c r="B11" s="18">
        <f>COUNTIFS(State,"Successful",Goal_USD,"&gt;39999",Goal_USD,"&lt;45000")</f>
        <v>20</v>
      </c>
      <c r="C11" s="18">
        <f>COUNTIFS(State,"Failed",Goal_USD,"&gt;39999",Goal_USD,"&lt;45000")</f>
        <v>20</v>
      </c>
      <c r="D11" s="18">
        <f>COUNTIFS(State,"Canceled",Goal_USD,"&gt;39999",Goal_USD,"&lt;45000")</f>
        <v>5</v>
      </c>
      <c r="E11" s="18">
        <f t="shared" si="0"/>
        <v>45</v>
      </c>
      <c r="F11" s="20">
        <f t="shared" si="1"/>
        <v>0.44444444444444442</v>
      </c>
      <c r="G11" s="20">
        <f t="shared" si="2"/>
        <v>0.44444444444444442</v>
      </c>
      <c r="H11" s="20">
        <f t="shared" si="3"/>
        <v>0.1111111111111111</v>
      </c>
    </row>
    <row r="12" spans="1:8" x14ac:dyDescent="0.3">
      <c r="A12" s="16" t="s">
        <v>8455</v>
      </c>
      <c r="B12" s="18">
        <f>COUNTIFS(State,"Successful",Goal_USD,"&gt;44999",Goal_USD,"&lt;50000")</f>
        <v>7</v>
      </c>
      <c r="C12" s="18">
        <f>COUNTIFS(State,"Failed",Goal_USD,"&gt;44999",Goal_USD,"&lt;50000")</f>
        <v>13</v>
      </c>
      <c r="D12" s="18">
        <f>COUNTIFS(State,"Canceled",Goal_USD,"&gt;44999",Goal_USD,"&lt;50000")</f>
        <v>5</v>
      </c>
      <c r="E12" s="18">
        <f t="shared" si="0"/>
        <v>25</v>
      </c>
      <c r="F12" s="20">
        <f t="shared" si="1"/>
        <v>0.28000000000000003</v>
      </c>
      <c r="G12" s="20">
        <f t="shared" si="2"/>
        <v>0.52</v>
      </c>
      <c r="H12" s="20">
        <f t="shared" si="3"/>
        <v>0.2</v>
      </c>
    </row>
    <row r="13" spans="1:8" ht="15" thickBot="1" x14ac:dyDescent="0.35">
      <c r="A13" s="16" t="s">
        <v>8456</v>
      </c>
      <c r="B13" s="18">
        <f>COUNTIFS(State,"Successful",Goal_USD,"&gt;=50000")</f>
        <v>82</v>
      </c>
      <c r="C13" s="18">
        <f>COUNTIFS(State,"Failed",Goal_USD,"&gt;=50000")</f>
        <v>240</v>
      </c>
      <c r="D13" s="18">
        <f>COUNTIFS(State,"Canceled",Goal_USD,"&gt;=50000")</f>
        <v>95</v>
      </c>
      <c r="E13" s="18">
        <f t="shared" si="0"/>
        <v>417</v>
      </c>
      <c r="F13" s="20">
        <f t="shared" si="1"/>
        <v>0.19664268585131894</v>
      </c>
      <c r="G13" s="20">
        <f t="shared" si="2"/>
        <v>0.57553956834532372</v>
      </c>
      <c r="H13" s="20">
        <f t="shared" si="3"/>
        <v>0.22781774580335731</v>
      </c>
    </row>
    <row r="14" spans="1:8" ht="15" thickTop="1" x14ac:dyDescent="0.3">
      <c r="A14" s="17" t="s">
        <v>8420</v>
      </c>
      <c r="B14" s="19">
        <f>SUM(B2:B13)</f>
        <v>2185</v>
      </c>
      <c r="C14" s="19">
        <f>SUM(C2:C13)</f>
        <v>1530</v>
      </c>
      <c r="D14" s="19">
        <f>SUM(D2:D13)</f>
        <v>349</v>
      </c>
      <c r="E14" s="19">
        <f>SUM(E2:E13)</f>
        <v>4064</v>
      </c>
      <c r="F14" s="18"/>
      <c r="G14" s="18"/>
      <c r="H14" s="1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5480-6832-4506-BE7A-6BE6F2403A1E}">
  <dimension ref="A1:L13"/>
  <sheetViews>
    <sheetView workbookViewId="0">
      <selection activeCell="K20" sqref="K20"/>
    </sheetView>
  </sheetViews>
  <sheetFormatPr defaultRowHeight="14.4" x14ac:dyDescent="0.3"/>
  <cols>
    <col min="1" max="1" width="8.88671875" style="16"/>
    <col min="2" max="2" width="26.44140625" style="16" bestFit="1" customWidth="1"/>
    <col min="3" max="9" width="18.88671875" style="16" customWidth="1"/>
    <col min="10" max="10" width="17" style="16" customWidth="1"/>
    <col min="11" max="16384" width="8.88671875" style="16"/>
  </cols>
  <sheetData>
    <row r="1" spans="1:12" s="15" customFormat="1" ht="28.8" x14ac:dyDescent="0.3">
      <c r="B1" s="14" t="s">
        <v>8309</v>
      </c>
      <c r="C1" s="14" t="s">
        <v>8438</v>
      </c>
      <c r="D1" s="14" t="s">
        <v>8439</v>
      </c>
      <c r="E1" s="14" t="s">
        <v>8440</v>
      </c>
      <c r="F1" s="14" t="s">
        <v>8441</v>
      </c>
      <c r="G1" s="14" t="s">
        <v>8442</v>
      </c>
      <c r="H1" s="14" t="s">
        <v>8443</v>
      </c>
      <c r="I1" s="14" t="s">
        <v>8444</v>
      </c>
    </row>
    <row r="2" spans="1:12" x14ac:dyDescent="0.3">
      <c r="A2" s="16">
        <v>1</v>
      </c>
      <c r="B2" s="16" t="s">
        <v>8465</v>
      </c>
      <c r="C2" s="18">
        <f>COUNTIFS(State,"Successful",Avg_Donation,"&lt;20")</f>
        <v>47</v>
      </c>
      <c r="D2" s="18">
        <f>COUNTIFS(State,"Failed",Avg_Donation,"&lt;9.9")</f>
        <v>498</v>
      </c>
      <c r="E2" s="18">
        <f>COUNTIFS(State,"Canceled",Avg_Donation,"&lt;9.9")</f>
        <v>138</v>
      </c>
      <c r="F2" s="18">
        <f>SUM(C2:E2)</f>
        <v>683</v>
      </c>
      <c r="G2" s="20">
        <f>(C2/F2)</f>
        <v>6.8814055636896049E-2</v>
      </c>
      <c r="H2" s="20">
        <f>(D2/F2)</f>
        <v>0.72913616398243042</v>
      </c>
      <c r="I2" s="20">
        <f>(E2/F2)</f>
        <v>0.2020497803806735</v>
      </c>
      <c r="J2" s="24"/>
    </row>
    <row r="3" spans="1:12" x14ac:dyDescent="0.3">
      <c r="A3" s="16">
        <v>2</v>
      </c>
      <c r="B3" s="16" t="s">
        <v>8466</v>
      </c>
      <c r="C3" s="18">
        <f>COUNTIFS(State,"Successful",Avg_Donation,"&gt;19.9",Avg_Donation,"&lt;39.9")</f>
        <v>359</v>
      </c>
      <c r="D3" s="18">
        <f>COUNTIFS(State,"Failed",Avg_Donation,"&gt;9.9",Avg_Donation,"&lt;19.9")</f>
        <v>175</v>
      </c>
      <c r="E3" s="18">
        <f>COUNTIFS(State,"Canceled",Avg_Donation,"&gt;9.9",Avg_Donation,"&lt;19.9")</f>
        <v>30</v>
      </c>
      <c r="F3" s="18">
        <f t="shared" ref="F3:F12" si="0">SUM(C3:E3)</f>
        <v>564</v>
      </c>
      <c r="G3" s="20">
        <f t="shared" ref="G3:G12" si="1">(C3/F3)</f>
        <v>0.63652482269503541</v>
      </c>
      <c r="H3" s="20">
        <f t="shared" ref="H3:H12" si="2">(D3/F3)</f>
        <v>0.31028368794326239</v>
      </c>
      <c r="I3" s="20">
        <f t="shared" ref="I3:I12" si="3">(E3/F3)</f>
        <v>5.3191489361702128E-2</v>
      </c>
    </row>
    <row r="4" spans="1:12" x14ac:dyDescent="0.3">
      <c r="A4" s="16">
        <v>3</v>
      </c>
      <c r="B4" s="16" t="s">
        <v>8467</v>
      </c>
      <c r="C4" s="18">
        <f>COUNTIFS(State,"Successful",Avg_Donation,"&gt;39.9",Avg_Donation,"&lt;59.9")</f>
        <v>516</v>
      </c>
      <c r="D4" s="18">
        <f>COUNTIFS(State,"Failed",Avg_Donation,"&gt;19.9",Avg_Donation,"&lt;29.9")</f>
        <v>150</v>
      </c>
      <c r="E4" s="18">
        <f>COUNTIFS(State,"Canceled",Avg_Donation,"&gt;19.9",Avg_Donation,"&lt;29.9")</f>
        <v>25</v>
      </c>
      <c r="F4" s="18">
        <f t="shared" si="0"/>
        <v>691</v>
      </c>
      <c r="G4" s="20">
        <f t="shared" si="1"/>
        <v>0.74674384949348771</v>
      </c>
      <c r="H4" s="20">
        <f t="shared" si="2"/>
        <v>0.21707670043415339</v>
      </c>
      <c r="I4" s="20">
        <f t="shared" si="3"/>
        <v>3.6179450072358899E-2</v>
      </c>
      <c r="K4" s="16" t="s">
        <v>8459</v>
      </c>
      <c r="L4" s="16">
        <f>MIN(Avg_Donation)</f>
        <v>0</v>
      </c>
    </row>
    <row r="5" spans="1:12" x14ac:dyDescent="0.3">
      <c r="A5" s="16">
        <v>4</v>
      </c>
      <c r="B5" s="16" t="s">
        <v>8468</v>
      </c>
      <c r="C5" s="18">
        <f>COUNTIFS(State,"Successful",Avg_Donation,"&gt;59.9",Avg_Donation,"&lt;79.9")</f>
        <v>399</v>
      </c>
      <c r="D5" s="18">
        <f>COUNTIFS(State,"Failed",Avg_Donation,"&gt;29.9",Avg_Donation,"&lt;39.9")</f>
        <v>115</v>
      </c>
      <c r="E5" s="18">
        <f>COUNTIFS(State,"Canceled",Avg_Donation,"&gt;29.9",Avg_Donation,"&lt;39.9")</f>
        <v>13</v>
      </c>
      <c r="F5" s="18">
        <f t="shared" si="0"/>
        <v>527</v>
      </c>
      <c r="G5" s="20">
        <f t="shared" si="1"/>
        <v>0.75711574952561667</v>
      </c>
      <c r="H5" s="20">
        <f t="shared" si="2"/>
        <v>0.21821631878557876</v>
      </c>
      <c r="I5" s="20">
        <f t="shared" si="3"/>
        <v>2.4667931688804556E-2</v>
      </c>
      <c r="K5" s="16" t="s">
        <v>8460</v>
      </c>
      <c r="L5" s="16">
        <f>MAX(Avg_Donation)</f>
        <v>3304</v>
      </c>
    </row>
    <row r="6" spans="1:12" x14ac:dyDescent="0.3">
      <c r="A6" s="16">
        <v>5</v>
      </c>
      <c r="B6" s="16" t="s">
        <v>8469</v>
      </c>
      <c r="C6" s="18">
        <f>COUNTIFS(State,"Successful",Avg_Donation,"&gt;79.9",Avg_Donation,"&lt;99.9")</f>
        <v>270</v>
      </c>
      <c r="D6" s="18">
        <f>COUNTIFS(State,"Failed",Avg_Donation,"&gt;39.9",Avg_Donation,"&lt;49.9")</f>
        <v>90</v>
      </c>
      <c r="E6" s="18">
        <f>COUNTIFS(State,"Canceled",Avg_Donation,"&gt;39.9",Avg_Donation,"&lt;49.9")</f>
        <v>20</v>
      </c>
      <c r="F6" s="18">
        <f t="shared" si="0"/>
        <v>380</v>
      </c>
      <c r="G6" s="20">
        <f t="shared" si="1"/>
        <v>0.71052631578947367</v>
      </c>
      <c r="H6" s="20">
        <f t="shared" si="2"/>
        <v>0.23684210526315788</v>
      </c>
      <c r="I6" s="20">
        <f t="shared" si="3"/>
        <v>5.2631578947368418E-2</v>
      </c>
      <c r="K6" s="16" t="s">
        <v>8458</v>
      </c>
      <c r="L6" s="16">
        <f>MEDIAN(Avg_Donation)</f>
        <v>51.803232998885171</v>
      </c>
    </row>
    <row r="7" spans="1:12" x14ac:dyDescent="0.3">
      <c r="A7" s="16">
        <v>6</v>
      </c>
      <c r="B7" s="16" t="s">
        <v>8470</v>
      </c>
      <c r="C7" s="18">
        <f>COUNTIFS(State,"Successful",Avg_Donation,"&gt;99.9",Avg_Donation,"&lt;119.9")</f>
        <v>174</v>
      </c>
      <c r="D7" s="18">
        <f>COUNTIFS(State,"Failed",Avg_Donation,"&gt;49.9",Avg_Donation,"&lt;59.9")</f>
        <v>111</v>
      </c>
      <c r="E7" s="18">
        <f>COUNTIFS(State,"Canceled",Avg_Donation,"&gt;49.9",Avg_Donation,"&lt;59.9")</f>
        <v>18</v>
      </c>
      <c r="F7" s="18">
        <f t="shared" si="0"/>
        <v>303</v>
      </c>
      <c r="G7" s="20">
        <f t="shared" si="1"/>
        <v>0.57425742574257421</v>
      </c>
      <c r="H7" s="20">
        <f t="shared" si="2"/>
        <v>0.36633663366336633</v>
      </c>
      <c r="I7" s="20">
        <f t="shared" si="3"/>
        <v>5.9405940594059403E-2</v>
      </c>
      <c r="K7" s="16" t="s">
        <v>8463</v>
      </c>
      <c r="L7" s="16">
        <f>AVERAGE(Avg_Donation)</f>
        <v>80.008125866483454</v>
      </c>
    </row>
    <row r="8" spans="1:12" x14ac:dyDescent="0.3">
      <c r="A8" s="16">
        <v>7</v>
      </c>
      <c r="B8" s="16" t="s">
        <v>8471</v>
      </c>
      <c r="C8" s="18">
        <f>COUNTIFS(State,"Successful",Avg_Donation,"&gt;119.9",Avg_Donation,"&lt;139.9")</f>
        <v>100</v>
      </c>
      <c r="D8" s="18">
        <f>COUNTIFS(State,"Failed",Avg_Donation,"&gt;59.9",Avg_Donation,"&lt;69.9")</f>
        <v>73</v>
      </c>
      <c r="E8" s="18">
        <f>COUNTIFS(State,"Canceled",Avg_Donation,"&gt;59.9",Avg_Donation,"&lt;69.9")</f>
        <v>13</v>
      </c>
      <c r="F8" s="18">
        <f t="shared" si="0"/>
        <v>186</v>
      </c>
      <c r="G8" s="20">
        <f t="shared" si="1"/>
        <v>0.5376344086021505</v>
      </c>
      <c r="H8" s="20">
        <f t="shared" si="2"/>
        <v>0.39247311827956988</v>
      </c>
      <c r="I8" s="20">
        <f t="shared" si="3"/>
        <v>6.9892473118279563E-2</v>
      </c>
    </row>
    <row r="9" spans="1:12" x14ac:dyDescent="0.3">
      <c r="A9" s="16">
        <v>8</v>
      </c>
      <c r="B9" s="16" t="s">
        <v>8472</v>
      </c>
      <c r="C9" s="18">
        <f>COUNTIFS(State,"Successful",Avg_Donation,"&gt;139.9",Avg_Donation,"&lt;159.9")</f>
        <v>74</v>
      </c>
      <c r="D9" s="18">
        <f>COUNTIFS(State,"Failed",Avg_Donation,"&gt;69.9",Avg_Donation,"&lt;79.9")</f>
        <v>36</v>
      </c>
      <c r="E9" s="18">
        <f>COUNTIFS(State,"Canceled",Avg_Donation,"&gt;69.9",Avg_Donation,"&lt;79.9")</f>
        <v>9</v>
      </c>
      <c r="F9" s="18">
        <f t="shared" si="0"/>
        <v>119</v>
      </c>
      <c r="G9" s="20">
        <f t="shared" si="1"/>
        <v>0.62184873949579833</v>
      </c>
      <c r="H9" s="20">
        <f t="shared" si="2"/>
        <v>0.30252100840336132</v>
      </c>
      <c r="I9" s="20">
        <f t="shared" si="3"/>
        <v>7.5630252100840331E-2</v>
      </c>
    </row>
    <row r="10" spans="1:12" x14ac:dyDescent="0.3">
      <c r="A10" s="16">
        <v>9</v>
      </c>
      <c r="B10" s="16" t="s">
        <v>8473</v>
      </c>
      <c r="C10" s="18">
        <f>COUNTIFS(State,"Successful",Avg_Donation,"&gt;=159.9",Avg_Donation,"&lt;179.9")</f>
        <v>58</v>
      </c>
      <c r="D10" s="18">
        <f>COUNTIFS(State,"Failed",Avg_Donation,"&gt;=79.9",Avg_Donation,"&lt;89.9")</f>
        <v>47</v>
      </c>
      <c r="E10" s="18">
        <f>COUNTIFS(State,"Canceled",Avg_Donation,"&gt;=79.9",Avg_Donation,"&lt;89.9")</f>
        <v>10</v>
      </c>
      <c r="F10" s="18">
        <f t="shared" si="0"/>
        <v>115</v>
      </c>
      <c r="G10" s="20">
        <f t="shared" si="1"/>
        <v>0.5043478260869565</v>
      </c>
      <c r="H10" s="20">
        <f t="shared" si="2"/>
        <v>0.40869565217391307</v>
      </c>
      <c r="I10" s="20">
        <f t="shared" si="3"/>
        <v>8.6956521739130432E-2</v>
      </c>
    </row>
    <row r="11" spans="1:12" x14ac:dyDescent="0.3">
      <c r="A11" s="16">
        <v>10</v>
      </c>
      <c r="B11" s="16" t="s">
        <v>8474</v>
      </c>
      <c r="C11" s="18">
        <f>COUNTIFS(State,"Successful",Avg_Donation,"&gt;=179.9",Avg_Donation,"&lt;199.9")</f>
        <v>39</v>
      </c>
      <c r="D11" s="18">
        <f>COUNTIFS(State,"Failed",Avg_Donation,"&gt;=89.9",Avg_Donation,"&lt;99.9")</f>
        <v>21</v>
      </c>
      <c r="E11" s="18">
        <f>COUNTIFS(State,"Canceled",Avg_Donation,"&gt;=89.9",Avg_Donation,"&lt;99.9")</f>
        <v>9</v>
      </c>
      <c r="F11" s="18">
        <f t="shared" si="0"/>
        <v>69</v>
      </c>
      <c r="G11" s="20">
        <f t="shared" si="1"/>
        <v>0.56521739130434778</v>
      </c>
      <c r="H11" s="20">
        <f t="shared" si="2"/>
        <v>0.30434782608695654</v>
      </c>
      <c r="I11" s="20">
        <f t="shared" si="3"/>
        <v>0.13043478260869565</v>
      </c>
    </row>
    <row r="12" spans="1:12" ht="15" thickBot="1" x14ac:dyDescent="0.35">
      <c r="A12" s="16">
        <v>12</v>
      </c>
      <c r="B12" s="16" t="s">
        <v>8464</v>
      </c>
      <c r="C12" s="18">
        <f>COUNTIFS(State,"Successful",Avg_Donation,"&gt;199.9")</f>
        <v>149</v>
      </c>
      <c r="D12" s="18">
        <f>COUNTIFS(State,"Failed",Avg_Donation,"&gt;109.9")</f>
        <v>172</v>
      </c>
      <c r="E12" s="18">
        <f>COUNTIFS(State,"Canceled",Avg_Donation,"&gt;109.9")</f>
        <v>54</v>
      </c>
      <c r="F12" s="18">
        <f t="shared" si="0"/>
        <v>375</v>
      </c>
      <c r="G12" s="20">
        <f t="shared" si="1"/>
        <v>0.39733333333333332</v>
      </c>
      <c r="H12" s="20">
        <f t="shared" si="2"/>
        <v>0.45866666666666667</v>
      </c>
      <c r="I12" s="20">
        <f t="shared" si="3"/>
        <v>0.14399999999999999</v>
      </c>
    </row>
    <row r="13" spans="1:12" ht="15" thickTop="1" x14ac:dyDescent="0.3">
      <c r="B13" s="17" t="s">
        <v>8420</v>
      </c>
      <c r="C13" s="19">
        <f>SUM(C2:C12)</f>
        <v>2185</v>
      </c>
      <c r="D13" s="19">
        <f>SUM(D2:D12)</f>
        <v>1488</v>
      </c>
      <c r="E13" s="19">
        <f>SUM(E2:E12)</f>
        <v>339</v>
      </c>
      <c r="F13" s="19">
        <f>SUM(F2:F12)</f>
        <v>4012</v>
      </c>
      <c r="G13" s="18"/>
      <c r="H13" s="18"/>
      <c r="I13" s="1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55" zoomScaleNormal="55" workbookViewId="0">
      <selection activeCell="F15" sqref="F1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C3803-4747-402F-AFC0-2F0D885900C8}">
  <dimension ref="A1:N4115"/>
  <sheetViews>
    <sheetView zoomScale="55" zoomScaleNormal="55" workbookViewId="0">
      <selection activeCell="F5" sqref="F5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8306</v>
      </c>
      <c r="B1" s="2" t="s">
        <v>8307</v>
      </c>
      <c r="C1" s="2" t="s">
        <v>8308</v>
      </c>
      <c r="D1" s="1" t="s">
        <v>8309</v>
      </c>
      <c r="E1" s="1" t="s">
        <v>8310</v>
      </c>
      <c r="F1" s="1" t="s">
        <v>8418</v>
      </c>
      <c r="G1" s="1" t="s">
        <v>8311</v>
      </c>
      <c r="H1" s="1" t="s">
        <v>8312</v>
      </c>
      <c r="I1" s="1" t="s">
        <v>8313</v>
      </c>
      <c r="J1" s="1" t="s">
        <v>8314</v>
      </c>
      <c r="K1" s="1" t="s">
        <v>8315</v>
      </c>
      <c r="L1" s="1" t="s">
        <v>8316</v>
      </c>
      <c r="M1" s="1" t="s">
        <v>8317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8318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8322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8318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8322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8318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8322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8318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8322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8318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8322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8318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8322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8318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8322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8318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8322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8318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8322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8318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8322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8318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8322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8318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8322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8318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8322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8318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8322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8318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8322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8318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8322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8318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8322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8318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8322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8318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8322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8318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8322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8318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8322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8318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8322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8318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8322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8318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8322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8318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8322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8318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8322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8318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8322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8318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8322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8318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8322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8318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8322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8318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8322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8318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8322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8318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8322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8318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8322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8318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8322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8318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8322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8318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8322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8318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8322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8318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8322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8318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8322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8318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8322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8318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8322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8318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8322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8318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8322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8318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8322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8318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8322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8318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8322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8318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8322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8318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8322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8318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8322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8318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8322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8318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8322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8318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8322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8318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8322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8318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8322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8318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8322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8318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8322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8318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8322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8318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8322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8318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8322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8318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8323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8318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8323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8318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8323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8318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8323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8318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8323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8318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8323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8318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8323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8318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8323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8318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8323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8318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8323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8318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8323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8318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8323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8318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8323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8318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8323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8318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8323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8318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8323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8318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8323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8318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8323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8318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8323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8318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8323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8318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8323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8318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8323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8318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8323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8318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8323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8318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8323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8318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8323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8318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8323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8318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8323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8318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8323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8318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8323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8318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8323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8318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8323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8318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8323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8318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8323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8318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8323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8318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8323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8318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8323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8318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8323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8318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8323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8318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8323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8318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8323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8318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8323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8318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8323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8318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8323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8318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8323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8318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8323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8318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8323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8318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8323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8318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8323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8318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8323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8318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8323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8318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8323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8318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8323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8318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8323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8318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8323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8318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8323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8318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8323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8318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8323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8318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8323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8318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8323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8319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8324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8319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8324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8319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8324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8319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8324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8319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8324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8319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8324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8319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8324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8319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8324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8319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8324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8319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8324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8319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8324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8319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8324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8319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8324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8319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8324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8319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8324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8319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8324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8319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8324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8319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8324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8319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8324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8319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8324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8319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8324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8319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8324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8319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8324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8319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8324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8319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8324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8319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8324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8319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8324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8319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8324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8319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8324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8319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8324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8319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8324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8319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8324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8319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8324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8319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8324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8319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8324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8319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8324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8319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8324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8319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8324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8319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8324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8319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8324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8320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8325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8320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8325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8320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8325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8320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8325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8320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8325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8320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8325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8320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8325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8320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8325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8320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8325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8320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8325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8320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8325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8320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8325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8320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8325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8320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8325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8320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8325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8320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8325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8320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8325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8320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8325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8320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8325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8320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8325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8320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8325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8320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8325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8320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8325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8320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8325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8320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8325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8320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8325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8320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8325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8320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8325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8320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8325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8320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8325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8320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8325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8320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8325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8320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8325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8320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8325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8320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8325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8320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8325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8320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8325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8320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8325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8320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8325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8320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8325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8320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8325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8320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8325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8320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8325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8320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8325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8320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8325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8320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8325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8320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8325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8320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8325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8320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8325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8320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8325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8320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8325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8320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8325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8320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8325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8320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8325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8320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8325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8320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8325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8320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8325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8320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8325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8320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8325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8320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8325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8320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8325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8320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8325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8320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8325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8320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8325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8320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8325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8320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8325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8320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8325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8320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8325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8320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8325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8320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8325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8320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8325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8320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8325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8320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8325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8320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8325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8320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8325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8320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8325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8320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8325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8320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8325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8320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8325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8320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8325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8318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8326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8318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8326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8318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8326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8318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8326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8318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8326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8318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8326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8318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8326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8318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8326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8318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8326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8318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8326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8318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8326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8318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8326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8318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8326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8318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8326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8318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8326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8318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8326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8318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8326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8318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8326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8318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8326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8318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8326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8318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8326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8318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8326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8318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8326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8318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8326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8318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8326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8318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8326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8318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8326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8318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8326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8318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8326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8318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8326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8318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8326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8318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8326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8318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8326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8318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8326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8318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8326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8318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8326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8318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8326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8318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8326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8318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8326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8318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8326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8318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8326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8318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8326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8318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8326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8318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8326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8318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8326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8318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8326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8318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8326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8318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8326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8318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8326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8318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8326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8318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8326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8318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8326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8318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8326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8318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8326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8318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8326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8318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8326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8318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8326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8318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8326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8318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8326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8318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8326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8318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8326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8318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8326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8318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8326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8318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8326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8318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8326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8318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8326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8318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8326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8318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8326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8318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8326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8318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8326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8318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8326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8318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8326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8318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8326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8318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8326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8318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8326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8318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8326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8318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8326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8318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8326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8318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8326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8318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8326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8318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8326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8318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8326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8318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8326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8318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8326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8318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8326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8318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8326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8318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8326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8318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8326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8318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8326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8318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8326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8318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8326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8318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8326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8318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8326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8318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8326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8318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8326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8318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8326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8318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8326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8318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8326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8318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8326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8318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8326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8318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8326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8318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8326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8318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8326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8318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8326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8318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8326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8318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8326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8318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8326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8318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8326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8318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8326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8318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8326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8318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8326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8318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8326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8318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8326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8318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8326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8318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8326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8318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8326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8318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8326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8318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8326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8318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8326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8318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8326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8318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8326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8318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8326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8318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8326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8318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8326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8318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8326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8318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8326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8318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8326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8318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8326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8318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8326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8318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8326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8318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8326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8318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8326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8318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8326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8318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8326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8318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8326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8318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8326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8318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8326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8318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8326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8318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8326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8318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8326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8318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8326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8318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8326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8318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8326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8318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8326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8318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8326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8318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8326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8318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8326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8318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8326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8318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8326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8318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8326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8318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8326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8318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8326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8318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8326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8318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8326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8318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8326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8318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8326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8318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8326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8318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8326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8318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8326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8318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8326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8318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8326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8318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8326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8318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8326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8318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8326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8318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8326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8318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8326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8318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8326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8318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8326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8318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8326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8318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8326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8318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8326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8318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8326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8318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8326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8318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8326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8318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8326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8318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8326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8318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8326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8318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8326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8318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8326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8318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8326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8320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8327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8320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8327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8320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8327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8320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8327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8320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8327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8320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8327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8320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8327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8320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8327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8320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8327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8320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8327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8320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8327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8320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8327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8320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8327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8320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8327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8320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8327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8320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8327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8320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8327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8320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8327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8320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8327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8320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8327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8320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8327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8320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8327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8320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8327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8320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8327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8320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8327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8320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8327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8320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8327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8320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8327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8320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8327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8320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8327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8320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8327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8320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8327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8320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8327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8320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8327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8320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8327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8320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8327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8320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8327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8320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8327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8320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8327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8320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8327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8320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8327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8320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8327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8320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8327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8320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8327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8320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8327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8320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8327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8320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8327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8320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8327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8320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8327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8320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8327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8320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8327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8320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8327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8320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8327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8320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8327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8320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8327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8320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8327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8320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8327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8320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8327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8320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8327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8320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8327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8320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8327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8320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8327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8320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8327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8320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8327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8320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8327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8320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8327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8320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8327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8320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8327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8320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8327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8320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8327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8320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8327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8320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8327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8320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8327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8320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8327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8320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8327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8320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8327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8320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8327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8320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8327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8320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8327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8320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8327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8320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8327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8320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8327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8320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8327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8320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8327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8320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8327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8320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8327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8320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8327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8320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8327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8320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8327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8320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8327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8320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8327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8320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8327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8320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8327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8320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8327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8320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8327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8320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8327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8320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8327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8320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8327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8320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8327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8320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8327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8318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8328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8318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8328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8318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8328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8318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8328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8318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8328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8318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8328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8318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8328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8318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8328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8318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8328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8318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8328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8318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8328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8318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8328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8318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8328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8318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8328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8318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8328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8318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8328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8318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8328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8318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8328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8318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8328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8318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8328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8320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8329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8320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8329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8320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8329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8320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8329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8320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8329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8320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8329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8320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8329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8320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8329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8320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8329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8320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8329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8320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8329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8320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8329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8320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8329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8320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8329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8320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8329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8320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8329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8320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8329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8320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8329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8320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8329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8320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8329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8320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8329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8320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8329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8320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8329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8320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8329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8320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8329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8320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8329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8320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8329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8320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8329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8320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8329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8320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8329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8320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8329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8320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8329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8320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8329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8320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8329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8320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8329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8320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8329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8320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8329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8320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8329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8320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8329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8320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8329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8320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8329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8320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8329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8320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8329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8320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8329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8320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8329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8320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8329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8320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8329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8320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8329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8320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8329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8320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8329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8320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8329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8320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8329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8320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8329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8320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8329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8320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8329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8320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8329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8320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8329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8320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8329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8320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8329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8320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8329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8319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8329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8319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8329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8319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8329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8319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8329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8319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8329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8319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8329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8319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8329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8319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8329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8319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8329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8319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8329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8319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8329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8319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8329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8319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8329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8319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8329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8319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8329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8319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8329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8319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8329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8319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8329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8319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8329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8319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8329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8319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8329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8319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8329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8319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8329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8319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8329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8319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8329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8319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8329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8319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8329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8319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8329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8319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8329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8319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8329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8319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8329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8319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8329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8319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8329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8319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8329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8319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8329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8319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8329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8319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8329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8319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8329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8319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8329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8319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8329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8318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8330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8318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8330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8318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8330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8318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8330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8318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8330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8318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8330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8318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8330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8318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8330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8318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8330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8318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8330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8318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8330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8318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8330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8318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8330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8318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8330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8318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8330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8318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8330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8318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8330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8318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8330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8318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8330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8318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8330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8320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8330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8320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8330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8320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8330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8320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8330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8320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8330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8320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8330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8320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8330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8320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8330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8320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8330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8320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8330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8320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8330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8320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8330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8320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8330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8320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8330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8320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8330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8320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8330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8320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8330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8320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8330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8320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8330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8320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8330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8320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8330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8320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8330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8320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8330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8320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8330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8320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8330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8320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8330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8320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8330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8320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8330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8320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8330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8320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8330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8320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8330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8320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8330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8320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8330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8320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8330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8320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8330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8320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8330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8320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8330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8320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8330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8320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8330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8320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8330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8320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8330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8320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8330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8320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8330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8320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8330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8320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8330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8320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8330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8320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8330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8320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8330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8320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8330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8320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8330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8320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8330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8320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8330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8320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8330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8320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8330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8320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8330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8320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8330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8320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8330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8320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8330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8320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8330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8320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8330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8318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8331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8318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8331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8318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8331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8318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8331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8318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8331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8318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8331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8318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8331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8318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8331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8318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8331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8318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8331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8318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8331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8318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8331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8318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8331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8318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8331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8318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8331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8318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8331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8318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8331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8318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8331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8318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8331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8318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8331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8318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8331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8318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8331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8318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8331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8318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8331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8318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8331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8318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8331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8318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8331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8318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8331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8318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8331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8318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8331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8318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8331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8318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8331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8318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8331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8318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8331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8318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8331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8318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8331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8318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8331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8318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8331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8318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8331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8318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8331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8320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8332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8320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8332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8320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8332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8320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8332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8320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8332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8320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8332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8320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8332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8320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8332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8320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8332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8320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8332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8320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8332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8320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8332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8320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8332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8320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8332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8320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8332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8320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8332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8320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8332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8320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8332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8320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8332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8320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8332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8318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8333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8318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8333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8318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8333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8318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8333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8318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8333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8318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8333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8318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8333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8318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8333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8318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8333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8318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8333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8318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8333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8318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8333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8318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8333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8318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8333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8318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8333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8318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8333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8318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8333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8318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8333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8318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8333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8318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8333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8318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8333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8318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8333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8318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8333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8318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8333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8318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8333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8318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8333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8318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8333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8318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8333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8318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8333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8318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8333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8318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8333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8318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8333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8318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8333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8318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8333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8318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8333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8318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8333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8318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8333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8318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8333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8318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8333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8318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8333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8318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8333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8318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8333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8318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8333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8318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8333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8318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8333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8318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8333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8318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8333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8318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8333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8318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8333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8318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8333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8318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8333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8318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8333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8318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8333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8318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8333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8318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8333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8318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8333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8318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8333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8318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8333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8318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8333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8318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8333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8318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8334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8318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8334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8318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8334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8318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8334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8318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8334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8318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8334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8318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8334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8318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8334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8318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8334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8318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8334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8318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8334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8318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8334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8318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8334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8318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8334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8318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8334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8318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8334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8318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8334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8318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8334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8318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8334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8318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8334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8320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8335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8320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8335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8320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8335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8320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8335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8320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8335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8320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8335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8320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8335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8320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8335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8320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8335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8320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8335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8320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8335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8320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8335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8320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8335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8320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8335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8320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8335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8320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8335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8320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8335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8320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8335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8320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8335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8320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8335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8320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8336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8320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8336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8320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8336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8320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8336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8320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8336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8320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8336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8320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8336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8320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8336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8320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8336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8320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8336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8320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8336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8320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8336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8320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8336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8320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8336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8320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8336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8320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8336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8320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8336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8320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8336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8320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8336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8320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8336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8320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8335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8320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8335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8320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8335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8320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8335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8320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8335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8320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8335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8320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8335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8320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8335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8320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8335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8320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8335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8320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8335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8320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8335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8320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8335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8320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8335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8320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8335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8320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8335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8320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8335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8320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8335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8320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8335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8320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8335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8320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8335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8320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8335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8320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8335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8320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8335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8320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8335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8320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8335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8320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8335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8320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8335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8320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8335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8320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8335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8320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8335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8320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8335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8320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8335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8320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8335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8320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8335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8320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8335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8320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8335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8320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8335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8320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8335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8320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8335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8320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8330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8320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8330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8320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8330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8320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8330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8320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8330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8320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8330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8320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8330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8320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8330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8320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8330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8320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8330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8320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8330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8320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8330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8320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8330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8320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8330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8320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8330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8320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8330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8320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8330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8320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8330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8320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8330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8320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8330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8320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8330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8320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8330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8320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8330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8320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8330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8320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8330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8320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8330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8320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8330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8320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8330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8320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8330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8320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8330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8320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8330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8320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8330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8320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8330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8320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8330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8320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8330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8320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8330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8320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8330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8320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8330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8320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8330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8320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8330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8320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8330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8320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8330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8320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8330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8320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8330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8320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8330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8320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8330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8320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8330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8320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8330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8320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8330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8320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8330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8320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8330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8320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8330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8320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8330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8320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8330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8320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8330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8320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8330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8320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8330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8320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8330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8320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8330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8320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8330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8319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8330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8319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8330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8319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8330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8319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8330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8319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8330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8319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8330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8319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8330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8319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8330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8319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8330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8319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8330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8319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8330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8319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8330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8319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8330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8319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8330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8319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8330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8319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8330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8319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8330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8319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8330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8319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8330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8319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8330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8318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8337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8318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8337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8318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8337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8318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8337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8318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8337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8318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8337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8318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8337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8318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8337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8318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8337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8318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8337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8318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8337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8318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8337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8318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8337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8318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8337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8318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8337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8318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8337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8318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8337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8318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8337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8318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8337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8318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8337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8319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8338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8319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8338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8319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8338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8319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8338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8319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8338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8319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8338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8319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8338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8319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8338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8319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8338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8319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8338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8319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8338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8319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8338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8319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8338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8319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8338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8319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8338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8319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8338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8319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8338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8319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8338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8319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8338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8319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8338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8319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8338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8319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8338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8319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8338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8319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8338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8320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8339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8320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8339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8320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8339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8320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8339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8320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8339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8320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8339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8320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8339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8320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8339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8320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8339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8320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8339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8320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8339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8320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8339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8320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8339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8320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8339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8320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8339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8320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8339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8320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8339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8320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8339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8320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8339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8320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8339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8320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8339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8320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8339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8320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8339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8320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8339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8320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8339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8320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8339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8320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8339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8320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8339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8320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8339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8320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8339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8320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8339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8320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8339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8320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8339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8320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8339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8320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8339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8320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8339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8320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8339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8320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8339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8320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8339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8320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8339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8320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8339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8320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8339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8320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8339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8320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8339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8320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8339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8320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8339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8320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8339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8320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8339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8320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8339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8320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8339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8320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8339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8320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8339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8320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8339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8320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8339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8320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8339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8320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8339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8320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8339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8320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8339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8320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8339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8320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8339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8320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8340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8320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8340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8320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8340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8320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8340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8320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8340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8320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8340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8320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8340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8320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8340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8320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8340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8320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8340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8320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8340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8320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8340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8320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8340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8320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8340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8320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8340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8320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8340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8320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8340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8320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8340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8320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8340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8320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8340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8320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8341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8320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8341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8320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8341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8320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8341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8320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8341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8320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8341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8320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8341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8320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8341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8320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8341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8320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8341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8320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8341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8320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8341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8320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8341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8320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8341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8320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8341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8320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8341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8320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8341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8320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8341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8320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8341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8320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8341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8320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8341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8320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8341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8320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8341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8320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8341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8320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8341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8320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8341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8320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8341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8320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8341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8320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8341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8320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8341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8320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8341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8320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8341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8320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8341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8320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8341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8320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8341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8320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8341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8320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8341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8320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8341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8320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8341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8320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8341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8318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8342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8318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8342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8318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8342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8318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8342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8318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8342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8318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8342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8318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8342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8318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8342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8318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8342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8318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8342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8318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8342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8318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8342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8318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8342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8318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8342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8318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8342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8318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8342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8318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8342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8318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8342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8318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8342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8318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8342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8318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8342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8318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8342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8318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8342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8318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8342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8318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8342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8318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8342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8318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8342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8318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8342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8318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8342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8318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8342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8318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8342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8318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8342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8318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8342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8318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8342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8318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8342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8318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8342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8318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8342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8318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8342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8318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8342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8318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8342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8319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8343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8319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8343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8319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8343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8319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8343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8319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8343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8319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8343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8319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8343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8319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8343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8319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8343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8319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8343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8319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8343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8319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8343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8319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8343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8319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8343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8319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8343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8319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8343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8319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8343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8319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8343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8319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8343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8319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8343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8318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8333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8318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8333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8318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8333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8318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8333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8318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8333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8318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8333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8318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8333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8318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8333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8318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8333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8318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8333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8318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8333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8318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8333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8318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8333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8318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8333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8318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8333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8318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8333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8318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8333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8318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8333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8318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8333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8318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8333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8318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8333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8318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8333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8318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8333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8318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8333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8318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8333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8318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8333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8318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8333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8318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8333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8318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8333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8318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8333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8318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8333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8318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8333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8318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8333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8318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8333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8318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8333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8318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8333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8318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8333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8318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8333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8318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8333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8318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8333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8318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8328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8318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8328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8318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8328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8318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8328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8318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8328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8318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8328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8318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8328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8318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8328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8318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8328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8318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8328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8318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8328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8318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8328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8318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8328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8318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8328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8318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8328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8318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8328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8318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8328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8318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8328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8318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8328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8318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8328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8319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8330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8319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8330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8319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8330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8319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8330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8319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8330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8319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8330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8319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8330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8319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8330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8319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8330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8319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8330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8319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8330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8319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8330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8319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8330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8319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8330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8319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8330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8319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8330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8319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8330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8319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8330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8319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8330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8319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8330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8319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8330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8319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8330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8319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8330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8319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8330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8319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8330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8319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8330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8319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8330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8319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8330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8319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8330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8319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8330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8319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8330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8319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8330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8319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8330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8319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8330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8319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8330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8319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8330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8319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8330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8319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8330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8319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8330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8319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8330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8318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8331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8318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8331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8318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8331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8318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8331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8318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8331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8318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8331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8318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8331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8318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8331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8318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8331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8318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8331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8318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8331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8318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8331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8318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8331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8318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8331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8318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8331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8318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8331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8318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8331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8318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8331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8318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8331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8318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8331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8318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8333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8318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8333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8318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8333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8318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8333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8318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8333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8318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8333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8318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8333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8318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8333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8318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8333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8318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8333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8318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8333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8318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8333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8318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8333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8318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8333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8318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8333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8318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8333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8318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8333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8318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8333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8318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8333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8318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8333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8318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8333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8318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8333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8318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8333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8318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8333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8318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8333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8318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8333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8318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8333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8318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8333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8318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8333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8318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8333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8318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8333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8318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8333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8318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8333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8318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8333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8318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8333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8318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8333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8318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8333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8318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8333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8318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8333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8318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8333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8320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8344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8320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8344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8320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8344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8320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8344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8320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8344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8320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8344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8320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8344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8320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8344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8320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8344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8320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8344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8320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8344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8320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8344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8320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8344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8320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8344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8320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8344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8320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8344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8320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8344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8320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8344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8320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8344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8320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8344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8320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8344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8320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8344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8320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8344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8320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8344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8320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8344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8320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8344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8320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8344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8320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8344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8320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8344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8320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8344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8320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8344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8320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8344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8320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8344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8320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8344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8320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8344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8320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8344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8320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8344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8320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8344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8320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8344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8320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8344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8320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8344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8320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8344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8320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8344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8320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8344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8320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8344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8320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8344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8320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8344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8319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8344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8319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8344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8319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8344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8319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8344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8319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8344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8319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8344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8319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8344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8319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8344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8319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8344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8319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8344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8318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8345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8318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8345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8318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8345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8318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8345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8318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8345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8318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8345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8318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8345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8318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8345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8318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8345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8318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8345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8318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8345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8318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8345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8318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8345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8318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8345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8318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8345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8318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8345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8318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8345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8318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8345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8318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8345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8318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8345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8320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8332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8320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8332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8320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8332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8320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8332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8320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8332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8320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8332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8320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8332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8320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8332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8320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8332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8320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8332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8320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8332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8320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8332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8320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8332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8320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8332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8320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8332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8320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8332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8320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8332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8320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8332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8320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8332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8320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8332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8318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8342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8318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8342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8318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8342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8318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8342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8318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8342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8318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8342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8318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8342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8318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8342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8318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8342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8318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8342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8318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8342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8318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8342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8318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8342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8318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8342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8318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8342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8318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8342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8318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8342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8318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8342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8318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8342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8318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8342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8318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8342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8318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8342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8318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8342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8318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8342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8318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8342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8318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8342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8318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8342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8318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8342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8318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8342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8318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8342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8318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8342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8318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8342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8318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8342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8318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8342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8318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8342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8318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8342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8318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8342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8318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8342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8318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8342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8318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8342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8320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8346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8320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8346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8320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8346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8320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8346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8320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8346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8320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8346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8320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8346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8320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8346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8320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8346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8320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8346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8320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8346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8320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8346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8320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8346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8320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8346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8320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8346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8320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8346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8320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8346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8320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8346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8320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8346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8320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8346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8319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8347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8319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8347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8319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8347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8319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8347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8319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8347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8319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8347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8319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8347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8319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8347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8319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8347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8319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8347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8319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8347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8319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8347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8319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8347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8319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8347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8319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8347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8319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8347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8319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8347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8319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8347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8319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8347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8319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8347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8320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8348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8320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8348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8320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8348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8320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8348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8320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8348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8320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8348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8320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8348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8320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8348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8320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8348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8320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8348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8320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8348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8320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8348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8320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8348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8320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8348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8320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8348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8320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8348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8320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8348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8320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8348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8320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8348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8320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8348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8318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8333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8318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8333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8318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8333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8318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8333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8318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8333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8318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8333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8318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8333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8318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8333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8318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8333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8318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8333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8318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8333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8318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8333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8318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8333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8318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8333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8318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8333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8318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8333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8318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8333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8318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8333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8318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8333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8318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8333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8318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8333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8318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8333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8318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8333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8318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8333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8318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8333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8318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8333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8318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8333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8318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8333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8318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8333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8318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8333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8318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8333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8318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8333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8318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8333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8318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8333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8318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8333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8318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8333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8318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8333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8318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8333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8318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8333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8318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8333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8318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8349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8318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8349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8318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8349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8318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8349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8318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8349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8318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8349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8318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8349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8318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8349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8318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8349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8318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8349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8318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8349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8318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8349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8318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8349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8318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8349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8318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8349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8318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8349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8318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8349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8318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8349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8318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8349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8318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8349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8318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8349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8318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8349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8318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8349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8318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8349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8318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8349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8318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8349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8318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8349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8318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8349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8318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8349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8318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8349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8318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8349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8318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8349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8318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8349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8318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8349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8318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8349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8318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8349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8318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8349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8318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8349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8318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8349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8318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8349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8321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8350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8321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8350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8321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8350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8321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8350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8321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8350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8321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8350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8321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8350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8321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8350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8321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8350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8321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8350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8321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8350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8321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8350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8321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8350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8321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8350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8321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8350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8321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8350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8321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8350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8321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8350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8321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8350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8321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8350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8320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8350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8320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8350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8320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8350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8320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8350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8320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8350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8320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8350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8320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8350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8320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8350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8320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8350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8320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8350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8320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8350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8320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8350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8320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8350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8320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8350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8320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8350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8320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8350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8320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8350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8320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8350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8320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8350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8320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8350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8320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8350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8320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8350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8320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8350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8320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8350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8320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8350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8320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8350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8320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8350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8320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8350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8320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8350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8320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8350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8320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8350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8320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8350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8320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8350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8320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8350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8320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8350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8320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8350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8320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8350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8320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8350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8320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8350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8320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8350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8318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8342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8318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8342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8318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8342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8318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8342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8318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8342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8318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8342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8318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8342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8318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8342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8318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8342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8318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8342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8318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8342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8318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8342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8318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8342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8318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8342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8318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8342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8318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8342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8318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8342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8318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8342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8318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8342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8318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8342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8318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8342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8318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8342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8318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8342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8320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8342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8320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8342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8320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8342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8320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8342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8320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8342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8320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8342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8320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8342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8320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8342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8320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8342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8320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8342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8320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8342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8320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8342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8320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8342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8320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8342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8320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8342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8320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8342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8320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8342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8320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8342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8320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8342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8320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8342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8320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8342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8320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8342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8320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8342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8320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8342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8320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8342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8320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8342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8320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8342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8320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8342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8320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8342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8320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8342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8320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8342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8320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8342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8320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8342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8320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8342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8320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8342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8320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8342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8320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8342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8320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8342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8320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8342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8320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8342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8320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8342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8320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8342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8320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8342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8320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8342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8320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8342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8320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8342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8320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8342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8320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8342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8320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8342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8320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8342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8320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8342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8320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8342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8320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8342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8320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8342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8320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8342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8320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8342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8320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8342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8318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8333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8318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8333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8318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8333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8318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8333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8318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8333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8318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8333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8318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8333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8318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8333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8318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8333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8318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8333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8318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8333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8318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8333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8318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8333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8318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8333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8318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8333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8318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8333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8318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8333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8318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8333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8318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8333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8318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8333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8318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8333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8318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8333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8318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8333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8318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8333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8318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8333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8318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8333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8318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8333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8318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8333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8318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8333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8318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8333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8318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8333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8318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8333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8318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8333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8318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8333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8318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8333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8318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8333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8318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8333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8318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8333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8318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8333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8318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8333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8320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8340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8320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8340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8320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8340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8320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8340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8320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8340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8320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8340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8320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8340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8320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8340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8320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8340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8320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8340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8320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8340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8320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8340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8320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8340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8320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8340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8320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8340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8320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8340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8320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8340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8320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8340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8320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8340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8320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8340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8318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8336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8318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8336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8318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8336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8318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8336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8318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8336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8318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8336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8318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8336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8318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8336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8318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8336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8318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8336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8318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8336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8318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8336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8318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8336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8318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8336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8318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8336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8318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8336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8318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8336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8318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8336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8318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8336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8318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8336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8320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8351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8320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8351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8320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8351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8320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8351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8320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8351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8320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8351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8320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8351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8320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8351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8320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8351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8320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8351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8320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8351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8320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8351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8320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8351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8320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8351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8320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8351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8320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8351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8320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8351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8320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8351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8320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8351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8320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8351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8318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8336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8318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8336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8318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8336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8318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8336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8318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8336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8318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8336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8318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8336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8318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8336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8318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8336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8318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8336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8318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8336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8318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8336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8318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8336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8318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8336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8318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8336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8318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8336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8318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8336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8318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8336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8318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8336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8318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8336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8318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8352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8318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8352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8318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8352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8318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8352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8318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8352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8318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8352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8318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8352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8318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8352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8318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8352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8318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8352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8318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8352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8318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8352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8318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8352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8318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8352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8318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8352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8318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8352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8318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8352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8318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8352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8318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8352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8318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8352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8318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8352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8318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8352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8318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8352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8318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8352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8318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8352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8318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8352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8318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8352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8318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8352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8318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8352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8318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8352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8318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8352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8318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8352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8318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8352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8318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8352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8318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8352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8318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8352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8318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8352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8318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8352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8318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8352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8318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8352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8320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8353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8320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8353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8320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8353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8320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8353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8320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8353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8320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8353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8320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8353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8320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8353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8320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8353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8320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8353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8320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8353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8320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8353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8320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8353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8320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8353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8320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8353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8320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8353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8320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8353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8320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8353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8320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8353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8320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8353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8318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8352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8318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8352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8318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8352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8318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8352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8318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8352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8318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8352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8318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8352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8318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8352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8318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8352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8318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8352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8318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8352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8318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8352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8318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8352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8318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8352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8318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8352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8318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8352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8318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8352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8318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8352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8318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8352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8318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8352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8318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8352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8318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8352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8318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8352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8318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8352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8318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8352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8318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8352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8318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8352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8318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8352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8318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8352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8318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8352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8318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8352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8318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8352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8318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8352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8318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8352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8318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8352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8318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8352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8318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8352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8318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8352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8318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8352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8318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8352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8318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8352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8318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8352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8318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8352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8318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8352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8318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8352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8318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8352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8318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8352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8318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8352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8318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8352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8318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8352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8318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8352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8318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8352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8318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8352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8318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8352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8318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8352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8318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8352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8318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8352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8318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8352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8318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8352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8318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8352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8318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8352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8318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8352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8318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8352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8318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8352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8318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8352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8318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8352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8318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8352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8318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8352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8318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8352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8318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8352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8318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8352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8318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8352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8318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8352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8318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8352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8318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8352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8318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8352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8318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8352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8318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8352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8318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8352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8318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8352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8318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8336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8318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8336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8318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8336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8318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8336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8318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8336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8318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8336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8318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8336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8318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8336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8318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8336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8318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8336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8318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8336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8318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8336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8318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8336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8318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8336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8318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8336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8318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8336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8318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8336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8318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8336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8318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8336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8318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8336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8318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8336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8318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8336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8318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8336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8318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8336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8318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8336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8318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8336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8318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8336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8318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8336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8318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8336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8318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8336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8318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8336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8318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8336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8318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8336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8318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8336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8318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8336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8318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8336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8318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8336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8318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8336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8318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8336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8318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8336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8320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8339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8320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8339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8320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8339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8320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8339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8320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8339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8320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8339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8320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8339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8320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8339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8320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8339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8320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8339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8320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8339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8320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8339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8320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8339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8320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8339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8320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8339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8320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8339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8320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8339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8320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8339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8320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8339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8320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8339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8320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8339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8320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8339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8320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8339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8320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8339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8320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8339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8320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8339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8320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8339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8320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8339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8320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8339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8320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8339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8320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8339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8320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8339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8320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8339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8320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8339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8320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8339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8320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8339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8320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8339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8320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8339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8320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8339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8320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8339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8318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8333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8318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8333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8318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8333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8318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8333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8318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8333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8318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8333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8318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8333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8318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8333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8318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8333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8318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8333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8318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8333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8318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8333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8318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8333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8318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8333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8318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8333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8318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8333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8318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8333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8318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8333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8318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8333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8318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8333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8318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8354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8318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8354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8318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8354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8318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8354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8318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8354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8318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8354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8318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8354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8318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8354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8318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8354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8318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8354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8318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8354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8318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8354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8318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8354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8318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8354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8318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8354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8318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8354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8318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8354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8318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8354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8318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8354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8318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8354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8318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8337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8318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8337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8318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8337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8318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8337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8318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8337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8318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8337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8318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8337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8318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8337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8318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8337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8318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8337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8318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8337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8318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8337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8318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8337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8318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8337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8318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8337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8318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8337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8318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8337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8318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8337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8318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8337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8318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8337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8318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8354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8318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8354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8318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8354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8318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8354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8318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8354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8318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8354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8318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8354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8318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8354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8318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8354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8318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8354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8318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8354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8318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8354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8318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8354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8318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8354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8318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8354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8318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8354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8318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8354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8318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8354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8318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8354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8318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8354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8318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8354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8318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8354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8318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8354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8318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8354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8318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8354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8318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8354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8318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8354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8318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8354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8318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8354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8318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8354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8318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8354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8318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8354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8318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8354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8318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8354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8318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8354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8318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8354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8318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8354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8318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8354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8318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8354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8318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8354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8318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8354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8318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8354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8318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8354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8318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8354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8318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8354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8318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8354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8318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8354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8318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8354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8318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8354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8318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8354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8318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8354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8318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8354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8318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8354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8318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8354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8318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8354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8318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8354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8318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8354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8318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8354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8318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8354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8318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8354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8318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8333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8318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8333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8318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8333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8318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8333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8318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8333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8318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8333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8318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8333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8318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8333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8318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8333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8318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8333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8318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8333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8318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8333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8318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8333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8318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8333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8318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8333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8318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8333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8318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8333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8318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8333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8318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8333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8318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8333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8318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8336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8318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8336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8318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8336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8318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8336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8318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8336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8318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8336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8318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8336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8318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8336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8318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8336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8318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8336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8318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8336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8318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8336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8318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8336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8318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8336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8318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8336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8318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8336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8318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8336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8318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8336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8318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8336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8318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8336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8321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8355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8321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8355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8321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8355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8321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8355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8321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8355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8321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8355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8318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8355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8318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8355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8318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8355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8318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8355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8318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8355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8318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8355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8318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8355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8318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8355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8318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8355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8318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8355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8318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8355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8318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8355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8318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8355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8318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8355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8319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8329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8319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8329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8319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8329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8319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8329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8319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8329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8319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8329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8319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8329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8319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8329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8319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8329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8319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8329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8319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8329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8319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8329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8319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8329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8319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8329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8319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8329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8319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8329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8319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8329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8319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8329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8319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8329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8319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8329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8319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8329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8319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8329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8319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8329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8319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8329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8319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8329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8319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8329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8319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8329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8319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8329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8319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8329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8319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8329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8319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8329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8319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8329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8319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8329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8319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8329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8319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8329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8319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8329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8319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8329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8319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8329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8319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8329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8319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8329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8319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8329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8319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8329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8319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8329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8319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8329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8319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8329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8319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8329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8319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8329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8319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8329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8319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8329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8319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8329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8319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8329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8319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8329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8319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8329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8319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8329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8319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8329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8319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8329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8319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8329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8319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8329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8319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8329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8319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8329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8320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8341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8320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8341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8320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8341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8320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8341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8320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8341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8320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8341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8320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8341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8320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8341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8320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8341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8320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8341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8320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8341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8320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8341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8320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8341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8320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8341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8320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8341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8320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8341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8320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8341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8320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8341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8320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8341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8320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8341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8320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8341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8320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8341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8320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8341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8320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8341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8320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8341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8320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8341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8320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8341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8320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8341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8320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8341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8320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8341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8320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8341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8320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8341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8320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8341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8320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8341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8320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8341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8320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8341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8320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8341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8320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8341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8320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8341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8320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8341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8318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8355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8318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8355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8318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8355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8318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8355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8318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8355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8318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8355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8318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8355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8318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8355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8318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8355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8318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8355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8318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8355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8318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8355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8318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8355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8318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8355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8318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8355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8318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8355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8318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8355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8318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8355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8318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8355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8318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8355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8318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8336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8318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8336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8318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8336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8318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8336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8318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8336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8318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8336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8318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8336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8318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8336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8318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8336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8318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8336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8318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8336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8318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8336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8318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8336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8318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8336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8318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8336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8318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8336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8318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8336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8318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8336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8318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8336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8318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8336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8318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8336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8318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8336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8318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8336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8318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8336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8318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8336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8318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8336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8318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8336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8318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8336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8318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8336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8318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8336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8318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8336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8318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8336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8318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8336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8318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8336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8318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8336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8318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8336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8318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8336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8318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8336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8318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8336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8318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8336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8320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8356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8320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8356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8320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8356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8320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8356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8320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8356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8320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8356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8320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8356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8320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8356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8320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8356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8320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8356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8320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8356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8320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8356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8320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8356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8320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8356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8320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8356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8320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8356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8320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8356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8320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8356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8320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8356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8320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8356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8318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8357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8318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8357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8318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8357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8318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8357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8318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8357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8318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8357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8318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8357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8318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8357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8318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8357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8318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8357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8318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8357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8318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8357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8318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8357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8318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8357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8318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8357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8318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8357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8318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8357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8318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8357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8318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8357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8318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8357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8318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8357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8318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8357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8318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8357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8318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8357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8318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8357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8318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8357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8318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8357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8318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8357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8318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8357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8318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8357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8318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8357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8318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8357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8318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8357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8318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8357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8318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8357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8318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8357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8318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8357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8318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8357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8318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8357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8318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8357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8319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8341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8319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8341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8319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8341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8319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8341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8319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8341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8319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8341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8319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8341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8319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8341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8319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8341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8319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8341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8319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8341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8319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8341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8319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8341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8319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8341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8319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8341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8319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8341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8319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8341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8319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8341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8319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8341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8319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8341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8320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8341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8320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8341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8320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8341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8320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8341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8320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8341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8320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8341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8320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8341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8320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8341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8320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8341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8320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8341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8320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8341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8320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8341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8320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8341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8320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8341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8320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8341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8320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8341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8320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8341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8320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8341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8320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8341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8320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8341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8318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8358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8318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8358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8318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8358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8318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8358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8318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8358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8318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8358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8318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8358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8318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8358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8318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8358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8318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8358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8318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8358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8318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8358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8318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8358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8318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8358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8318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8358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8318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8358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8318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8358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8318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8358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8318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8358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8318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8358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8318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8358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8318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8358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8318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8358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8318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8358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8318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8358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8318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8358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8318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8358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8318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8358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8318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8358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8318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8358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8318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8358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8318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8358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8318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8358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8318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8358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8318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8358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8318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8358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8318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8358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8318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8358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8318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8358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8318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8358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8320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8358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8320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8358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8319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8358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8319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8358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8319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8358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8319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8358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8319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8358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8319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8358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8319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8358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8319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8358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8319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8358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8319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8358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8319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8358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8319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8358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8319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8358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8319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8358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8319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8358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8319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8358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8319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8358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8319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8358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8318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8359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8318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8359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8318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8359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8318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8359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8318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8359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8318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8359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8318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8359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8318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8359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8318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8359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8320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8359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8320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8359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8320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8359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8320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8359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8320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8359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8320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8359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8320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8359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8320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8359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8320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8359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8320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8359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8320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8359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8320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8341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8320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8341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8320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8341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8320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8341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8320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8341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8320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8341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8320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8341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8320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8341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8320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8341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8320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8341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8320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8341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8320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8341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8320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8341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8320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8341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8320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8341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8320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8341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8320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8341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8320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8341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8320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8341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8320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8341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8321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8360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8321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8360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8321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8360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8321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8360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8321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8360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8318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8360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8318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8360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8318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8360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8318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8360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8318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8360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8318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8360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8318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8360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8318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8360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8318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8360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8318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8360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8318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8360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8318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8360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8318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8360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8318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8360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8318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8360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8318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8352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8318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8352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8318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8352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8318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8352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8318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8352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8318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8352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8318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8352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8318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8352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8318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8352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8318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8352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8318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8352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8318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8352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8318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8352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8318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8352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8318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8352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8318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8352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8318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8352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8318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8352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8318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8352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8318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8352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8320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8361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8320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8361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8320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8361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8320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8361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8320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8361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8320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8361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8320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8361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8320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8361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8320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8361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8320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8361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8320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8361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8320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8361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8320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8361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8320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8361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8320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8361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8320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8361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8320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8361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8320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8361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8320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8361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8320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8361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8320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8361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8320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8361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8320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8361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8320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8361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8320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8361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8320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8361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8320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8361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8320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8361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8320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8361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8320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8361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8320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8361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8320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8361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8320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8361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8320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8361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8320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8361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8320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8361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8320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8361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8320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8361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8320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8361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8320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8361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8318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8328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8318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8328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8318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8328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8318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8328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8318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8328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8318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8328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8318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8328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8318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8328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8318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8328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8318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8328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8318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8328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8318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8328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8318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8328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8318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8328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8318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8328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8318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8328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8318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8328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8318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8328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8318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8328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8318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8328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8318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8328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8318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8328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8318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8328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8318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8328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8318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8328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8318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8328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8318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8328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8318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8328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8318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8328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8318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8328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8318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8328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8318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8328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8318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8328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8318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8328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8318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8328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8318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8328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8318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8328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8318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8328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8318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8328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8318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8328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8318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8328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8318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8328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8318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8328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8318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8328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8318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8328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8318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8328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8318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8328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8318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8328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8318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8328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8318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8328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8318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8328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8318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8328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8318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8328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8318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8328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8318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8328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8318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8328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8318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8328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8318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8328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8318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8328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8318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8328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8320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8328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8320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8328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8320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8328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8320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8328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8320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8328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8320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8328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8320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8328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8320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8328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8320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8328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8320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8328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8320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8328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8320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8328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8320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8328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8320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8328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8320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8328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8320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8328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8320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8328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8320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8328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8320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8328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8320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8328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8320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8328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8320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8328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8320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8328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8320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8328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8320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8328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8320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8328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8320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8328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8320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8328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8320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8328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8320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8328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8320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8328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8320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8328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8320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8328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8320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8328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8320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8328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8320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8328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8320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8328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8320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8328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8320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8328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8320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8328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8320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8328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8320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8328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8320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8328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8320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8328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8320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8328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8320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8328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8320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8328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8320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8328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8320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8328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8320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8328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8320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8328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8320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8328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8320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8328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8320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8328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8320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8328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8320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8328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8320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8328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8320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8328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8320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8328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8320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8328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8320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8328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8320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8328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8320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8328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8320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8328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8320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8328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8320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8328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8320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8328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8320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8328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8320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8328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8320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8328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8320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8328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8320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8328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8320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8328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8320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8328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8320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8328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8320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8328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8320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8328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8320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8328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8320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8328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8320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8328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8318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8362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8318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8362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8318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8362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8318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8362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8318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8362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8318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8362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8318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8362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8318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8362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8318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8362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8318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8362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8318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8362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8318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8362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8318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8362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8318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8362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8318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8362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8318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8362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8318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8362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8318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8362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8318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8362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8318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8362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8320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8360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8320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8360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8320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8360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8320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8360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8320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8360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8320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8360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8320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8360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8320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8360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8320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8360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8320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8360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8319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8360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8319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8360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8319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8360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8319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8360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8319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8360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8319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8360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8319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8360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8319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8360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8319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8360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8319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8360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8318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8328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8318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8328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8318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8328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8318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8328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8318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8328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8318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8328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8318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8328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8318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8328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8318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8328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8318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8328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8318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8328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8318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8328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8318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8328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8318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8328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8318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8328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8318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8328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8318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8328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8318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8328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8318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8328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8318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8328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8318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8360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8318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8360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8318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8360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8318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8360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8318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8360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8318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8360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8318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8360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8318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8360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8318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8360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8318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8360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8318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8360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8318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8360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8318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8360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8318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8360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8318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8360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8318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8360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8318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8360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8318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8360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8318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8360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8318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8360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8318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8360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8318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8360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8318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8360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8318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8360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8318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8360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8318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8360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8318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8360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8318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8360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8318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8360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8318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8360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8318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8360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8318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8360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8318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8360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8318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8360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8318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8360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8318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8360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8318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8360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8318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8360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8318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8360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8318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8360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8318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8360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8318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8360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8318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8360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8318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8360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8318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8360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8318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8360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8318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8360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8318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8360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8318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8360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8318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8360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8318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8360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8318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8360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8318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8360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8318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8360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8318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8360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8318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8360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8318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8360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8318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8360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8318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8360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8318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8360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8318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8360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8318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8360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8318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8360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8318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8360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8318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8360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8318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8360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8318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8360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8318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8360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8318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8360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8318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8360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8320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8360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8320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8360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8320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8360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8320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8360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8320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8360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8320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8360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8320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8360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8320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8360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8320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8360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8320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8360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8320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8360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8320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8360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8320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8360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8320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8360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8320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8360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8320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8360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8320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8360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8320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8360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8320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8360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8320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8360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8320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8360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8320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8360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8320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8360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8320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8360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8320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8360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8320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8360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8320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8360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8320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8360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8320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8360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8320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8360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8320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8360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8320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8360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8320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8360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8320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8360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8320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8360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8320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8360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8320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8360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8320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8360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8320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8360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8320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8360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8320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8360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8320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8360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8320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8360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8320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8360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8320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8360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8320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8360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8320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8360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8320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8360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8320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8360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8320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8360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8320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8360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8320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8360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8320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8360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8320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8360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8320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8360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8320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8360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8320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8360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8320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8360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8320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8360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8320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8360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8320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8360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8320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8360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8320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8360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8320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8360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8320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8360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8320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8360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8320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8360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8320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8360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8320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8360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8320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8360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8319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8360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8319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8360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8319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8360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8319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8360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8319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8360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8319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8360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8319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8360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8321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8328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8321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8328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8321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8328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8321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8328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8321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8328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8321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8328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8321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8328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8321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8328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8321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8328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8321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8328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8321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8328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8321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8328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8321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8328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8321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8328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8321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8328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8321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8328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8321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8328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8321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8328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8321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8328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8318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8328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8318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8328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8318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8328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8318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8328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8318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8328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8318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8328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8318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8328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8318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8328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8318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8328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8318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8328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8318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8328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8318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8328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8318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8328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8318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8328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8318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8328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8318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8328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8318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8328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8318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8328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8318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8328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8318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8328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8318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8328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8318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8328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8318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8328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8318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8328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8318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8328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8318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8328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8318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8328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8318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8328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8318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8328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8318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8328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8318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8328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8318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8328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8318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8328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8318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8328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8318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8328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8318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8328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8318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8328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8318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8328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8318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8328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8318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8328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8318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8328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8320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8362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8320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8362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8320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8362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8320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8362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8320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8362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8320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8362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8320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8362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8320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8362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8320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8362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8320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8362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8320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8362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8320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8362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8320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8362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8320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8362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8320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8362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8320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8362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8320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8362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8320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8362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8320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8362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8320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8362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8318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8328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8318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8328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8318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8328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8318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8328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8318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8328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8318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8328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8318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8328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8318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8328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8318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8328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8318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8328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8318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8328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8318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8328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8318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8328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8318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8328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8318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8328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8318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8328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8318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8328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8318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8328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8318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8328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8318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8328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8318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8328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8318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8328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8318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8328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8318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8328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8318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8328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8318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8328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8318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8328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8318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8328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8318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8328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8318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8328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8318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8328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8318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8328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8318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8328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8318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8328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8318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8328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8318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8328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8318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8328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8318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8328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8318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8328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8318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8328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8318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8328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8318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8328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8318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8328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8318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8328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8318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8328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8318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8328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8318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8328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8318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8328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8318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8328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8318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8328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8318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8328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8318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8328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8318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8328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8318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8328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8318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8328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8318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8328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8318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8328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8318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8328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8318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8328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8318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8328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8318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8328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8318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8328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8318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8328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8318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8328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8318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8328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8318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8328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8318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8328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8318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8328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8318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8328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8318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8328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8318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8328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8318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8328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8318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8328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8318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8328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8318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8328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8318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8328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8318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8328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8318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8328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8318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8328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8318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8328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8318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8328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8318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8328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8318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8328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8318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8328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8318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8328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8318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8328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8318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8328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8318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8328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8318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8328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8318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8328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8318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8328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8318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8328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8318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8328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8318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8328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8318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8328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8318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8328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8318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8328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8318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8328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8318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8328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8318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8328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8318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8328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8318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8328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8318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8328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8318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8328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8318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8328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8318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8328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8318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8328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8318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8328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8318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8328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8318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8328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8318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8328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8318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8328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8318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8328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8318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8328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8318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8328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8318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8328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8318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8328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8318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8328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8318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8328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8318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8328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8318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8328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8318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8328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8318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8328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8318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8328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8318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8328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8318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8328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8318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8328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8318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8328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8318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8328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8318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8328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8318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8328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8318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8328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8318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8328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8318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8328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8318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8328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8318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8328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8318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8328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8318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8328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8318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8328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8318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8328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8318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8328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8318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8328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8318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8328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8318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8328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8318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8328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8318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8328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8318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8328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8318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8328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8318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8328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8318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8328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8318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8328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8318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8328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8318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8328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8318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8328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8318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8328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8318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8328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8318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8328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8318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8328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8318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8328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8318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8328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8318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8328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8318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8328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8318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8328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8318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8328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8318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8328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8318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8328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8318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8328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8318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8328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8318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8328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8318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8328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8318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8328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8318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8328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8318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8328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8318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8328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8318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8328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8318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8328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8318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8328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8318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8328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8318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8328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8318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8328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8318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8328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8318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8328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8318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8328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8318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8328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8318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8328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8318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8328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8318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8328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8318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8328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8318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8328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8318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8328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8318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8328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8318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8328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8318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8328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8318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8328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8318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8328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8318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8328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8318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8328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8318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8328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8318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8328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8318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8328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8318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8328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8318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8328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8318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8328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8318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8328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8318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8328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8318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8328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8318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8328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8318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8328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8318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8328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8318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8328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8318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8328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8318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8328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8318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8328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8318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8328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8318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8328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8318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8328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8318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8328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8318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8328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8318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8328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8318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8328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8318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8328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8318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8328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8318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8328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8318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8328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8318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8328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8318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8328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8318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8328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8318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8328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8318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8328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8318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8328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8318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8328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8318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8328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8318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8328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8318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8328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8318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8328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8318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8328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8318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8328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8318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8328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8318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8328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8318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8328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8318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8328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8318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8328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8318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8328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8318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8328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8318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8328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8318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8328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8318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8328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8318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8328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8318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8328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8318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8328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8318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8328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8318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8328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8318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8328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8318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8328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8318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8328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8318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8328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8318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8328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8318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8328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8318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8328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8318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8328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8318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8328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8318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8328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8318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8328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8318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8328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8318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8328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8318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8328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8318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8328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8318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8328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8318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8328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8318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8328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8318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8328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8318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8328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8318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8328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8318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8328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8318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8328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8318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8328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8318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8328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8318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8328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8318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8328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8318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8328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8318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8328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8318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8328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8318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8328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8318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8328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8318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8328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8318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8328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8318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8328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8318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8328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8318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8328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8318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8328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8318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8328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8318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8328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8318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8328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8318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8328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8318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8328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8318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8328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8318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8328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8318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8328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8318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8328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8318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8328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8318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8328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8318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8328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8318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8328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8318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8328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8318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8328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8318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8328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8318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8328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8318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8328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8318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8328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8318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8328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8318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8328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8318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8328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8318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8328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8318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8328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8318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8328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8318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8328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8318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8328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8318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8328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8318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8328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8318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8328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8318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8328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8318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8328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8318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8328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8318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8328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8318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8328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8318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8328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8318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8328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8318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8328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8318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8328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8318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8328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8318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8328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8318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8328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8318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8328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8318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8328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8318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8328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8318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8328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8318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8328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8318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8328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8318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8328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8318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8328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8318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8328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8318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8328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8318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8328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8318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8328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8318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8328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8318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8328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8318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8328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8318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8328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8318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8328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8318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8328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8318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8328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8318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8328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8318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8328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8318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8328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8318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8328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8318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8328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8318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8328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8318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8328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8318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8328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8318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8328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8318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8328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8318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8328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8318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8328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8318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8328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8318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8328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8318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8328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8318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8328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8318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8328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8318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8328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8318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8328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8318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8328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8318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8328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8318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8328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8318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8328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8318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8328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8318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8328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8318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8328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8318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8328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8318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8328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8318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8328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8318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8328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8318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8328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8318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8328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8318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8328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8318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8328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8318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8328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8318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8328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8318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8328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8318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8328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8318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8328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8318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8328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8318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8328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8318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8328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8318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8328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8318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8328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8318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8328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8318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8328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8318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8328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8318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8328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8318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8328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8318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8328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8318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8328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8318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8328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8318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8328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8318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8328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8318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8328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8318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8328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8318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8328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8318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8328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8318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8328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8318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8328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8318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8328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8318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8328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8318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8328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8318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8328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8318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8328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8318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8328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8318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8328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8318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8328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8318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8328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8320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8362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8320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8362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8320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8362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8320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8362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8320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8362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8320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8362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8320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8362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8320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8362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8320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8362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8320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8362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8320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8362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8320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8362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8320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8362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8320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8362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8320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8362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8320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8362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8320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8362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8320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8362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8320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8362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8320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8362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8318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8328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8318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8328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8318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8328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8318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8328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8318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8328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8318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8328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8318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8328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8318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8328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8318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8328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8318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8328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8318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8328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8318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8328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8318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8328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8318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8328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8318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8328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8318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8328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8318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8328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8318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8328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8318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8328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8318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8328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8318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8328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8318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8328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8318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8328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8318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8328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8318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8328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8318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8328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8318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8328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8318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8328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8318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8328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8318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8328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8318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8328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8318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8328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8318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8328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8318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8328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8318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8328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8318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8328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8318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8328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8318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8328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8318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8328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8318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8328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8318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8328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8318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8328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8318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8328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8318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8328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8318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8328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8318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8328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8318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8328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8318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8328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8318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8328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8318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8328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8318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8328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8318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8328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8318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8328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8318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8328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8318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8328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8318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8328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8318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8328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8318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8328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8318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8328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8318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8328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8318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8328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8318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8328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8318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8328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8318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8328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8318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8328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8318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8328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8318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8328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8318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8328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8318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8328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8318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8328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8318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8328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8318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8328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8318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8328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8318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8328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8318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8328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8318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8328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8318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8328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8318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8328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8318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8328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8318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8328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8320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8328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8320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8328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8320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8328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8320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8328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8320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8328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8320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8328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8320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8328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8320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8328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8320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8328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8320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8328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8320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8328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8320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8328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8320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8328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8320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8328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8320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8328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8320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8328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8320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8328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8320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8328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8320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8328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8320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8328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8318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8362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8318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8362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8318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8362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8318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8362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8318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8362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8318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8362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8318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8362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8318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8362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8318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8362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8318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8362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8318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8362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8318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8362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8318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8362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8318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8362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8318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8362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8318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8362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8318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8362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8318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8362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8318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8362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8318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8362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8318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8362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8318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8362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8318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8362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8318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8362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8318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8362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8318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8362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8318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8362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8318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8362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8318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8362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8318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8362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8318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8362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8318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8362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8318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8362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8318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8362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8318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8362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8318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8362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8318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8362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8318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8362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8318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8362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8318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8362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8320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8362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8320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8362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8320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8362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8320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8362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8320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8362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8320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8362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8320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8362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8320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8362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8320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8362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8320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8362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8320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8362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8320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8362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8320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8362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8320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8362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8320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8362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8320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8362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8320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8362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8320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8362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8320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8362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8320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8362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8318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8328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8318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8328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8318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8328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8318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8328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8318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8328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8318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8328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8318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8328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8318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8328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8318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8328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8318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8328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8318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8328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8318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8328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8318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8328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8318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8328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8318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8328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8318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8328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8318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8328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8318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8328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8318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8328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8318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8328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8318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8328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8318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8328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8318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8328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8318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8328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8318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8328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8318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8328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8318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8328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8318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8328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8318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8328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8318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8328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8318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8328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8318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8328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8318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8328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8320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8328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8320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8328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8320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8328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8320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8328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8320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8328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8320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8328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8320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8328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8320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8328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8320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8328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8320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8328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8320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8328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8320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8328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8320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8328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8320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8328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8320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8328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8320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8328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8320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8328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8320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8328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8320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8328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8320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8328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8320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8328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8320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8328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8320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8328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8320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8328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8320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8328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8320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8328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8320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8328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8319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8362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8319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8362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8319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8362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8319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8362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8319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8362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8319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8362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8319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8362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8319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8362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8319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8362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8319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8362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8319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8362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8319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8362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8319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8362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8319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8362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8319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8362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8319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8362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8319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8362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8319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8362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8319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8362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8319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8362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8320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8328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8320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8328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8320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8328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8320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8328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8320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8328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8320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8328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8320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8328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8320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8328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8320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8328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8320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8328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8320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8328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8320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8328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8320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8328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8320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8328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8320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8328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8320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8328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8320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8328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8320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8328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8320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8328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8320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8328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8320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8328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8320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8328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8320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8328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8320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8328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8320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8328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8320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8328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8320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8328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8320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8328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8320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8328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8320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8328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8320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8328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8320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8328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8320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8328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8320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8328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8320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8328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8320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8328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8320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8328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8320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8328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8320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8328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8320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8328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8320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8328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8320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8328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8320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8328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8320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8328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8320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8328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8320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8328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8320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8328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8320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8328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8320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8328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8320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8328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8320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8328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8320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8328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8320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8328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8320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8328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8320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8328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8320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8328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8320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8328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8320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8328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8320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8328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8320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8328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8320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8328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8320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8328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8320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8328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8320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8328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8320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8328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8320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8328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8320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8328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8320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8328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8320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8328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8320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8328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8320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8328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8320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8328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8320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8328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8320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8328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8320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8328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8320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8328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8320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8328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8320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8328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8320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8328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8320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8328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8320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8328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8320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8328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8320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8328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8320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8328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8320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8328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8320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8328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8320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8328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8320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8328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8320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8328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8320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8328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8320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8328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8320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8328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8320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8328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8320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8328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8320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8328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8320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8328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8320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8328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8320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8328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8320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8328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8320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8328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8320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8328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8320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8328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8320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8328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8320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8328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8320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8328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8320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8328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8320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8328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8320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8328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8320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8328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8320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8328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8320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8328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8320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8328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8320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8328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8320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8328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8320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8328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8320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8328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8320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8328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8320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8328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8320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8328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8320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8328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8320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8328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8320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8328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8320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8328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8320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8328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8320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8328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8320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8328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8320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8328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8320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8328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8320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8328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8320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8328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8320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8328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8320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8328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8320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8328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8320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8328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8320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8328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8320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8328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8320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8328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8320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8328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8320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8328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8320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8328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8320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8328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8320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8328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8320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8328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8320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8328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8320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8328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8320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8328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8320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8328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8320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8328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8320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8328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8320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8328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8320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8328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8320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8328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8320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8328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8320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8328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8320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8328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8320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8328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8320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8328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8320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8328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8320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8328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8320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8328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8320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8328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8320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8328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8320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8328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8320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8328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8320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8328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8320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8328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8320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8328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8320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8328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8320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8328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8320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8328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8320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8328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8320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8328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8320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8328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8320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8328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8320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8328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8320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8328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8320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8328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8320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8328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8320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8328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8320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8328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8320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8328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8320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8328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8320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8328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8320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8328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8320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8328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8320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8328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8320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8328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8320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8328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8320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8328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8320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8328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8320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8328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8320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8328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8320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8328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8320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8328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8320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8328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8320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8328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8320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8328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8320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8328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8320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8328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8320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8328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8320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8328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8320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8328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8320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8328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8320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8328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8320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8328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8320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8328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8320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8328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8320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8328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8320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8328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8320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8328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8320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8328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8320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8328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8320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8328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8320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8328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8320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8328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8320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8328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8320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8328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8320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8328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8320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8328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8320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8328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8320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8328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8320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8328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8320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8328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8320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8328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8320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8328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8320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8328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69636-3678-4101-8975-426ACB3ED9DE}">
  <dimension ref="A1:EPM14"/>
  <sheetViews>
    <sheetView workbookViewId="0">
      <selection activeCell="C19" sqref="C19"/>
    </sheetView>
  </sheetViews>
  <sheetFormatPr defaultRowHeight="14.4" x14ac:dyDescent="0.3"/>
  <cols>
    <col min="2" max="3809" width="11.44140625" customWidth="1"/>
  </cols>
  <sheetData>
    <row r="1" spans="1:3809" x14ac:dyDescent="0.3">
      <c r="A1" s="25" t="s">
        <v>8475</v>
      </c>
      <c r="B1" s="26">
        <v>43621</v>
      </c>
      <c r="C1" s="26">
        <v>43620</v>
      </c>
      <c r="D1" s="26">
        <v>43619</v>
      </c>
      <c r="E1" s="26">
        <v>43618</v>
      </c>
      <c r="F1" s="26">
        <v>43617</v>
      </c>
      <c r="G1" s="26">
        <v>43616</v>
      </c>
      <c r="H1" s="26">
        <v>43615</v>
      </c>
      <c r="I1" s="26">
        <v>43614</v>
      </c>
      <c r="J1" s="26">
        <v>43613</v>
      </c>
      <c r="K1" s="26">
        <v>43612</v>
      </c>
      <c r="L1" s="26">
        <v>43611</v>
      </c>
      <c r="M1" s="26">
        <v>43610</v>
      </c>
      <c r="N1" s="26">
        <v>43609</v>
      </c>
      <c r="O1" s="26">
        <v>43608</v>
      </c>
      <c r="P1" s="26">
        <v>43607</v>
      </c>
      <c r="Q1" s="26">
        <v>43606</v>
      </c>
      <c r="R1" s="26">
        <v>43605</v>
      </c>
      <c r="S1" s="26">
        <v>43604</v>
      </c>
      <c r="T1" s="26">
        <v>43603</v>
      </c>
      <c r="U1" s="26">
        <v>43602</v>
      </c>
      <c r="V1" s="26">
        <v>43601</v>
      </c>
      <c r="W1" s="26">
        <v>43600</v>
      </c>
      <c r="X1" s="26">
        <v>43599</v>
      </c>
      <c r="Y1" s="26">
        <v>43598</v>
      </c>
      <c r="Z1" s="26">
        <v>43597</v>
      </c>
      <c r="AA1" s="26">
        <v>43596</v>
      </c>
      <c r="AB1" s="26">
        <v>43595</v>
      </c>
      <c r="AC1" s="26">
        <v>43594</v>
      </c>
      <c r="AD1" s="26">
        <v>43593</v>
      </c>
      <c r="AE1" s="26">
        <v>43592</v>
      </c>
      <c r="AF1" s="26">
        <v>43591</v>
      </c>
      <c r="AG1" s="26">
        <v>43590</v>
      </c>
      <c r="AH1" s="26">
        <v>43589</v>
      </c>
      <c r="AI1" s="26">
        <v>43588</v>
      </c>
      <c r="AJ1" s="26">
        <v>43587</v>
      </c>
      <c r="AK1" s="26">
        <v>43586</v>
      </c>
      <c r="AL1" s="26">
        <v>43585</v>
      </c>
      <c r="AM1" s="26">
        <v>43584</v>
      </c>
      <c r="AN1" s="26">
        <v>43583</v>
      </c>
      <c r="AO1" s="26">
        <v>43582</v>
      </c>
      <c r="AP1" s="26">
        <v>43581</v>
      </c>
      <c r="AQ1" s="26">
        <v>43580</v>
      </c>
      <c r="AR1" s="26">
        <v>43579</v>
      </c>
      <c r="AS1" s="26">
        <v>43578</v>
      </c>
      <c r="AT1" s="26">
        <v>43577</v>
      </c>
      <c r="AU1" s="26">
        <v>43576</v>
      </c>
      <c r="AV1" s="26">
        <v>43575</v>
      </c>
      <c r="AW1" s="26">
        <v>43574</v>
      </c>
      <c r="AX1" s="26">
        <v>43573</v>
      </c>
      <c r="AY1" s="26">
        <v>43572</v>
      </c>
      <c r="AZ1" s="26">
        <v>43571</v>
      </c>
      <c r="BA1" s="26">
        <v>43570</v>
      </c>
      <c r="BB1" s="26">
        <v>43569</v>
      </c>
      <c r="BC1" s="26">
        <v>43568</v>
      </c>
      <c r="BD1" s="26">
        <v>43567</v>
      </c>
      <c r="BE1" s="26">
        <v>43566</v>
      </c>
      <c r="BF1" s="26">
        <v>43565</v>
      </c>
      <c r="BG1" s="26">
        <v>43564</v>
      </c>
      <c r="BH1" s="26">
        <v>43563</v>
      </c>
      <c r="BI1" s="26">
        <v>43562</v>
      </c>
      <c r="BJ1" s="26">
        <v>43561</v>
      </c>
      <c r="BK1" s="26">
        <v>43560</v>
      </c>
      <c r="BL1" s="26">
        <v>43559</v>
      </c>
      <c r="BM1" s="26">
        <v>43558</v>
      </c>
      <c r="BN1" s="26">
        <v>43557</v>
      </c>
      <c r="BO1" s="26">
        <v>43556</v>
      </c>
      <c r="BP1" s="26">
        <v>43555</v>
      </c>
      <c r="BQ1" s="26">
        <v>43554</v>
      </c>
      <c r="BR1" s="26">
        <v>43553</v>
      </c>
      <c r="BS1" s="26">
        <v>43552</v>
      </c>
      <c r="BT1" s="26">
        <v>43551</v>
      </c>
      <c r="BU1" s="26">
        <v>43550</v>
      </c>
      <c r="BV1" s="26">
        <v>43549</v>
      </c>
      <c r="BW1" s="26">
        <v>43548</v>
      </c>
      <c r="BX1" s="26">
        <v>43547</v>
      </c>
      <c r="BY1" s="26">
        <v>43546</v>
      </c>
      <c r="BZ1" s="26">
        <v>43545</v>
      </c>
      <c r="CA1" s="26">
        <v>43544</v>
      </c>
      <c r="CB1" s="26">
        <v>43543</v>
      </c>
      <c r="CC1" s="26">
        <v>43542</v>
      </c>
      <c r="CD1" s="26">
        <v>43541</v>
      </c>
      <c r="CE1" s="26">
        <v>43540</v>
      </c>
      <c r="CF1" s="26">
        <v>43539</v>
      </c>
      <c r="CG1" s="26">
        <v>43538</v>
      </c>
      <c r="CH1" s="26">
        <v>43537</v>
      </c>
      <c r="CI1" s="26">
        <v>43536</v>
      </c>
      <c r="CJ1" s="26">
        <v>43535</v>
      </c>
      <c r="CK1" s="26">
        <v>43534</v>
      </c>
      <c r="CL1" s="26">
        <v>43533</v>
      </c>
      <c r="CM1" s="26">
        <v>43532</v>
      </c>
      <c r="CN1" s="26">
        <v>43531</v>
      </c>
      <c r="CO1" s="26">
        <v>43530</v>
      </c>
      <c r="CP1" s="26">
        <v>43529</v>
      </c>
      <c r="CQ1" s="26">
        <v>43528</v>
      </c>
      <c r="CR1" s="26">
        <v>43527</v>
      </c>
      <c r="CS1" s="26">
        <v>43526</v>
      </c>
      <c r="CT1" s="26">
        <v>43525</v>
      </c>
      <c r="CU1" s="26">
        <v>43524</v>
      </c>
      <c r="CV1" s="26">
        <v>43523</v>
      </c>
      <c r="CW1" s="26">
        <v>43522</v>
      </c>
      <c r="CX1" s="26">
        <v>43521</v>
      </c>
      <c r="CY1" s="26">
        <v>43520</v>
      </c>
      <c r="CZ1" s="26">
        <v>43519</v>
      </c>
      <c r="DA1" s="26">
        <v>43518</v>
      </c>
      <c r="DB1" s="26">
        <v>43517</v>
      </c>
      <c r="DC1" s="26">
        <v>43516</v>
      </c>
      <c r="DD1" s="26">
        <v>43515</v>
      </c>
      <c r="DE1" s="26">
        <v>43514</v>
      </c>
      <c r="DF1" s="26">
        <v>43513</v>
      </c>
      <c r="DG1" s="26">
        <v>43512</v>
      </c>
      <c r="DH1" s="26">
        <v>43511</v>
      </c>
      <c r="DI1" s="26">
        <v>43510</v>
      </c>
      <c r="DJ1" s="26">
        <v>43509</v>
      </c>
      <c r="DK1" s="26">
        <v>43508</v>
      </c>
      <c r="DL1" s="26">
        <v>43507</v>
      </c>
      <c r="DM1" s="26">
        <v>43506</v>
      </c>
      <c r="DN1" s="26">
        <v>43505</v>
      </c>
      <c r="DO1" s="26">
        <v>43504</v>
      </c>
      <c r="DP1" s="26">
        <v>43503</v>
      </c>
      <c r="DQ1" s="26">
        <v>43502</v>
      </c>
      <c r="DR1" s="26">
        <v>43501</v>
      </c>
      <c r="DS1" s="26">
        <v>43500</v>
      </c>
      <c r="DT1" s="26">
        <v>43499</v>
      </c>
      <c r="DU1" s="26">
        <v>43498</v>
      </c>
      <c r="DV1" s="26">
        <v>43497</v>
      </c>
      <c r="DW1" s="26">
        <v>43496</v>
      </c>
      <c r="DX1" s="26">
        <v>43495</v>
      </c>
      <c r="DY1" s="26">
        <v>43494</v>
      </c>
      <c r="DZ1" s="26">
        <v>43493</v>
      </c>
      <c r="EA1" s="26">
        <v>43492</v>
      </c>
      <c r="EB1" s="26">
        <v>43491</v>
      </c>
      <c r="EC1" s="26">
        <v>43490</v>
      </c>
      <c r="ED1" s="26">
        <v>43489</v>
      </c>
      <c r="EE1" s="26">
        <v>43488</v>
      </c>
      <c r="EF1" s="26">
        <v>43487</v>
      </c>
      <c r="EG1" s="26">
        <v>43486</v>
      </c>
      <c r="EH1" s="26">
        <v>43485</v>
      </c>
      <c r="EI1" s="26">
        <v>43484</v>
      </c>
      <c r="EJ1" s="26">
        <v>43483</v>
      </c>
      <c r="EK1" s="26">
        <v>43482</v>
      </c>
      <c r="EL1" s="26">
        <v>43481</v>
      </c>
      <c r="EM1" s="26">
        <v>43480</v>
      </c>
      <c r="EN1" s="26">
        <v>43479</v>
      </c>
      <c r="EO1" s="26">
        <v>43478</v>
      </c>
      <c r="EP1" s="26">
        <v>43477</v>
      </c>
      <c r="EQ1" s="26">
        <v>43476</v>
      </c>
      <c r="ER1" s="26">
        <v>43475</v>
      </c>
      <c r="ES1" s="26">
        <v>43474</v>
      </c>
      <c r="ET1" s="26">
        <v>43473</v>
      </c>
      <c r="EU1" s="26">
        <v>43472</v>
      </c>
      <c r="EV1" s="26">
        <v>43471</v>
      </c>
      <c r="EW1" s="26">
        <v>43470</v>
      </c>
      <c r="EX1" s="26">
        <v>43469</v>
      </c>
      <c r="EY1" s="26">
        <v>43468</v>
      </c>
      <c r="EZ1" s="26">
        <v>43467</v>
      </c>
      <c r="FA1" s="26">
        <v>43466</v>
      </c>
      <c r="FB1" s="26">
        <v>43465</v>
      </c>
      <c r="FC1" s="26">
        <v>43464</v>
      </c>
      <c r="FD1" s="26">
        <v>43463</v>
      </c>
      <c r="FE1" s="26">
        <v>43462</v>
      </c>
      <c r="FF1" s="26">
        <v>43461</v>
      </c>
      <c r="FG1" s="26">
        <v>43460</v>
      </c>
      <c r="FH1" s="26">
        <v>43459</v>
      </c>
      <c r="FI1" s="26">
        <v>43458</v>
      </c>
      <c r="FJ1" s="26">
        <v>43457</v>
      </c>
      <c r="FK1" s="26">
        <v>43456</v>
      </c>
      <c r="FL1" s="26">
        <v>43455</v>
      </c>
      <c r="FM1" s="26">
        <v>43454</v>
      </c>
      <c r="FN1" s="26">
        <v>43453</v>
      </c>
      <c r="FO1" s="26">
        <v>43452</v>
      </c>
      <c r="FP1" s="26">
        <v>43451</v>
      </c>
      <c r="FQ1" s="26">
        <v>43450</v>
      </c>
      <c r="FR1" s="26">
        <v>43449</v>
      </c>
      <c r="FS1" s="26">
        <v>43448</v>
      </c>
      <c r="FT1" s="26">
        <v>43447</v>
      </c>
      <c r="FU1" s="26">
        <v>43446</v>
      </c>
      <c r="FV1" s="26">
        <v>43445</v>
      </c>
      <c r="FW1" s="26">
        <v>43444</v>
      </c>
      <c r="FX1" s="26">
        <v>43443</v>
      </c>
      <c r="FY1" s="26">
        <v>43442</v>
      </c>
      <c r="FZ1" s="26">
        <v>43441</v>
      </c>
      <c r="GA1" s="26">
        <v>43440</v>
      </c>
      <c r="GB1" s="26">
        <v>43439</v>
      </c>
      <c r="GC1" s="26">
        <v>43438</v>
      </c>
      <c r="GD1" s="26">
        <v>43437</v>
      </c>
      <c r="GE1" s="26">
        <v>43436</v>
      </c>
      <c r="GF1" s="26">
        <v>43435</v>
      </c>
      <c r="GG1" s="26">
        <v>43434</v>
      </c>
      <c r="GH1" s="26">
        <v>43433</v>
      </c>
      <c r="GI1" s="26">
        <v>43432</v>
      </c>
      <c r="GJ1" s="26">
        <v>43431</v>
      </c>
      <c r="GK1" s="26">
        <v>43430</v>
      </c>
      <c r="GL1" s="26">
        <v>43429</v>
      </c>
      <c r="GM1" s="26">
        <v>43428</v>
      </c>
      <c r="GN1" s="26">
        <v>43427</v>
      </c>
      <c r="GO1" s="26">
        <v>43426</v>
      </c>
      <c r="GP1" s="26">
        <v>43425</v>
      </c>
      <c r="GQ1" s="26">
        <v>43424</v>
      </c>
      <c r="GR1" s="26">
        <v>43423</v>
      </c>
      <c r="GS1" s="26">
        <v>43422</v>
      </c>
      <c r="GT1" s="26">
        <v>43421</v>
      </c>
      <c r="GU1" s="26">
        <v>43420</v>
      </c>
      <c r="GV1" s="26">
        <v>43419</v>
      </c>
      <c r="GW1" s="26">
        <v>43418</v>
      </c>
      <c r="GX1" s="26">
        <v>43417</v>
      </c>
      <c r="GY1" s="26">
        <v>43416</v>
      </c>
      <c r="GZ1" s="26">
        <v>43415</v>
      </c>
      <c r="HA1" s="26">
        <v>43414</v>
      </c>
      <c r="HB1" s="26">
        <v>43413</v>
      </c>
      <c r="HC1" s="26">
        <v>43412</v>
      </c>
      <c r="HD1" s="26">
        <v>43411</v>
      </c>
      <c r="HE1" s="26">
        <v>43410</v>
      </c>
      <c r="HF1" s="26">
        <v>43409</v>
      </c>
      <c r="HG1" s="26">
        <v>43408</v>
      </c>
      <c r="HH1" s="26">
        <v>43407</v>
      </c>
      <c r="HI1" s="26">
        <v>43406</v>
      </c>
      <c r="HJ1" s="26">
        <v>43405</v>
      </c>
      <c r="HK1" s="26">
        <v>43404</v>
      </c>
      <c r="HL1" s="26">
        <v>43403</v>
      </c>
      <c r="HM1" s="26">
        <v>43402</v>
      </c>
      <c r="HN1" s="26">
        <v>43401</v>
      </c>
      <c r="HO1" s="26">
        <v>43400</v>
      </c>
      <c r="HP1" s="26">
        <v>43399</v>
      </c>
      <c r="HQ1" s="26">
        <v>43398</v>
      </c>
      <c r="HR1" s="26">
        <v>43397</v>
      </c>
      <c r="HS1" s="26">
        <v>43396</v>
      </c>
      <c r="HT1" s="26">
        <v>43395</v>
      </c>
      <c r="HU1" s="26">
        <v>43394</v>
      </c>
      <c r="HV1" s="26">
        <v>43393</v>
      </c>
      <c r="HW1" s="26">
        <v>43392</v>
      </c>
      <c r="HX1" s="26">
        <v>43391</v>
      </c>
      <c r="HY1" s="26">
        <v>43390</v>
      </c>
      <c r="HZ1" s="26">
        <v>43389</v>
      </c>
      <c r="IA1" s="26">
        <v>43388</v>
      </c>
      <c r="IB1" s="26">
        <v>43387</v>
      </c>
      <c r="IC1" s="26">
        <v>43386</v>
      </c>
      <c r="ID1" s="26">
        <v>43385</v>
      </c>
      <c r="IE1" s="26">
        <v>43384</v>
      </c>
      <c r="IF1" s="26">
        <v>43383</v>
      </c>
      <c r="IG1" s="26">
        <v>43382</v>
      </c>
      <c r="IH1" s="26">
        <v>43381</v>
      </c>
      <c r="II1" s="26">
        <v>43380</v>
      </c>
      <c r="IJ1" s="26">
        <v>43379</v>
      </c>
      <c r="IK1" s="26">
        <v>43378</v>
      </c>
      <c r="IL1" s="26">
        <v>43377</v>
      </c>
      <c r="IM1" s="26">
        <v>43376</v>
      </c>
      <c r="IN1" s="26">
        <v>43375</v>
      </c>
      <c r="IO1" s="26">
        <v>43374</v>
      </c>
      <c r="IP1" s="26">
        <v>43373</v>
      </c>
      <c r="IQ1" s="26">
        <v>43372</v>
      </c>
      <c r="IR1" s="26">
        <v>43371</v>
      </c>
      <c r="IS1" s="26">
        <v>43370</v>
      </c>
      <c r="IT1" s="26">
        <v>43369</v>
      </c>
      <c r="IU1" s="26">
        <v>43368</v>
      </c>
      <c r="IV1" s="26">
        <v>43367</v>
      </c>
      <c r="IW1" s="26">
        <v>43366</v>
      </c>
      <c r="IX1" s="26">
        <v>43365</v>
      </c>
      <c r="IY1" s="26">
        <v>43364</v>
      </c>
      <c r="IZ1" s="26">
        <v>43363</v>
      </c>
      <c r="JA1" s="26">
        <v>43362</v>
      </c>
      <c r="JB1" s="26">
        <v>43361</v>
      </c>
      <c r="JC1" s="26">
        <v>43360</v>
      </c>
      <c r="JD1" s="26">
        <v>43359</v>
      </c>
      <c r="JE1" s="26">
        <v>43358</v>
      </c>
      <c r="JF1" s="26">
        <v>43357</v>
      </c>
      <c r="JG1" s="26">
        <v>43356</v>
      </c>
      <c r="JH1" s="26">
        <v>43355</v>
      </c>
      <c r="JI1" s="26">
        <v>43354</v>
      </c>
      <c r="JJ1" s="26">
        <v>43353</v>
      </c>
      <c r="JK1" s="26">
        <v>43352</v>
      </c>
      <c r="JL1" s="26">
        <v>43351</v>
      </c>
      <c r="JM1" s="26">
        <v>43350</v>
      </c>
      <c r="JN1" s="26">
        <v>43349</v>
      </c>
      <c r="JO1" s="26">
        <v>43348</v>
      </c>
      <c r="JP1" s="26">
        <v>43347</v>
      </c>
      <c r="JQ1" s="26">
        <v>43346</v>
      </c>
      <c r="JR1" s="26">
        <v>43345</v>
      </c>
      <c r="JS1" s="26">
        <v>43344</v>
      </c>
      <c r="JT1" s="26">
        <v>43343</v>
      </c>
      <c r="JU1" s="26">
        <v>43342</v>
      </c>
      <c r="JV1" s="26">
        <v>43341</v>
      </c>
      <c r="JW1" s="26">
        <v>43340</v>
      </c>
      <c r="JX1" s="26">
        <v>43339</v>
      </c>
      <c r="JY1" s="26">
        <v>43338</v>
      </c>
      <c r="JZ1" s="26">
        <v>43337</v>
      </c>
      <c r="KA1" s="26">
        <v>43336</v>
      </c>
      <c r="KB1" s="26">
        <v>43335</v>
      </c>
      <c r="KC1" s="26">
        <v>43334</v>
      </c>
      <c r="KD1" s="26">
        <v>43333</v>
      </c>
      <c r="KE1" s="26">
        <v>43332</v>
      </c>
      <c r="KF1" s="26">
        <v>43331</v>
      </c>
      <c r="KG1" s="26">
        <v>43330</v>
      </c>
      <c r="KH1" s="26">
        <v>43329</v>
      </c>
      <c r="KI1" s="26">
        <v>43328</v>
      </c>
      <c r="KJ1" s="26">
        <v>43327</v>
      </c>
      <c r="KK1" s="26">
        <v>43326</v>
      </c>
      <c r="KL1" s="26">
        <v>43325</v>
      </c>
      <c r="KM1" s="26">
        <v>43324</v>
      </c>
      <c r="KN1" s="26">
        <v>43323</v>
      </c>
      <c r="KO1" s="26">
        <v>43322</v>
      </c>
      <c r="KP1" s="26">
        <v>43321</v>
      </c>
      <c r="KQ1" s="26">
        <v>43320</v>
      </c>
      <c r="KR1" s="26">
        <v>43319</v>
      </c>
      <c r="KS1" s="26">
        <v>43318</v>
      </c>
      <c r="KT1" s="26">
        <v>43317</v>
      </c>
      <c r="KU1" s="26">
        <v>43316</v>
      </c>
      <c r="KV1" s="26">
        <v>43315</v>
      </c>
      <c r="KW1" s="26">
        <v>43314</v>
      </c>
      <c r="KX1" s="26">
        <v>43313</v>
      </c>
      <c r="KY1" s="26">
        <v>43312</v>
      </c>
      <c r="KZ1" s="26">
        <v>43311</v>
      </c>
      <c r="LA1" s="26">
        <v>43310</v>
      </c>
      <c r="LB1" s="26">
        <v>43309</v>
      </c>
      <c r="LC1" s="26">
        <v>43308</v>
      </c>
      <c r="LD1" s="26">
        <v>43307</v>
      </c>
      <c r="LE1" s="26">
        <v>43306</v>
      </c>
      <c r="LF1" s="26">
        <v>43305</v>
      </c>
      <c r="LG1" s="26">
        <v>43304</v>
      </c>
      <c r="LH1" s="26">
        <v>43303</v>
      </c>
      <c r="LI1" s="26">
        <v>43302</v>
      </c>
      <c r="LJ1" s="26">
        <v>43301</v>
      </c>
      <c r="LK1" s="26">
        <v>43300</v>
      </c>
      <c r="LL1" s="26">
        <v>43299</v>
      </c>
      <c r="LM1" s="26">
        <v>43298</v>
      </c>
      <c r="LN1" s="26">
        <v>43297</v>
      </c>
      <c r="LO1" s="26">
        <v>43296</v>
      </c>
      <c r="LP1" s="26">
        <v>43295</v>
      </c>
      <c r="LQ1" s="26">
        <v>43294</v>
      </c>
      <c r="LR1" s="26">
        <v>43293</v>
      </c>
      <c r="LS1" s="26">
        <v>43292</v>
      </c>
      <c r="LT1" s="26">
        <v>43291</v>
      </c>
      <c r="LU1" s="26">
        <v>43290</v>
      </c>
      <c r="LV1" s="26">
        <v>43289</v>
      </c>
      <c r="LW1" s="26">
        <v>43288</v>
      </c>
      <c r="LX1" s="26">
        <v>43287</v>
      </c>
      <c r="LY1" s="26">
        <v>43286</v>
      </c>
      <c r="LZ1" s="26">
        <v>43285</v>
      </c>
      <c r="MA1" s="26">
        <v>43284</v>
      </c>
      <c r="MB1" s="26">
        <v>43283</v>
      </c>
      <c r="MC1" s="26">
        <v>43282</v>
      </c>
      <c r="MD1" s="26">
        <v>43281</v>
      </c>
      <c r="ME1" s="26">
        <v>43280</v>
      </c>
      <c r="MF1" s="26">
        <v>43279</v>
      </c>
      <c r="MG1" s="26">
        <v>43278</v>
      </c>
      <c r="MH1" s="26">
        <v>43277</v>
      </c>
      <c r="MI1" s="26">
        <v>43276</v>
      </c>
      <c r="MJ1" s="26">
        <v>43275</v>
      </c>
      <c r="MK1" s="26">
        <v>43274</v>
      </c>
      <c r="ML1" s="26">
        <v>43273</v>
      </c>
      <c r="MM1" s="26">
        <v>43272</v>
      </c>
      <c r="MN1" s="26">
        <v>43271</v>
      </c>
      <c r="MO1" s="26">
        <v>43270</v>
      </c>
      <c r="MP1" s="26">
        <v>43269</v>
      </c>
      <c r="MQ1" s="26">
        <v>43268</v>
      </c>
      <c r="MR1" s="26">
        <v>43267</v>
      </c>
      <c r="MS1" s="26">
        <v>43266</v>
      </c>
      <c r="MT1" s="26">
        <v>43265</v>
      </c>
      <c r="MU1" s="26">
        <v>43264</v>
      </c>
      <c r="MV1" s="26">
        <v>43263</v>
      </c>
      <c r="MW1" s="26">
        <v>43262</v>
      </c>
      <c r="MX1" s="26">
        <v>43261</v>
      </c>
      <c r="MY1" s="26">
        <v>43260</v>
      </c>
      <c r="MZ1" s="26">
        <v>43259</v>
      </c>
      <c r="NA1" s="26">
        <v>43258</v>
      </c>
      <c r="NB1" s="26">
        <v>43257</v>
      </c>
      <c r="NC1" s="26">
        <v>43256</v>
      </c>
      <c r="ND1" s="26">
        <v>43255</v>
      </c>
      <c r="NE1" s="26">
        <v>43254</v>
      </c>
      <c r="NF1" s="26">
        <v>43253</v>
      </c>
      <c r="NG1" s="26">
        <v>43252</v>
      </c>
      <c r="NH1" s="26">
        <v>43251</v>
      </c>
      <c r="NI1" s="26">
        <v>43250</v>
      </c>
      <c r="NJ1" s="26">
        <v>43249</v>
      </c>
      <c r="NK1" s="26">
        <v>43248</v>
      </c>
      <c r="NL1" s="26">
        <v>43247</v>
      </c>
      <c r="NM1" s="26">
        <v>43246</v>
      </c>
      <c r="NN1" s="26">
        <v>43245</v>
      </c>
      <c r="NO1" s="26">
        <v>43244</v>
      </c>
      <c r="NP1" s="26">
        <v>43243</v>
      </c>
      <c r="NQ1" s="26">
        <v>43242</v>
      </c>
      <c r="NR1" s="26">
        <v>43241</v>
      </c>
      <c r="NS1" s="26">
        <v>43240</v>
      </c>
      <c r="NT1" s="26">
        <v>43239</v>
      </c>
      <c r="NU1" s="26">
        <v>43238</v>
      </c>
      <c r="NV1" s="26">
        <v>43237</v>
      </c>
      <c r="NW1" s="26">
        <v>43236</v>
      </c>
      <c r="NX1" s="26">
        <v>43235</v>
      </c>
      <c r="NY1" s="26">
        <v>43234</v>
      </c>
      <c r="NZ1" s="26">
        <v>43233</v>
      </c>
      <c r="OA1" s="26">
        <v>43232</v>
      </c>
      <c r="OB1" s="26">
        <v>43231</v>
      </c>
      <c r="OC1" s="26">
        <v>43230</v>
      </c>
      <c r="OD1" s="26">
        <v>43229</v>
      </c>
      <c r="OE1" s="26">
        <v>43228</v>
      </c>
      <c r="OF1" s="26">
        <v>43227</v>
      </c>
      <c r="OG1" s="26">
        <v>43226</v>
      </c>
      <c r="OH1" s="26">
        <v>43225</v>
      </c>
      <c r="OI1" s="26">
        <v>43224</v>
      </c>
      <c r="OJ1" s="26">
        <v>43223</v>
      </c>
      <c r="OK1" s="26">
        <v>43222</v>
      </c>
      <c r="OL1" s="26">
        <v>43221</v>
      </c>
      <c r="OM1" s="26">
        <v>43220</v>
      </c>
      <c r="ON1" s="26">
        <v>43219</v>
      </c>
      <c r="OO1" s="26">
        <v>43218</v>
      </c>
      <c r="OP1" s="26">
        <v>43217</v>
      </c>
      <c r="OQ1" s="26">
        <v>43216</v>
      </c>
      <c r="OR1" s="26">
        <v>43215</v>
      </c>
      <c r="OS1" s="26">
        <v>43214</v>
      </c>
      <c r="OT1" s="26">
        <v>43213</v>
      </c>
      <c r="OU1" s="26">
        <v>43212</v>
      </c>
      <c r="OV1" s="26">
        <v>43211</v>
      </c>
      <c r="OW1" s="26">
        <v>43210</v>
      </c>
      <c r="OX1" s="26">
        <v>43209</v>
      </c>
      <c r="OY1" s="26">
        <v>43208</v>
      </c>
      <c r="OZ1" s="26">
        <v>43207</v>
      </c>
      <c r="PA1" s="26">
        <v>43206</v>
      </c>
      <c r="PB1" s="26">
        <v>43205</v>
      </c>
      <c r="PC1" s="26">
        <v>43204</v>
      </c>
      <c r="PD1" s="26">
        <v>43203</v>
      </c>
      <c r="PE1" s="26">
        <v>43202</v>
      </c>
      <c r="PF1" s="26">
        <v>43201</v>
      </c>
      <c r="PG1" s="26">
        <v>43200</v>
      </c>
      <c r="PH1" s="26">
        <v>43199</v>
      </c>
      <c r="PI1" s="26">
        <v>43198</v>
      </c>
      <c r="PJ1" s="26">
        <v>43197</v>
      </c>
      <c r="PK1" s="26">
        <v>43196</v>
      </c>
      <c r="PL1" s="26">
        <v>43195</v>
      </c>
      <c r="PM1" s="26">
        <v>43194</v>
      </c>
      <c r="PN1" s="26">
        <v>43193</v>
      </c>
      <c r="PO1" s="26">
        <v>43192</v>
      </c>
      <c r="PP1" s="26">
        <v>43191</v>
      </c>
      <c r="PQ1" s="26">
        <v>43190</v>
      </c>
      <c r="PR1" s="26">
        <v>43189</v>
      </c>
      <c r="PS1" s="26">
        <v>43188</v>
      </c>
      <c r="PT1" s="26">
        <v>43187</v>
      </c>
      <c r="PU1" s="26">
        <v>43186</v>
      </c>
      <c r="PV1" s="26">
        <v>43185</v>
      </c>
      <c r="PW1" s="26">
        <v>43184</v>
      </c>
      <c r="PX1" s="26">
        <v>43183</v>
      </c>
      <c r="PY1" s="26">
        <v>43182</v>
      </c>
      <c r="PZ1" s="26">
        <v>43181</v>
      </c>
      <c r="QA1" s="26">
        <v>43180</v>
      </c>
      <c r="QB1" s="26">
        <v>43179</v>
      </c>
      <c r="QC1" s="26">
        <v>43178</v>
      </c>
      <c r="QD1" s="26">
        <v>43177</v>
      </c>
      <c r="QE1" s="26">
        <v>43176</v>
      </c>
      <c r="QF1" s="26">
        <v>43175</v>
      </c>
      <c r="QG1" s="26">
        <v>43174</v>
      </c>
      <c r="QH1" s="26">
        <v>43173</v>
      </c>
      <c r="QI1" s="26">
        <v>43172</v>
      </c>
      <c r="QJ1" s="26">
        <v>43171</v>
      </c>
      <c r="QK1" s="26">
        <v>43170</v>
      </c>
      <c r="QL1" s="26">
        <v>43169</v>
      </c>
      <c r="QM1" s="26">
        <v>43168</v>
      </c>
      <c r="QN1" s="26">
        <v>43167</v>
      </c>
      <c r="QO1" s="26">
        <v>43166</v>
      </c>
      <c r="QP1" s="26">
        <v>43165</v>
      </c>
      <c r="QQ1" s="26">
        <v>43164</v>
      </c>
      <c r="QR1" s="26">
        <v>43163</v>
      </c>
      <c r="QS1" s="26">
        <v>43162</v>
      </c>
      <c r="QT1" s="26">
        <v>43161</v>
      </c>
      <c r="QU1" s="26">
        <v>43160</v>
      </c>
      <c r="QV1" s="26">
        <v>43159</v>
      </c>
      <c r="QW1" s="26">
        <v>43158</v>
      </c>
      <c r="QX1" s="26">
        <v>43157</v>
      </c>
      <c r="QY1" s="26">
        <v>43156</v>
      </c>
      <c r="QZ1" s="26">
        <v>43155</v>
      </c>
      <c r="RA1" s="26">
        <v>43154</v>
      </c>
      <c r="RB1" s="26">
        <v>43153</v>
      </c>
      <c r="RC1" s="26">
        <v>43152</v>
      </c>
      <c r="RD1" s="26">
        <v>43151</v>
      </c>
      <c r="RE1" s="26">
        <v>43150</v>
      </c>
      <c r="RF1" s="26">
        <v>43149</v>
      </c>
      <c r="RG1" s="26">
        <v>43148</v>
      </c>
      <c r="RH1" s="26">
        <v>43147</v>
      </c>
      <c r="RI1" s="26">
        <v>43146</v>
      </c>
      <c r="RJ1" s="26">
        <v>43145</v>
      </c>
      <c r="RK1" s="26">
        <v>43144</v>
      </c>
      <c r="RL1" s="26">
        <v>43143</v>
      </c>
      <c r="RM1" s="26">
        <v>43142</v>
      </c>
      <c r="RN1" s="26">
        <v>43141</v>
      </c>
      <c r="RO1" s="26">
        <v>43140</v>
      </c>
      <c r="RP1" s="26">
        <v>43139</v>
      </c>
      <c r="RQ1" s="26">
        <v>43138</v>
      </c>
      <c r="RR1" s="26">
        <v>43137</v>
      </c>
      <c r="RS1" s="26">
        <v>43136</v>
      </c>
      <c r="RT1" s="26">
        <v>43135</v>
      </c>
      <c r="RU1" s="26">
        <v>43134</v>
      </c>
      <c r="RV1" s="26">
        <v>43133</v>
      </c>
      <c r="RW1" s="26">
        <v>43132</v>
      </c>
      <c r="RX1" s="26">
        <v>43131</v>
      </c>
      <c r="RY1" s="26">
        <v>43130</v>
      </c>
      <c r="RZ1" s="26">
        <v>43129</v>
      </c>
      <c r="SA1" s="26">
        <v>43128</v>
      </c>
      <c r="SB1" s="26">
        <v>43127</v>
      </c>
      <c r="SC1" s="26">
        <v>43126</v>
      </c>
      <c r="SD1" s="26">
        <v>43125</v>
      </c>
      <c r="SE1" s="26">
        <v>43124</v>
      </c>
      <c r="SF1" s="26">
        <v>43123</v>
      </c>
      <c r="SG1" s="26">
        <v>43122</v>
      </c>
      <c r="SH1" s="26">
        <v>43121</v>
      </c>
      <c r="SI1" s="26">
        <v>43120</v>
      </c>
      <c r="SJ1" s="26">
        <v>43119</v>
      </c>
      <c r="SK1" s="26">
        <v>43118</v>
      </c>
      <c r="SL1" s="26">
        <v>43117</v>
      </c>
      <c r="SM1" s="26">
        <v>43116</v>
      </c>
      <c r="SN1" s="26">
        <v>43115</v>
      </c>
      <c r="SO1" s="26">
        <v>43114</v>
      </c>
      <c r="SP1" s="26">
        <v>43113</v>
      </c>
      <c r="SQ1" s="26">
        <v>43112</v>
      </c>
      <c r="SR1" s="26">
        <v>43111</v>
      </c>
      <c r="SS1" s="26">
        <v>43110</v>
      </c>
      <c r="ST1" s="26">
        <v>43109</v>
      </c>
      <c r="SU1" s="26">
        <v>43108</v>
      </c>
      <c r="SV1" s="26">
        <v>43107</v>
      </c>
      <c r="SW1" s="26">
        <v>43106</v>
      </c>
      <c r="SX1" s="26">
        <v>43105</v>
      </c>
      <c r="SY1" s="26">
        <v>43104</v>
      </c>
      <c r="SZ1" s="26">
        <v>43103</v>
      </c>
      <c r="TA1" s="26">
        <v>43102</v>
      </c>
      <c r="TB1" s="26">
        <v>43101</v>
      </c>
      <c r="TC1" s="26">
        <v>43100</v>
      </c>
      <c r="TD1" s="26">
        <v>43099</v>
      </c>
      <c r="TE1" s="26">
        <v>43098</v>
      </c>
      <c r="TF1" s="26">
        <v>43097</v>
      </c>
      <c r="TG1" s="26">
        <v>43096</v>
      </c>
      <c r="TH1" s="26">
        <v>43095</v>
      </c>
      <c r="TI1" s="26">
        <v>43094</v>
      </c>
      <c r="TJ1" s="26">
        <v>43093</v>
      </c>
      <c r="TK1" s="26">
        <v>43092</v>
      </c>
      <c r="TL1" s="26">
        <v>43091</v>
      </c>
      <c r="TM1" s="26">
        <v>43090</v>
      </c>
      <c r="TN1" s="26">
        <v>43089</v>
      </c>
      <c r="TO1" s="26">
        <v>43088</v>
      </c>
      <c r="TP1" s="26">
        <v>43087</v>
      </c>
      <c r="TQ1" s="26">
        <v>43086</v>
      </c>
      <c r="TR1" s="26">
        <v>43085</v>
      </c>
      <c r="TS1" s="26">
        <v>43084</v>
      </c>
      <c r="TT1" s="26">
        <v>43083</v>
      </c>
      <c r="TU1" s="26">
        <v>43082</v>
      </c>
      <c r="TV1" s="26">
        <v>43081</v>
      </c>
      <c r="TW1" s="26">
        <v>43080</v>
      </c>
      <c r="TX1" s="26">
        <v>43079</v>
      </c>
      <c r="TY1" s="26">
        <v>43078</v>
      </c>
      <c r="TZ1" s="26">
        <v>43077</v>
      </c>
      <c r="UA1" s="26">
        <v>43076</v>
      </c>
      <c r="UB1" s="26">
        <v>43075</v>
      </c>
      <c r="UC1" s="26">
        <v>43074</v>
      </c>
      <c r="UD1" s="26">
        <v>43073</v>
      </c>
      <c r="UE1" s="26">
        <v>43072</v>
      </c>
      <c r="UF1" s="26">
        <v>43071</v>
      </c>
      <c r="UG1" s="26">
        <v>43070</v>
      </c>
      <c r="UH1" s="26">
        <v>43069</v>
      </c>
      <c r="UI1" s="26">
        <v>43068</v>
      </c>
      <c r="UJ1" s="26">
        <v>43067</v>
      </c>
      <c r="UK1" s="26">
        <v>43066</v>
      </c>
      <c r="UL1" s="26">
        <v>43065</v>
      </c>
      <c r="UM1" s="26">
        <v>43064</v>
      </c>
      <c r="UN1" s="26">
        <v>43063</v>
      </c>
      <c r="UO1" s="26">
        <v>43062</v>
      </c>
      <c r="UP1" s="26">
        <v>43061</v>
      </c>
      <c r="UQ1" s="26">
        <v>43060</v>
      </c>
      <c r="UR1" s="26">
        <v>43059</v>
      </c>
      <c r="US1" s="26">
        <v>43058</v>
      </c>
      <c r="UT1" s="26">
        <v>43057</v>
      </c>
      <c r="UU1" s="26">
        <v>43056</v>
      </c>
      <c r="UV1" s="26">
        <v>43055</v>
      </c>
      <c r="UW1" s="26">
        <v>43054</v>
      </c>
      <c r="UX1" s="26">
        <v>43053</v>
      </c>
      <c r="UY1" s="26">
        <v>43052</v>
      </c>
      <c r="UZ1" s="26">
        <v>43051</v>
      </c>
      <c r="VA1" s="26">
        <v>43050</v>
      </c>
      <c r="VB1" s="26">
        <v>43049</v>
      </c>
      <c r="VC1" s="26">
        <v>43048</v>
      </c>
      <c r="VD1" s="26">
        <v>43047</v>
      </c>
      <c r="VE1" s="26">
        <v>43046</v>
      </c>
      <c r="VF1" s="26">
        <v>43045</v>
      </c>
      <c r="VG1" s="26">
        <v>43044</v>
      </c>
      <c r="VH1" s="26">
        <v>43043</v>
      </c>
      <c r="VI1" s="26">
        <v>43042</v>
      </c>
      <c r="VJ1" s="26">
        <v>43041</v>
      </c>
      <c r="VK1" s="26">
        <v>43040</v>
      </c>
      <c r="VL1" s="26">
        <v>43039</v>
      </c>
      <c r="VM1" s="26">
        <v>43038</v>
      </c>
      <c r="VN1" s="26">
        <v>43037</v>
      </c>
      <c r="VO1" s="26">
        <v>43036</v>
      </c>
      <c r="VP1" s="26">
        <v>43035</v>
      </c>
      <c r="VQ1" s="26">
        <v>43034</v>
      </c>
      <c r="VR1" s="26">
        <v>43033</v>
      </c>
      <c r="VS1" s="26">
        <v>43032</v>
      </c>
      <c r="VT1" s="26">
        <v>43031</v>
      </c>
      <c r="VU1" s="26">
        <v>43030</v>
      </c>
      <c r="VV1" s="26">
        <v>43029</v>
      </c>
      <c r="VW1" s="26">
        <v>43028</v>
      </c>
      <c r="VX1" s="26">
        <v>43027</v>
      </c>
      <c r="VY1" s="26">
        <v>43026</v>
      </c>
      <c r="VZ1" s="26">
        <v>43025</v>
      </c>
      <c r="WA1" s="26">
        <v>43024</v>
      </c>
      <c r="WB1" s="26">
        <v>43023</v>
      </c>
      <c r="WC1" s="26">
        <v>43022</v>
      </c>
      <c r="WD1" s="26">
        <v>43021</v>
      </c>
      <c r="WE1" s="26">
        <v>43020</v>
      </c>
      <c r="WF1" s="26">
        <v>43019</v>
      </c>
      <c r="WG1" s="26">
        <v>43018</v>
      </c>
      <c r="WH1" s="26">
        <v>43017</v>
      </c>
      <c r="WI1" s="26">
        <v>43016</v>
      </c>
      <c r="WJ1" s="26">
        <v>43015</v>
      </c>
      <c r="WK1" s="26">
        <v>43014</v>
      </c>
      <c r="WL1" s="26">
        <v>43013</v>
      </c>
      <c r="WM1" s="26">
        <v>43012</v>
      </c>
      <c r="WN1" s="26">
        <v>43011</v>
      </c>
      <c r="WO1" s="26">
        <v>43010</v>
      </c>
      <c r="WP1" s="26">
        <v>43009</v>
      </c>
      <c r="WQ1" s="26">
        <v>43008</v>
      </c>
      <c r="WR1" s="26">
        <v>43007</v>
      </c>
      <c r="WS1" s="26">
        <v>43006</v>
      </c>
      <c r="WT1" s="26">
        <v>43005</v>
      </c>
      <c r="WU1" s="26">
        <v>43004</v>
      </c>
      <c r="WV1" s="26">
        <v>43003</v>
      </c>
      <c r="WW1" s="26">
        <v>43002</v>
      </c>
      <c r="WX1" s="26">
        <v>43001</v>
      </c>
      <c r="WY1" s="26">
        <v>43000</v>
      </c>
      <c r="WZ1" s="26">
        <v>42999</v>
      </c>
      <c r="XA1" s="26">
        <v>42998</v>
      </c>
      <c r="XB1" s="26">
        <v>42997</v>
      </c>
      <c r="XC1" s="26">
        <v>42996</v>
      </c>
      <c r="XD1" s="26">
        <v>42995</v>
      </c>
      <c r="XE1" s="26">
        <v>42994</v>
      </c>
      <c r="XF1" s="26">
        <v>42993</v>
      </c>
      <c r="XG1" s="26">
        <v>42992</v>
      </c>
      <c r="XH1" s="26">
        <v>42991</v>
      </c>
      <c r="XI1" s="26">
        <v>42990</v>
      </c>
      <c r="XJ1" s="26">
        <v>42989</v>
      </c>
      <c r="XK1" s="26">
        <v>42988</v>
      </c>
      <c r="XL1" s="26">
        <v>42987</v>
      </c>
      <c r="XM1" s="26">
        <v>42986</v>
      </c>
      <c r="XN1" s="26">
        <v>42985</v>
      </c>
      <c r="XO1" s="26">
        <v>42984</v>
      </c>
      <c r="XP1" s="26">
        <v>42983</v>
      </c>
      <c r="XQ1" s="26">
        <v>42982</v>
      </c>
      <c r="XR1" s="26">
        <v>42981</v>
      </c>
      <c r="XS1" s="26">
        <v>42980</v>
      </c>
      <c r="XT1" s="26">
        <v>42979</v>
      </c>
      <c r="XU1" s="26">
        <v>42978</v>
      </c>
      <c r="XV1" s="26">
        <v>42977</v>
      </c>
      <c r="XW1" s="26">
        <v>42976</v>
      </c>
      <c r="XX1" s="26">
        <v>42975</v>
      </c>
      <c r="XY1" s="26">
        <v>42974</v>
      </c>
      <c r="XZ1" s="26">
        <v>42973</v>
      </c>
      <c r="YA1" s="26">
        <v>42972</v>
      </c>
      <c r="YB1" s="26">
        <v>42971</v>
      </c>
      <c r="YC1" s="26">
        <v>42970</v>
      </c>
      <c r="YD1" s="26">
        <v>42969</v>
      </c>
      <c r="YE1" s="26">
        <v>42968</v>
      </c>
      <c r="YF1" s="26">
        <v>42967</v>
      </c>
      <c r="YG1" s="26">
        <v>42966</v>
      </c>
      <c r="YH1" s="26">
        <v>42965</v>
      </c>
      <c r="YI1" s="26">
        <v>42964</v>
      </c>
      <c r="YJ1" s="26">
        <v>42963</v>
      </c>
      <c r="YK1" s="26">
        <v>42962</v>
      </c>
      <c r="YL1" s="26">
        <v>42961</v>
      </c>
      <c r="YM1" s="26">
        <v>42960</v>
      </c>
      <c r="YN1" s="26">
        <v>42959</v>
      </c>
      <c r="YO1" s="26">
        <v>42958</v>
      </c>
      <c r="YP1" s="26">
        <v>42957</v>
      </c>
      <c r="YQ1" s="26">
        <v>42956</v>
      </c>
      <c r="YR1" s="26">
        <v>42955</v>
      </c>
      <c r="YS1" s="26">
        <v>42954</v>
      </c>
      <c r="YT1" s="26">
        <v>42953</v>
      </c>
      <c r="YU1" s="26">
        <v>42952</v>
      </c>
      <c r="YV1" s="26">
        <v>42951</v>
      </c>
      <c r="YW1" s="26">
        <v>42950</v>
      </c>
      <c r="YX1" s="26">
        <v>42949</v>
      </c>
      <c r="YY1" s="26">
        <v>42948</v>
      </c>
      <c r="YZ1" s="26">
        <v>42947</v>
      </c>
      <c r="ZA1" s="26">
        <v>42946</v>
      </c>
      <c r="ZB1" s="26">
        <v>42945</v>
      </c>
      <c r="ZC1" s="26">
        <v>42944</v>
      </c>
      <c r="ZD1" s="26">
        <v>42943</v>
      </c>
      <c r="ZE1" s="26">
        <v>42942</v>
      </c>
      <c r="ZF1" s="26">
        <v>42941</v>
      </c>
      <c r="ZG1" s="26">
        <v>42940</v>
      </c>
      <c r="ZH1" s="26">
        <v>42939</v>
      </c>
      <c r="ZI1" s="26">
        <v>42938</v>
      </c>
      <c r="ZJ1" s="26">
        <v>42937</v>
      </c>
      <c r="ZK1" s="26">
        <v>42936</v>
      </c>
      <c r="ZL1" s="26">
        <v>42935</v>
      </c>
      <c r="ZM1" s="26">
        <v>42934</v>
      </c>
      <c r="ZN1" s="26">
        <v>42933</v>
      </c>
      <c r="ZO1" s="26">
        <v>42932</v>
      </c>
      <c r="ZP1" s="26">
        <v>42931</v>
      </c>
      <c r="ZQ1" s="26">
        <v>42930</v>
      </c>
      <c r="ZR1" s="26">
        <v>42929</v>
      </c>
      <c r="ZS1" s="26">
        <v>42928</v>
      </c>
      <c r="ZT1" s="26">
        <v>42927</v>
      </c>
      <c r="ZU1" s="26">
        <v>42926</v>
      </c>
      <c r="ZV1" s="26">
        <v>42925</v>
      </c>
      <c r="ZW1" s="26">
        <v>42924</v>
      </c>
      <c r="ZX1" s="26">
        <v>42923</v>
      </c>
      <c r="ZY1" s="26">
        <v>42922</v>
      </c>
      <c r="ZZ1" s="26">
        <v>42921</v>
      </c>
      <c r="AAA1" s="26">
        <v>42920</v>
      </c>
      <c r="AAB1" s="26">
        <v>42919</v>
      </c>
      <c r="AAC1" s="26">
        <v>42918</v>
      </c>
      <c r="AAD1" s="26">
        <v>42917</v>
      </c>
      <c r="AAE1" s="26">
        <v>42916</v>
      </c>
      <c r="AAF1" s="26">
        <v>42915</v>
      </c>
      <c r="AAG1" s="26">
        <v>42914</v>
      </c>
      <c r="AAH1" s="26">
        <v>42913</v>
      </c>
      <c r="AAI1" s="26">
        <v>42912</v>
      </c>
      <c r="AAJ1" s="26">
        <v>42911</v>
      </c>
      <c r="AAK1" s="26">
        <v>42910</v>
      </c>
      <c r="AAL1" s="26">
        <v>42909</v>
      </c>
      <c r="AAM1" s="26">
        <v>42908</v>
      </c>
      <c r="AAN1" s="26">
        <v>42907</v>
      </c>
      <c r="AAO1" s="26">
        <v>42906</v>
      </c>
      <c r="AAP1" s="26">
        <v>42905</v>
      </c>
      <c r="AAQ1" s="26">
        <v>42904</v>
      </c>
      <c r="AAR1" s="26">
        <v>42903</v>
      </c>
      <c r="AAS1" s="26">
        <v>42902</v>
      </c>
      <c r="AAT1" s="26">
        <v>42901</v>
      </c>
      <c r="AAU1" s="26">
        <v>42900</v>
      </c>
      <c r="AAV1" s="26">
        <v>42899</v>
      </c>
      <c r="AAW1" s="26">
        <v>42898</v>
      </c>
      <c r="AAX1" s="26">
        <v>42897</v>
      </c>
      <c r="AAY1" s="26">
        <v>42896</v>
      </c>
      <c r="AAZ1" s="26">
        <v>42895</v>
      </c>
      <c r="ABA1" s="26">
        <v>42894</v>
      </c>
      <c r="ABB1" s="26">
        <v>42893</v>
      </c>
      <c r="ABC1" s="26">
        <v>42892</v>
      </c>
      <c r="ABD1" s="26">
        <v>42891</v>
      </c>
      <c r="ABE1" s="26">
        <v>42890</v>
      </c>
      <c r="ABF1" s="26">
        <v>42889</v>
      </c>
      <c r="ABG1" s="26">
        <v>42888</v>
      </c>
      <c r="ABH1" s="26">
        <v>42887</v>
      </c>
      <c r="ABI1" s="26">
        <v>42886</v>
      </c>
      <c r="ABJ1" s="26">
        <v>42885</v>
      </c>
      <c r="ABK1" s="26">
        <v>42884</v>
      </c>
      <c r="ABL1" s="26">
        <v>42883</v>
      </c>
      <c r="ABM1" s="26">
        <v>42882</v>
      </c>
      <c r="ABN1" s="26">
        <v>42881</v>
      </c>
      <c r="ABO1" s="26">
        <v>42880</v>
      </c>
      <c r="ABP1" s="26">
        <v>42879</v>
      </c>
      <c r="ABQ1" s="26">
        <v>42878</v>
      </c>
      <c r="ABR1" s="26">
        <v>42877</v>
      </c>
      <c r="ABS1" s="26">
        <v>42876</v>
      </c>
      <c r="ABT1" s="26">
        <v>42875</v>
      </c>
      <c r="ABU1" s="26">
        <v>42874</v>
      </c>
      <c r="ABV1" s="26">
        <v>42873</v>
      </c>
      <c r="ABW1" s="26">
        <v>42872</v>
      </c>
      <c r="ABX1" s="26">
        <v>42871</v>
      </c>
      <c r="ABY1" s="26">
        <v>42870</v>
      </c>
      <c r="ABZ1" s="26">
        <v>42869</v>
      </c>
      <c r="ACA1" s="26">
        <v>42868</v>
      </c>
      <c r="ACB1" s="26">
        <v>42867</v>
      </c>
      <c r="ACC1" s="26">
        <v>42866</v>
      </c>
      <c r="ACD1" s="26">
        <v>42865</v>
      </c>
      <c r="ACE1" s="26">
        <v>42864</v>
      </c>
      <c r="ACF1" s="26">
        <v>42863</v>
      </c>
      <c r="ACG1" s="26">
        <v>42862</v>
      </c>
      <c r="ACH1" s="26">
        <v>42861</v>
      </c>
      <c r="ACI1" s="26">
        <v>42860</v>
      </c>
      <c r="ACJ1" s="26">
        <v>42859</v>
      </c>
      <c r="ACK1" s="26">
        <v>42858</v>
      </c>
      <c r="ACL1" s="26">
        <v>42857</v>
      </c>
      <c r="ACM1" s="26">
        <v>42856</v>
      </c>
      <c r="ACN1" s="26">
        <v>42855</v>
      </c>
      <c r="ACO1" s="26">
        <v>42854</v>
      </c>
      <c r="ACP1" s="26">
        <v>42853</v>
      </c>
      <c r="ACQ1" s="26">
        <v>42852</v>
      </c>
      <c r="ACR1" s="26">
        <v>42851</v>
      </c>
      <c r="ACS1" s="26">
        <v>42850</v>
      </c>
      <c r="ACT1" s="26">
        <v>42849</v>
      </c>
      <c r="ACU1" s="26">
        <v>42848</v>
      </c>
      <c r="ACV1" s="26">
        <v>42847</v>
      </c>
      <c r="ACW1" s="26">
        <v>42846</v>
      </c>
      <c r="ACX1" s="26">
        <v>42845</v>
      </c>
      <c r="ACY1" s="26">
        <v>42844</v>
      </c>
      <c r="ACZ1" s="26">
        <v>42843</v>
      </c>
      <c r="ADA1" s="26">
        <v>42842</v>
      </c>
      <c r="ADB1" s="26">
        <v>42841</v>
      </c>
      <c r="ADC1" s="26">
        <v>42840</v>
      </c>
      <c r="ADD1" s="26">
        <v>42839</v>
      </c>
      <c r="ADE1" s="26">
        <v>42838</v>
      </c>
      <c r="ADF1" s="26">
        <v>42837</v>
      </c>
      <c r="ADG1" s="26">
        <v>42836</v>
      </c>
      <c r="ADH1" s="26">
        <v>42835</v>
      </c>
      <c r="ADI1" s="26">
        <v>42834</v>
      </c>
      <c r="ADJ1" s="26">
        <v>42833</v>
      </c>
      <c r="ADK1" s="26">
        <v>42832</v>
      </c>
      <c r="ADL1" s="26">
        <v>42831</v>
      </c>
      <c r="ADM1" s="26">
        <v>42830</v>
      </c>
      <c r="ADN1" s="26">
        <v>42829</v>
      </c>
      <c r="ADO1" s="26">
        <v>42828</v>
      </c>
      <c r="ADP1" s="26">
        <v>42827</v>
      </c>
      <c r="ADQ1" s="26">
        <v>42826</v>
      </c>
      <c r="ADR1" s="26">
        <v>42825</v>
      </c>
      <c r="ADS1" s="26">
        <v>42824</v>
      </c>
      <c r="ADT1" s="26">
        <v>42823</v>
      </c>
      <c r="ADU1" s="26">
        <v>42822</v>
      </c>
      <c r="ADV1" s="26">
        <v>42821</v>
      </c>
      <c r="ADW1" s="26">
        <v>42820</v>
      </c>
      <c r="ADX1" s="26">
        <v>42819</v>
      </c>
      <c r="ADY1" s="26">
        <v>42818</v>
      </c>
      <c r="ADZ1" s="26">
        <v>42817</v>
      </c>
      <c r="AEA1" s="26">
        <v>42816</v>
      </c>
      <c r="AEB1" s="26">
        <v>42815</v>
      </c>
      <c r="AEC1" s="26">
        <v>42814</v>
      </c>
      <c r="AED1" s="26">
        <v>42813</v>
      </c>
      <c r="AEE1" s="26">
        <v>42812</v>
      </c>
      <c r="AEF1" s="26">
        <v>42811</v>
      </c>
      <c r="AEG1" s="26">
        <v>42810</v>
      </c>
      <c r="AEH1" s="26">
        <v>42809</v>
      </c>
      <c r="AEI1" s="26">
        <v>42808</v>
      </c>
      <c r="AEJ1" s="26">
        <v>42807</v>
      </c>
      <c r="AEK1" s="26">
        <v>42806</v>
      </c>
      <c r="AEL1" s="26">
        <v>42805</v>
      </c>
      <c r="AEM1" s="26">
        <v>42804</v>
      </c>
      <c r="AEN1" s="26">
        <v>42803</v>
      </c>
      <c r="AEO1" s="26">
        <v>42802</v>
      </c>
      <c r="AEP1" s="26">
        <v>42801</v>
      </c>
      <c r="AEQ1" s="26">
        <v>42800</v>
      </c>
      <c r="AER1" s="26">
        <v>42799</v>
      </c>
      <c r="AES1" s="26">
        <v>42798</v>
      </c>
      <c r="AET1" s="26">
        <v>42797</v>
      </c>
      <c r="AEU1" s="26">
        <v>42796</v>
      </c>
      <c r="AEV1" s="26">
        <v>42795</v>
      </c>
      <c r="AEW1" s="26">
        <v>42794</v>
      </c>
      <c r="AEX1" s="26">
        <v>42793</v>
      </c>
      <c r="AEY1" s="26">
        <v>42792</v>
      </c>
      <c r="AEZ1" s="26">
        <v>42791</v>
      </c>
      <c r="AFA1" s="26">
        <v>42790</v>
      </c>
      <c r="AFB1" s="26">
        <v>42789</v>
      </c>
      <c r="AFC1" s="26">
        <v>42788</v>
      </c>
      <c r="AFD1" s="26">
        <v>42787</v>
      </c>
      <c r="AFE1" s="26">
        <v>42786</v>
      </c>
      <c r="AFF1" s="26">
        <v>42785</v>
      </c>
      <c r="AFG1" s="26">
        <v>42784</v>
      </c>
      <c r="AFH1" s="26">
        <v>42783</v>
      </c>
      <c r="AFI1" s="26">
        <v>42782</v>
      </c>
      <c r="AFJ1" s="26">
        <v>42781</v>
      </c>
      <c r="AFK1" s="26">
        <v>42780</v>
      </c>
      <c r="AFL1" s="26">
        <v>42779</v>
      </c>
      <c r="AFM1" s="26">
        <v>42778</v>
      </c>
      <c r="AFN1" s="26">
        <v>42777</v>
      </c>
      <c r="AFO1" s="26">
        <v>42776</v>
      </c>
      <c r="AFP1" s="26">
        <v>42775</v>
      </c>
      <c r="AFQ1" s="26">
        <v>42774</v>
      </c>
      <c r="AFR1" s="26">
        <v>42773</v>
      </c>
      <c r="AFS1" s="26">
        <v>42772</v>
      </c>
      <c r="AFT1" s="26">
        <v>42771</v>
      </c>
      <c r="AFU1" s="26">
        <v>42770</v>
      </c>
      <c r="AFV1" s="26">
        <v>42769</v>
      </c>
      <c r="AFW1" s="26">
        <v>42768</v>
      </c>
      <c r="AFX1" s="26">
        <v>42767</v>
      </c>
      <c r="AFY1" s="26">
        <v>42766</v>
      </c>
      <c r="AFZ1" s="26">
        <v>42765</v>
      </c>
      <c r="AGA1" s="26">
        <v>42764</v>
      </c>
      <c r="AGB1" s="26">
        <v>42763</v>
      </c>
      <c r="AGC1" s="26">
        <v>42762</v>
      </c>
      <c r="AGD1" s="26">
        <v>42761</v>
      </c>
      <c r="AGE1" s="26">
        <v>42760</v>
      </c>
      <c r="AGF1" s="26">
        <v>42759</v>
      </c>
      <c r="AGG1" s="26">
        <v>42758</v>
      </c>
      <c r="AGH1" s="26">
        <v>42757</v>
      </c>
      <c r="AGI1" s="26">
        <v>42756</v>
      </c>
      <c r="AGJ1" s="26">
        <v>42755</v>
      </c>
      <c r="AGK1" s="26">
        <v>42754</v>
      </c>
      <c r="AGL1" s="26">
        <v>42753</v>
      </c>
      <c r="AGM1" s="26">
        <v>42752</v>
      </c>
      <c r="AGN1" s="26">
        <v>42751</v>
      </c>
      <c r="AGO1" s="26">
        <v>42750</v>
      </c>
      <c r="AGP1" s="26">
        <v>42749</v>
      </c>
      <c r="AGQ1" s="26">
        <v>42748</v>
      </c>
      <c r="AGR1" s="26">
        <v>42747</v>
      </c>
      <c r="AGS1" s="26">
        <v>42746</v>
      </c>
      <c r="AGT1" s="26">
        <v>42745</v>
      </c>
      <c r="AGU1" s="26">
        <v>42744</v>
      </c>
      <c r="AGV1" s="26">
        <v>42743</v>
      </c>
      <c r="AGW1" s="26">
        <v>42742</v>
      </c>
      <c r="AGX1" s="26">
        <v>42741</v>
      </c>
      <c r="AGY1" s="26">
        <v>42740</v>
      </c>
      <c r="AGZ1" s="26">
        <v>42739</v>
      </c>
      <c r="AHA1" s="26">
        <v>42738</v>
      </c>
      <c r="AHB1" s="26">
        <v>42737</v>
      </c>
      <c r="AHC1" s="26">
        <v>42736</v>
      </c>
      <c r="AHD1" s="26">
        <v>42735</v>
      </c>
      <c r="AHE1" s="26">
        <v>42734</v>
      </c>
      <c r="AHF1" s="26">
        <v>42733</v>
      </c>
      <c r="AHG1" s="26">
        <v>42732</v>
      </c>
      <c r="AHH1" s="26">
        <v>42731</v>
      </c>
      <c r="AHI1" s="26">
        <v>42730</v>
      </c>
      <c r="AHJ1" s="26">
        <v>42729</v>
      </c>
      <c r="AHK1" s="26">
        <v>42728</v>
      </c>
      <c r="AHL1" s="26">
        <v>42727</v>
      </c>
      <c r="AHM1" s="26">
        <v>42726</v>
      </c>
      <c r="AHN1" s="26">
        <v>42725</v>
      </c>
      <c r="AHO1" s="26">
        <v>42724</v>
      </c>
      <c r="AHP1" s="26">
        <v>42723</v>
      </c>
      <c r="AHQ1" s="26">
        <v>42722</v>
      </c>
      <c r="AHR1" s="26">
        <v>42721</v>
      </c>
      <c r="AHS1" s="26">
        <v>42720</v>
      </c>
      <c r="AHT1" s="26">
        <v>42719</v>
      </c>
      <c r="AHU1" s="26">
        <v>42718</v>
      </c>
      <c r="AHV1" s="26">
        <v>42717</v>
      </c>
      <c r="AHW1" s="26">
        <v>42716</v>
      </c>
      <c r="AHX1" s="26">
        <v>42715</v>
      </c>
      <c r="AHY1" s="26">
        <v>42714</v>
      </c>
      <c r="AHZ1" s="26">
        <v>42713</v>
      </c>
      <c r="AIA1" s="26">
        <v>42712</v>
      </c>
      <c r="AIB1" s="26">
        <v>42711</v>
      </c>
      <c r="AIC1" s="26">
        <v>42710</v>
      </c>
      <c r="AID1" s="26">
        <v>42709</v>
      </c>
      <c r="AIE1" s="26">
        <v>42708</v>
      </c>
      <c r="AIF1" s="26">
        <v>42707</v>
      </c>
      <c r="AIG1" s="26">
        <v>42706</v>
      </c>
      <c r="AIH1" s="26">
        <v>42705</v>
      </c>
      <c r="AII1" s="26">
        <v>42704</v>
      </c>
      <c r="AIJ1" s="26">
        <v>42703</v>
      </c>
      <c r="AIK1" s="26">
        <v>42702</v>
      </c>
      <c r="AIL1" s="26">
        <v>42701</v>
      </c>
      <c r="AIM1" s="26">
        <v>42700</v>
      </c>
      <c r="AIN1" s="26">
        <v>42699</v>
      </c>
      <c r="AIO1" s="26">
        <v>42698</v>
      </c>
      <c r="AIP1" s="26">
        <v>42697</v>
      </c>
      <c r="AIQ1" s="26">
        <v>42696</v>
      </c>
      <c r="AIR1" s="26">
        <v>42695</v>
      </c>
      <c r="AIS1" s="26">
        <v>42694</v>
      </c>
      <c r="AIT1" s="26">
        <v>42693</v>
      </c>
      <c r="AIU1" s="26">
        <v>42692</v>
      </c>
      <c r="AIV1" s="26">
        <v>42691</v>
      </c>
      <c r="AIW1" s="26">
        <v>42690</v>
      </c>
      <c r="AIX1" s="26">
        <v>42689</v>
      </c>
      <c r="AIY1" s="26">
        <v>42688</v>
      </c>
      <c r="AIZ1" s="26">
        <v>42687</v>
      </c>
      <c r="AJA1" s="26">
        <v>42686</v>
      </c>
      <c r="AJB1" s="26">
        <v>42685</v>
      </c>
      <c r="AJC1" s="26">
        <v>42684</v>
      </c>
      <c r="AJD1" s="26">
        <v>42683</v>
      </c>
      <c r="AJE1" s="26">
        <v>42682</v>
      </c>
      <c r="AJF1" s="26">
        <v>42681</v>
      </c>
      <c r="AJG1" s="26">
        <v>42680</v>
      </c>
      <c r="AJH1" s="26">
        <v>42679</v>
      </c>
      <c r="AJI1" s="26">
        <v>42678</v>
      </c>
      <c r="AJJ1" s="26">
        <v>42677</v>
      </c>
      <c r="AJK1" s="26">
        <v>42676</v>
      </c>
      <c r="AJL1" s="26">
        <v>42675</v>
      </c>
      <c r="AJM1" s="26">
        <v>42674</v>
      </c>
      <c r="AJN1" s="26">
        <v>42673</v>
      </c>
      <c r="AJO1" s="26">
        <v>42672</v>
      </c>
      <c r="AJP1" s="26">
        <v>42671</v>
      </c>
      <c r="AJQ1" s="26">
        <v>42670</v>
      </c>
      <c r="AJR1" s="26">
        <v>42669</v>
      </c>
      <c r="AJS1" s="26">
        <v>42668</v>
      </c>
      <c r="AJT1" s="26">
        <v>42667</v>
      </c>
      <c r="AJU1" s="26">
        <v>42666</v>
      </c>
      <c r="AJV1" s="26">
        <v>42665</v>
      </c>
      <c r="AJW1" s="26">
        <v>42664</v>
      </c>
      <c r="AJX1" s="26">
        <v>42663</v>
      </c>
      <c r="AJY1" s="26">
        <v>42662</v>
      </c>
      <c r="AJZ1" s="26">
        <v>42661</v>
      </c>
      <c r="AKA1" s="26">
        <v>42660</v>
      </c>
      <c r="AKB1" s="26">
        <v>42659</v>
      </c>
      <c r="AKC1" s="26">
        <v>42658</v>
      </c>
      <c r="AKD1" s="26">
        <v>42657</v>
      </c>
      <c r="AKE1" s="26">
        <v>42656</v>
      </c>
      <c r="AKF1" s="26">
        <v>42655</v>
      </c>
      <c r="AKG1" s="26">
        <v>42654</v>
      </c>
      <c r="AKH1" s="26">
        <v>42653</v>
      </c>
      <c r="AKI1" s="26">
        <v>42652</v>
      </c>
      <c r="AKJ1" s="26">
        <v>42651</v>
      </c>
      <c r="AKK1" s="26">
        <v>42650</v>
      </c>
      <c r="AKL1" s="26">
        <v>42649</v>
      </c>
      <c r="AKM1" s="26">
        <v>42648</v>
      </c>
      <c r="AKN1" s="26">
        <v>42647</v>
      </c>
      <c r="AKO1" s="26">
        <v>42646</v>
      </c>
      <c r="AKP1" s="26">
        <v>42645</v>
      </c>
      <c r="AKQ1" s="26">
        <v>42644</v>
      </c>
      <c r="AKR1" s="26">
        <v>42643</v>
      </c>
      <c r="AKS1" s="26">
        <v>42642</v>
      </c>
      <c r="AKT1" s="26">
        <v>42641</v>
      </c>
      <c r="AKU1" s="26">
        <v>42640</v>
      </c>
      <c r="AKV1" s="26">
        <v>42639</v>
      </c>
      <c r="AKW1" s="26">
        <v>42638</v>
      </c>
      <c r="AKX1" s="26">
        <v>42637</v>
      </c>
      <c r="AKY1" s="26">
        <v>42636</v>
      </c>
      <c r="AKZ1" s="26">
        <v>42635</v>
      </c>
      <c r="ALA1" s="26">
        <v>42634</v>
      </c>
      <c r="ALB1" s="26">
        <v>42633</v>
      </c>
      <c r="ALC1" s="26">
        <v>42632</v>
      </c>
      <c r="ALD1" s="26">
        <v>42631</v>
      </c>
      <c r="ALE1" s="26">
        <v>42630</v>
      </c>
      <c r="ALF1" s="26">
        <v>42629</v>
      </c>
      <c r="ALG1" s="26">
        <v>42628</v>
      </c>
      <c r="ALH1" s="26">
        <v>42627</v>
      </c>
      <c r="ALI1" s="26">
        <v>42626</v>
      </c>
      <c r="ALJ1" s="26">
        <v>42625</v>
      </c>
      <c r="ALK1" s="26">
        <v>42624</v>
      </c>
      <c r="ALL1" s="26">
        <v>42623</v>
      </c>
      <c r="ALM1" s="26">
        <v>42622</v>
      </c>
      <c r="ALN1" s="26">
        <v>42621</v>
      </c>
      <c r="ALO1" s="26">
        <v>42620</v>
      </c>
      <c r="ALP1" s="26">
        <v>42619</v>
      </c>
      <c r="ALQ1" s="26">
        <v>42618</v>
      </c>
      <c r="ALR1" s="26">
        <v>42617</v>
      </c>
      <c r="ALS1" s="26">
        <v>42616</v>
      </c>
      <c r="ALT1" s="26">
        <v>42615</v>
      </c>
      <c r="ALU1" s="26">
        <v>42614</v>
      </c>
      <c r="ALV1" s="26">
        <v>42613</v>
      </c>
      <c r="ALW1" s="26">
        <v>42612</v>
      </c>
      <c r="ALX1" s="26">
        <v>42611</v>
      </c>
      <c r="ALY1" s="26">
        <v>42610</v>
      </c>
      <c r="ALZ1" s="26">
        <v>42609</v>
      </c>
      <c r="AMA1" s="26">
        <v>42608</v>
      </c>
      <c r="AMB1" s="26">
        <v>42607</v>
      </c>
      <c r="AMC1" s="26">
        <v>42606</v>
      </c>
      <c r="AMD1" s="26">
        <v>42605</v>
      </c>
      <c r="AME1" s="26">
        <v>42604</v>
      </c>
      <c r="AMF1" s="26">
        <v>42603</v>
      </c>
      <c r="AMG1" s="26">
        <v>42602</v>
      </c>
      <c r="AMH1" s="26">
        <v>42601</v>
      </c>
      <c r="AMI1" s="26">
        <v>42600</v>
      </c>
      <c r="AMJ1" s="26">
        <v>42599</v>
      </c>
      <c r="AMK1" s="26">
        <v>42598</v>
      </c>
      <c r="AML1" s="26">
        <v>42597</v>
      </c>
      <c r="AMM1" s="26">
        <v>42596</v>
      </c>
      <c r="AMN1" s="26">
        <v>42595</v>
      </c>
      <c r="AMO1" s="26">
        <v>42594</v>
      </c>
      <c r="AMP1" s="26">
        <v>42593</v>
      </c>
      <c r="AMQ1" s="26">
        <v>42592</v>
      </c>
      <c r="AMR1" s="26">
        <v>42591</v>
      </c>
      <c r="AMS1" s="26">
        <v>42590</v>
      </c>
      <c r="AMT1" s="26">
        <v>42589</v>
      </c>
      <c r="AMU1" s="26">
        <v>42588</v>
      </c>
      <c r="AMV1" s="26">
        <v>42587</v>
      </c>
      <c r="AMW1" s="26">
        <v>42586</v>
      </c>
      <c r="AMX1" s="26">
        <v>42585</v>
      </c>
      <c r="AMY1" s="26">
        <v>42584</v>
      </c>
      <c r="AMZ1" s="26">
        <v>42583</v>
      </c>
      <c r="ANA1" s="26">
        <v>42582</v>
      </c>
      <c r="ANB1" s="26">
        <v>42581</v>
      </c>
      <c r="ANC1" s="26">
        <v>42580</v>
      </c>
      <c r="AND1" s="26">
        <v>42579</v>
      </c>
      <c r="ANE1" s="26">
        <v>42578</v>
      </c>
      <c r="ANF1" s="26">
        <v>42577</v>
      </c>
      <c r="ANG1" s="26">
        <v>42576</v>
      </c>
      <c r="ANH1" s="26">
        <v>42575</v>
      </c>
      <c r="ANI1" s="26">
        <v>42574</v>
      </c>
      <c r="ANJ1" s="26">
        <v>42573</v>
      </c>
      <c r="ANK1" s="26">
        <v>42572</v>
      </c>
      <c r="ANL1" s="26">
        <v>42571</v>
      </c>
      <c r="ANM1" s="26">
        <v>42570</v>
      </c>
      <c r="ANN1" s="26">
        <v>42569</v>
      </c>
      <c r="ANO1" s="26">
        <v>42568</v>
      </c>
      <c r="ANP1" s="26">
        <v>42567</v>
      </c>
      <c r="ANQ1" s="26">
        <v>42566</v>
      </c>
      <c r="ANR1" s="26">
        <v>42565</v>
      </c>
      <c r="ANS1" s="26">
        <v>42564</v>
      </c>
      <c r="ANT1" s="26">
        <v>42563</v>
      </c>
      <c r="ANU1" s="26">
        <v>42562</v>
      </c>
      <c r="ANV1" s="26">
        <v>42561</v>
      </c>
      <c r="ANW1" s="26">
        <v>42560</v>
      </c>
      <c r="ANX1" s="26">
        <v>42559</v>
      </c>
      <c r="ANY1" s="26">
        <v>42558</v>
      </c>
      <c r="ANZ1" s="26">
        <v>42557</v>
      </c>
      <c r="AOA1" s="26">
        <v>42556</v>
      </c>
      <c r="AOB1" s="26">
        <v>42555</v>
      </c>
      <c r="AOC1" s="26">
        <v>42554</v>
      </c>
      <c r="AOD1" s="26">
        <v>42553</v>
      </c>
      <c r="AOE1" s="26">
        <v>42552</v>
      </c>
      <c r="AOF1" s="26">
        <v>42551</v>
      </c>
      <c r="AOG1" s="26">
        <v>42550</v>
      </c>
      <c r="AOH1" s="26">
        <v>42549</v>
      </c>
      <c r="AOI1" s="26">
        <v>42548</v>
      </c>
      <c r="AOJ1" s="26">
        <v>42547</v>
      </c>
      <c r="AOK1" s="26">
        <v>42546</v>
      </c>
      <c r="AOL1" s="26">
        <v>42545</v>
      </c>
      <c r="AOM1" s="26">
        <v>42544</v>
      </c>
      <c r="AON1" s="26">
        <v>42543</v>
      </c>
      <c r="AOO1" s="26">
        <v>42542</v>
      </c>
      <c r="AOP1" s="26">
        <v>42541</v>
      </c>
      <c r="AOQ1" s="26">
        <v>42540</v>
      </c>
      <c r="AOR1" s="26">
        <v>42539</v>
      </c>
      <c r="AOS1" s="26">
        <v>42538</v>
      </c>
      <c r="AOT1" s="26">
        <v>42537</v>
      </c>
      <c r="AOU1" s="26">
        <v>42536</v>
      </c>
      <c r="AOV1" s="26">
        <v>42535</v>
      </c>
      <c r="AOW1" s="26">
        <v>42534</v>
      </c>
      <c r="AOX1" s="26">
        <v>42533</v>
      </c>
      <c r="AOY1" s="26">
        <v>42532</v>
      </c>
      <c r="AOZ1" s="26">
        <v>42531</v>
      </c>
      <c r="APA1" s="26">
        <v>42530</v>
      </c>
      <c r="APB1" s="26">
        <v>42529</v>
      </c>
      <c r="APC1" s="26">
        <v>42528</v>
      </c>
      <c r="APD1" s="26">
        <v>42527</v>
      </c>
      <c r="APE1" s="26">
        <v>42526</v>
      </c>
      <c r="APF1" s="26">
        <v>42525</v>
      </c>
      <c r="APG1" s="26">
        <v>42524</v>
      </c>
      <c r="APH1" s="26">
        <v>42523</v>
      </c>
      <c r="API1" s="26">
        <v>42522</v>
      </c>
      <c r="APJ1" s="26">
        <v>42521</v>
      </c>
      <c r="APK1" s="26">
        <v>42520</v>
      </c>
      <c r="APL1" s="26">
        <v>42519</v>
      </c>
      <c r="APM1" s="26">
        <v>42518</v>
      </c>
      <c r="APN1" s="26">
        <v>42517</v>
      </c>
      <c r="APO1" s="26">
        <v>42516</v>
      </c>
      <c r="APP1" s="26">
        <v>42515</v>
      </c>
      <c r="APQ1" s="26">
        <v>42514</v>
      </c>
      <c r="APR1" s="26">
        <v>42513</v>
      </c>
      <c r="APS1" s="26">
        <v>42512</v>
      </c>
      <c r="APT1" s="26">
        <v>42511</v>
      </c>
      <c r="APU1" s="26">
        <v>42510</v>
      </c>
      <c r="APV1" s="26">
        <v>42509</v>
      </c>
      <c r="APW1" s="26">
        <v>42508</v>
      </c>
      <c r="APX1" s="26">
        <v>42507</v>
      </c>
      <c r="APY1" s="26">
        <v>42506</v>
      </c>
      <c r="APZ1" s="26">
        <v>42505</v>
      </c>
      <c r="AQA1" s="26">
        <v>42504</v>
      </c>
      <c r="AQB1" s="26">
        <v>42503</v>
      </c>
      <c r="AQC1" s="26">
        <v>42502</v>
      </c>
      <c r="AQD1" s="26">
        <v>42501</v>
      </c>
      <c r="AQE1" s="26">
        <v>42500</v>
      </c>
      <c r="AQF1" s="26">
        <v>42499</v>
      </c>
      <c r="AQG1" s="26">
        <v>42498</v>
      </c>
      <c r="AQH1" s="26">
        <v>42497</v>
      </c>
      <c r="AQI1" s="26">
        <v>42496</v>
      </c>
      <c r="AQJ1" s="26">
        <v>42495</v>
      </c>
      <c r="AQK1" s="26">
        <v>42494</v>
      </c>
      <c r="AQL1" s="26">
        <v>42493</v>
      </c>
      <c r="AQM1" s="26">
        <v>42492</v>
      </c>
      <c r="AQN1" s="26">
        <v>42491</v>
      </c>
      <c r="AQO1" s="26">
        <v>42490</v>
      </c>
      <c r="AQP1" s="26">
        <v>42489</v>
      </c>
      <c r="AQQ1" s="26">
        <v>42488</v>
      </c>
      <c r="AQR1" s="26">
        <v>42487</v>
      </c>
      <c r="AQS1" s="26">
        <v>42486</v>
      </c>
      <c r="AQT1" s="26">
        <v>42485</v>
      </c>
      <c r="AQU1" s="26">
        <v>42484</v>
      </c>
      <c r="AQV1" s="26">
        <v>42483</v>
      </c>
      <c r="AQW1" s="26">
        <v>42482</v>
      </c>
      <c r="AQX1" s="26">
        <v>42481</v>
      </c>
      <c r="AQY1" s="26">
        <v>42480</v>
      </c>
      <c r="AQZ1" s="26">
        <v>42479</v>
      </c>
      <c r="ARA1" s="26">
        <v>42478</v>
      </c>
      <c r="ARB1" s="26">
        <v>42477</v>
      </c>
      <c r="ARC1" s="26">
        <v>42476</v>
      </c>
      <c r="ARD1" s="26">
        <v>42475</v>
      </c>
      <c r="ARE1" s="26">
        <v>42474</v>
      </c>
      <c r="ARF1" s="26">
        <v>42473</v>
      </c>
      <c r="ARG1" s="26">
        <v>42472</v>
      </c>
      <c r="ARH1" s="26">
        <v>42471</v>
      </c>
      <c r="ARI1" s="26">
        <v>42470</v>
      </c>
      <c r="ARJ1" s="26">
        <v>42469</v>
      </c>
      <c r="ARK1" s="26">
        <v>42468</v>
      </c>
      <c r="ARL1" s="26">
        <v>42467</v>
      </c>
      <c r="ARM1" s="26">
        <v>42466</v>
      </c>
      <c r="ARN1" s="26">
        <v>42465</v>
      </c>
      <c r="ARO1" s="26">
        <v>42464</v>
      </c>
      <c r="ARP1" s="26">
        <v>42463</v>
      </c>
      <c r="ARQ1" s="26">
        <v>42462</v>
      </c>
      <c r="ARR1" s="26">
        <v>42461</v>
      </c>
      <c r="ARS1" s="26">
        <v>42460</v>
      </c>
      <c r="ART1" s="26">
        <v>42459</v>
      </c>
      <c r="ARU1" s="26">
        <v>42458</v>
      </c>
      <c r="ARV1" s="26">
        <v>42457</v>
      </c>
      <c r="ARW1" s="26">
        <v>42456</v>
      </c>
      <c r="ARX1" s="26">
        <v>42455</v>
      </c>
      <c r="ARY1" s="26">
        <v>42454</v>
      </c>
      <c r="ARZ1" s="26">
        <v>42453</v>
      </c>
      <c r="ASA1" s="26">
        <v>42452</v>
      </c>
      <c r="ASB1" s="26">
        <v>42451</v>
      </c>
      <c r="ASC1" s="26">
        <v>42450</v>
      </c>
      <c r="ASD1" s="26">
        <v>42449</v>
      </c>
      <c r="ASE1" s="26">
        <v>42448</v>
      </c>
      <c r="ASF1" s="26">
        <v>42447</v>
      </c>
      <c r="ASG1" s="26">
        <v>42446</v>
      </c>
      <c r="ASH1" s="26">
        <v>42445</v>
      </c>
      <c r="ASI1" s="26">
        <v>42444</v>
      </c>
      <c r="ASJ1" s="26">
        <v>42443</v>
      </c>
      <c r="ASK1" s="26">
        <v>42442</v>
      </c>
      <c r="ASL1" s="26">
        <v>42441</v>
      </c>
      <c r="ASM1" s="26">
        <v>42440</v>
      </c>
      <c r="ASN1" s="26">
        <v>42439</v>
      </c>
      <c r="ASO1" s="26">
        <v>42438</v>
      </c>
      <c r="ASP1" s="26">
        <v>42437</v>
      </c>
      <c r="ASQ1" s="26">
        <v>42436</v>
      </c>
      <c r="ASR1" s="26">
        <v>42435</v>
      </c>
      <c r="ASS1" s="26">
        <v>42434</v>
      </c>
      <c r="AST1" s="26">
        <v>42433</v>
      </c>
      <c r="ASU1" s="26">
        <v>42432</v>
      </c>
      <c r="ASV1" s="26">
        <v>42431</v>
      </c>
      <c r="ASW1" s="26">
        <v>42430</v>
      </c>
      <c r="ASX1" s="26">
        <v>42429</v>
      </c>
      <c r="ASY1" s="26">
        <v>42428</v>
      </c>
      <c r="ASZ1" s="26">
        <v>42427</v>
      </c>
      <c r="ATA1" s="26">
        <v>42426</v>
      </c>
      <c r="ATB1" s="26">
        <v>42425</v>
      </c>
      <c r="ATC1" s="26">
        <v>42424</v>
      </c>
      <c r="ATD1" s="26">
        <v>42423</v>
      </c>
      <c r="ATE1" s="26">
        <v>42422</v>
      </c>
      <c r="ATF1" s="26">
        <v>42421</v>
      </c>
      <c r="ATG1" s="26">
        <v>42420</v>
      </c>
      <c r="ATH1" s="26">
        <v>42419</v>
      </c>
      <c r="ATI1" s="26">
        <v>42418</v>
      </c>
      <c r="ATJ1" s="26">
        <v>42417</v>
      </c>
      <c r="ATK1" s="26">
        <v>42416</v>
      </c>
      <c r="ATL1" s="26">
        <v>42415</v>
      </c>
      <c r="ATM1" s="26">
        <v>42414</v>
      </c>
      <c r="ATN1" s="26">
        <v>42413</v>
      </c>
      <c r="ATO1" s="26">
        <v>42412</v>
      </c>
      <c r="ATP1" s="26">
        <v>42411</v>
      </c>
      <c r="ATQ1" s="26">
        <v>42410</v>
      </c>
      <c r="ATR1" s="26">
        <v>42409</v>
      </c>
      <c r="ATS1" s="26">
        <v>42408</v>
      </c>
      <c r="ATT1" s="26">
        <v>42407</v>
      </c>
      <c r="ATU1" s="26">
        <v>42406</v>
      </c>
      <c r="ATV1" s="26">
        <v>42405</v>
      </c>
      <c r="ATW1" s="26">
        <v>42404</v>
      </c>
      <c r="ATX1" s="26">
        <v>42403</v>
      </c>
      <c r="ATY1" s="26">
        <v>42402</v>
      </c>
      <c r="ATZ1" s="26">
        <v>42401</v>
      </c>
      <c r="AUA1" s="26">
        <v>42400</v>
      </c>
      <c r="AUB1" s="26">
        <v>42399</v>
      </c>
      <c r="AUC1" s="26">
        <v>42398</v>
      </c>
      <c r="AUD1" s="26">
        <v>42397</v>
      </c>
      <c r="AUE1" s="26">
        <v>42396</v>
      </c>
      <c r="AUF1" s="26">
        <v>42395</v>
      </c>
      <c r="AUG1" s="26">
        <v>42394</v>
      </c>
      <c r="AUH1" s="26">
        <v>42393</v>
      </c>
      <c r="AUI1" s="26">
        <v>42392</v>
      </c>
      <c r="AUJ1" s="26">
        <v>42391</v>
      </c>
      <c r="AUK1" s="26">
        <v>42390</v>
      </c>
      <c r="AUL1" s="26">
        <v>42389</v>
      </c>
      <c r="AUM1" s="26">
        <v>42388</v>
      </c>
      <c r="AUN1" s="26">
        <v>42387</v>
      </c>
      <c r="AUO1" s="26">
        <v>42386</v>
      </c>
      <c r="AUP1" s="26">
        <v>42385</v>
      </c>
      <c r="AUQ1" s="26">
        <v>42384</v>
      </c>
      <c r="AUR1" s="26">
        <v>42383</v>
      </c>
      <c r="AUS1" s="26">
        <v>42382</v>
      </c>
      <c r="AUT1" s="26">
        <v>42381</v>
      </c>
      <c r="AUU1" s="26">
        <v>42380</v>
      </c>
      <c r="AUV1" s="26">
        <v>42379</v>
      </c>
      <c r="AUW1" s="26">
        <v>42378</v>
      </c>
      <c r="AUX1" s="26">
        <v>42377</v>
      </c>
      <c r="AUY1" s="26">
        <v>42376</v>
      </c>
      <c r="AUZ1" s="26">
        <v>42375</v>
      </c>
      <c r="AVA1" s="26">
        <v>42374</v>
      </c>
      <c r="AVB1" s="26">
        <v>42373</v>
      </c>
      <c r="AVC1" s="26">
        <v>42372</v>
      </c>
      <c r="AVD1" s="26">
        <v>42371</v>
      </c>
      <c r="AVE1" s="26">
        <v>42370</v>
      </c>
      <c r="AVF1" s="26">
        <v>42369</v>
      </c>
      <c r="AVG1" s="26">
        <v>42368</v>
      </c>
      <c r="AVH1" s="26">
        <v>42367</v>
      </c>
      <c r="AVI1" s="26">
        <v>42366</v>
      </c>
      <c r="AVJ1" s="26">
        <v>42365</v>
      </c>
      <c r="AVK1" s="26">
        <v>42364</v>
      </c>
      <c r="AVL1" s="26">
        <v>42363</v>
      </c>
      <c r="AVM1" s="26">
        <v>42362</v>
      </c>
      <c r="AVN1" s="26">
        <v>42361</v>
      </c>
      <c r="AVO1" s="26">
        <v>42360</v>
      </c>
      <c r="AVP1" s="26">
        <v>42359</v>
      </c>
      <c r="AVQ1" s="26">
        <v>42358</v>
      </c>
      <c r="AVR1" s="26">
        <v>42357</v>
      </c>
      <c r="AVS1" s="26">
        <v>42356</v>
      </c>
      <c r="AVT1" s="26">
        <v>42355</v>
      </c>
      <c r="AVU1" s="26">
        <v>42354</v>
      </c>
      <c r="AVV1" s="26">
        <v>42353</v>
      </c>
      <c r="AVW1" s="26">
        <v>42352</v>
      </c>
      <c r="AVX1" s="26">
        <v>42351</v>
      </c>
      <c r="AVY1" s="26">
        <v>42350</v>
      </c>
      <c r="AVZ1" s="26">
        <v>42349</v>
      </c>
      <c r="AWA1" s="26">
        <v>42348</v>
      </c>
      <c r="AWB1" s="26">
        <v>42347</v>
      </c>
      <c r="AWC1" s="26">
        <v>42346</v>
      </c>
      <c r="AWD1" s="26">
        <v>42345</v>
      </c>
      <c r="AWE1" s="26">
        <v>42344</v>
      </c>
      <c r="AWF1" s="26">
        <v>42343</v>
      </c>
      <c r="AWG1" s="26">
        <v>42342</v>
      </c>
      <c r="AWH1" s="26">
        <v>42341</v>
      </c>
      <c r="AWI1" s="26">
        <v>42340</v>
      </c>
      <c r="AWJ1" s="26">
        <v>42339</v>
      </c>
      <c r="AWK1" s="26">
        <v>42338</v>
      </c>
      <c r="AWL1" s="26">
        <v>42337</v>
      </c>
      <c r="AWM1" s="26">
        <v>42336</v>
      </c>
      <c r="AWN1" s="26">
        <v>42335</v>
      </c>
      <c r="AWO1" s="26">
        <v>42334</v>
      </c>
      <c r="AWP1" s="26">
        <v>42333</v>
      </c>
      <c r="AWQ1" s="26">
        <v>42332</v>
      </c>
      <c r="AWR1" s="26">
        <v>42331</v>
      </c>
      <c r="AWS1" s="26">
        <v>42330</v>
      </c>
      <c r="AWT1" s="26">
        <v>42329</v>
      </c>
      <c r="AWU1" s="26">
        <v>42328</v>
      </c>
      <c r="AWV1" s="26">
        <v>42327</v>
      </c>
      <c r="AWW1" s="26">
        <v>42326</v>
      </c>
      <c r="AWX1" s="26">
        <v>42325</v>
      </c>
      <c r="AWY1" s="26">
        <v>42324</v>
      </c>
      <c r="AWZ1" s="26">
        <v>42323</v>
      </c>
      <c r="AXA1" s="26">
        <v>42322</v>
      </c>
      <c r="AXB1" s="26">
        <v>42321</v>
      </c>
      <c r="AXC1" s="26">
        <v>42320</v>
      </c>
      <c r="AXD1" s="26">
        <v>42319</v>
      </c>
      <c r="AXE1" s="26">
        <v>42318</v>
      </c>
      <c r="AXF1" s="26">
        <v>42317</v>
      </c>
      <c r="AXG1" s="26">
        <v>42316</v>
      </c>
      <c r="AXH1" s="26">
        <v>42315</v>
      </c>
      <c r="AXI1" s="26">
        <v>42314</v>
      </c>
      <c r="AXJ1" s="26">
        <v>42313</v>
      </c>
      <c r="AXK1" s="26">
        <v>42312</v>
      </c>
      <c r="AXL1" s="26">
        <v>42311</v>
      </c>
      <c r="AXM1" s="26">
        <v>42310</v>
      </c>
      <c r="AXN1" s="26">
        <v>42309</v>
      </c>
      <c r="AXO1" s="26">
        <v>42308</v>
      </c>
      <c r="AXP1" s="26">
        <v>42307</v>
      </c>
      <c r="AXQ1" s="26">
        <v>42306</v>
      </c>
      <c r="AXR1" s="26">
        <v>42305</v>
      </c>
      <c r="AXS1" s="26">
        <v>42304</v>
      </c>
      <c r="AXT1" s="26">
        <v>42303</v>
      </c>
      <c r="AXU1" s="26">
        <v>42302</v>
      </c>
      <c r="AXV1" s="26">
        <v>42301</v>
      </c>
      <c r="AXW1" s="26">
        <v>42300</v>
      </c>
      <c r="AXX1" s="26">
        <v>42299</v>
      </c>
      <c r="AXY1" s="26">
        <v>42298</v>
      </c>
      <c r="AXZ1" s="26">
        <v>42297</v>
      </c>
      <c r="AYA1" s="26">
        <v>42296</v>
      </c>
      <c r="AYB1" s="26">
        <v>42295</v>
      </c>
      <c r="AYC1" s="26">
        <v>42294</v>
      </c>
      <c r="AYD1" s="26">
        <v>42293</v>
      </c>
      <c r="AYE1" s="26">
        <v>42292</v>
      </c>
      <c r="AYF1" s="26">
        <v>42291</v>
      </c>
      <c r="AYG1" s="26">
        <v>42290</v>
      </c>
      <c r="AYH1" s="26">
        <v>42289</v>
      </c>
      <c r="AYI1" s="26">
        <v>42288</v>
      </c>
      <c r="AYJ1" s="26">
        <v>42287</v>
      </c>
      <c r="AYK1" s="26">
        <v>42286</v>
      </c>
      <c r="AYL1" s="26">
        <v>42285</v>
      </c>
      <c r="AYM1" s="26">
        <v>42284</v>
      </c>
      <c r="AYN1" s="26">
        <v>42283</v>
      </c>
      <c r="AYO1" s="26">
        <v>42282</v>
      </c>
      <c r="AYP1" s="26">
        <v>42281</v>
      </c>
      <c r="AYQ1" s="26">
        <v>42280</v>
      </c>
      <c r="AYR1" s="26">
        <v>42279</v>
      </c>
      <c r="AYS1" s="26">
        <v>42278</v>
      </c>
      <c r="AYT1" s="26">
        <v>42277</v>
      </c>
      <c r="AYU1" s="26">
        <v>42276</v>
      </c>
      <c r="AYV1" s="26">
        <v>42275</v>
      </c>
      <c r="AYW1" s="26">
        <v>42274</v>
      </c>
      <c r="AYX1" s="26">
        <v>42273</v>
      </c>
      <c r="AYY1" s="26">
        <v>42272</v>
      </c>
      <c r="AYZ1" s="26">
        <v>42271</v>
      </c>
      <c r="AZA1" s="26">
        <v>42270</v>
      </c>
      <c r="AZB1" s="26">
        <v>42269</v>
      </c>
      <c r="AZC1" s="26">
        <v>42268</v>
      </c>
      <c r="AZD1" s="26">
        <v>42267</v>
      </c>
      <c r="AZE1" s="26">
        <v>42266</v>
      </c>
      <c r="AZF1" s="26">
        <v>42265</v>
      </c>
      <c r="AZG1" s="26">
        <v>42264</v>
      </c>
      <c r="AZH1" s="26">
        <v>42263</v>
      </c>
      <c r="AZI1" s="26">
        <v>42262</v>
      </c>
      <c r="AZJ1" s="26">
        <v>42261</v>
      </c>
      <c r="AZK1" s="26">
        <v>42260</v>
      </c>
      <c r="AZL1" s="26">
        <v>42259</v>
      </c>
      <c r="AZM1" s="26">
        <v>42258</v>
      </c>
      <c r="AZN1" s="26">
        <v>42257</v>
      </c>
      <c r="AZO1" s="26">
        <v>42256</v>
      </c>
      <c r="AZP1" s="26">
        <v>42255</v>
      </c>
      <c r="AZQ1" s="26">
        <v>42254</v>
      </c>
      <c r="AZR1" s="26">
        <v>42253</v>
      </c>
      <c r="AZS1" s="26">
        <v>42252</v>
      </c>
      <c r="AZT1" s="26">
        <v>42251</v>
      </c>
      <c r="AZU1" s="26">
        <v>42250</v>
      </c>
      <c r="AZV1" s="26">
        <v>42249</v>
      </c>
      <c r="AZW1" s="26">
        <v>42248</v>
      </c>
      <c r="AZX1" s="26">
        <v>42247</v>
      </c>
      <c r="AZY1" s="26">
        <v>42246</v>
      </c>
      <c r="AZZ1" s="26">
        <v>42245</v>
      </c>
      <c r="BAA1" s="26">
        <v>42244</v>
      </c>
      <c r="BAB1" s="26">
        <v>42243</v>
      </c>
      <c r="BAC1" s="26">
        <v>42242</v>
      </c>
      <c r="BAD1" s="26">
        <v>42241</v>
      </c>
      <c r="BAE1" s="26">
        <v>42240</v>
      </c>
      <c r="BAF1" s="26">
        <v>42239</v>
      </c>
      <c r="BAG1" s="26">
        <v>42238</v>
      </c>
      <c r="BAH1" s="26">
        <v>42237</v>
      </c>
      <c r="BAI1" s="26">
        <v>42236</v>
      </c>
      <c r="BAJ1" s="26">
        <v>42235</v>
      </c>
      <c r="BAK1" s="26">
        <v>42234</v>
      </c>
      <c r="BAL1" s="26">
        <v>42233</v>
      </c>
      <c r="BAM1" s="26">
        <v>42232</v>
      </c>
      <c r="BAN1" s="26">
        <v>42231</v>
      </c>
      <c r="BAO1" s="26">
        <v>42230</v>
      </c>
      <c r="BAP1" s="26">
        <v>42229</v>
      </c>
      <c r="BAQ1" s="26">
        <v>42228</v>
      </c>
      <c r="BAR1" s="26">
        <v>42227</v>
      </c>
      <c r="BAS1" s="26">
        <v>42226</v>
      </c>
      <c r="BAT1" s="26">
        <v>42225</v>
      </c>
      <c r="BAU1" s="26">
        <v>42224</v>
      </c>
      <c r="BAV1" s="26">
        <v>42223</v>
      </c>
      <c r="BAW1" s="26">
        <v>42222</v>
      </c>
      <c r="BAX1" s="26">
        <v>42221</v>
      </c>
      <c r="BAY1" s="26">
        <v>42220</v>
      </c>
      <c r="BAZ1" s="26">
        <v>42219</v>
      </c>
      <c r="BBA1" s="26">
        <v>42218</v>
      </c>
      <c r="BBB1" s="26">
        <v>42217</v>
      </c>
      <c r="BBC1" s="26">
        <v>42216</v>
      </c>
      <c r="BBD1" s="26">
        <v>42215</v>
      </c>
      <c r="BBE1" s="26">
        <v>42214</v>
      </c>
      <c r="BBF1" s="26">
        <v>42213</v>
      </c>
      <c r="BBG1" s="26">
        <v>42212</v>
      </c>
      <c r="BBH1" s="26">
        <v>42211</v>
      </c>
      <c r="BBI1" s="26">
        <v>42210</v>
      </c>
      <c r="BBJ1" s="26">
        <v>42209</v>
      </c>
      <c r="BBK1" s="26">
        <v>42208</v>
      </c>
      <c r="BBL1" s="26">
        <v>42207</v>
      </c>
      <c r="BBM1" s="26">
        <v>42206</v>
      </c>
      <c r="BBN1" s="26">
        <v>42205</v>
      </c>
      <c r="BBO1" s="26">
        <v>42204</v>
      </c>
      <c r="BBP1" s="26">
        <v>42203</v>
      </c>
      <c r="BBQ1" s="26">
        <v>42202</v>
      </c>
      <c r="BBR1" s="26">
        <v>42201</v>
      </c>
      <c r="BBS1" s="26">
        <v>42200</v>
      </c>
      <c r="BBT1" s="26">
        <v>42199</v>
      </c>
      <c r="BBU1" s="26">
        <v>42198</v>
      </c>
      <c r="BBV1" s="26">
        <v>42197</v>
      </c>
      <c r="BBW1" s="26">
        <v>42196</v>
      </c>
      <c r="BBX1" s="26">
        <v>42195</v>
      </c>
      <c r="BBY1" s="26">
        <v>42194</v>
      </c>
      <c r="BBZ1" s="26">
        <v>42193</v>
      </c>
      <c r="BCA1" s="26">
        <v>42192</v>
      </c>
      <c r="BCB1" s="26">
        <v>42191</v>
      </c>
      <c r="BCC1" s="26">
        <v>42190</v>
      </c>
      <c r="BCD1" s="26">
        <v>42189</v>
      </c>
      <c r="BCE1" s="26">
        <v>42188</v>
      </c>
      <c r="BCF1" s="26">
        <v>42187</v>
      </c>
      <c r="BCG1" s="26">
        <v>42186</v>
      </c>
      <c r="BCH1" s="26">
        <v>42185</v>
      </c>
      <c r="BCI1" s="26">
        <v>42184</v>
      </c>
      <c r="BCJ1" s="26">
        <v>42183</v>
      </c>
      <c r="BCK1" s="26">
        <v>42182</v>
      </c>
      <c r="BCL1" s="26">
        <v>42181</v>
      </c>
      <c r="BCM1" s="26">
        <v>42180</v>
      </c>
      <c r="BCN1" s="26">
        <v>42179</v>
      </c>
      <c r="BCO1" s="26">
        <v>42178</v>
      </c>
      <c r="BCP1" s="26">
        <v>42177</v>
      </c>
      <c r="BCQ1" s="26">
        <v>42176</v>
      </c>
      <c r="BCR1" s="26">
        <v>42175</v>
      </c>
      <c r="BCS1" s="26">
        <v>42174</v>
      </c>
      <c r="BCT1" s="26">
        <v>42173</v>
      </c>
      <c r="BCU1" s="26">
        <v>42172</v>
      </c>
      <c r="BCV1" s="26">
        <v>42171</v>
      </c>
      <c r="BCW1" s="26">
        <v>42170</v>
      </c>
      <c r="BCX1" s="26">
        <v>42169</v>
      </c>
      <c r="BCY1" s="26">
        <v>42168</v>
      </c>
      <c r="BCZ1" s="26">
        <v>42167</v>
      </c>
      <c r="BDA1" s="26">
        <v>42166</v>
      </c>
      <c r="BDB1" s="26">
        <v>42165</v>
      </c>
      <c r="BDC1" s="26">
        <v>42164</v>
      </c>
      <c r="BDD1" s="26">
        <v>42163</v>
      </c>
      <c r="BDE1" s="26">
        <v>42162</v>
      </c>
      <c r="BDF1" s="26">
        <v>42161</v>
      </c>
      <c r="BDG1" s="26">
        <v>42160</v>
      </c>
      <c r="BDH1" s="26">
        <v>42159</v>
      </c>
      <c r="BDI1" s="26">
        <v>42158</v>
      </c>
      <c r="BDJ1" s="26">
        <v>42157</v>
      </c>
      <c r="BDK1" s="26">
        <v>42156</v>
      </c>
      <c r="BDL1" s="26">
        <v>42155</v>
      </c>
      <c r="BDM1" s="26">
        <v>42154</v>
      </c>
      <c r="BDN1" s="26">
        <v>42153</v>
      </c>
      <c r="BDO1" s="26">
        <v>42152</v>
      </c>
      <c r="BDP1" s="26">
        <v>42151</v>
      </c>
      <c r="BDQ1" s="26">
        <v>42150</v>
      </c>
      <c r="BDR1" s="26">
        <v>42149</v>
      </c>
      <c r="BDS1" s="26">
        <v>42148</v>
      </c>
      <c r="BDT1" s="26">
        <v>42147</v>
      </c>
      <c r="BDU1" s="26">
        <v>42146</v>
      </c>
      <c r="BDV1" s="26">
        <v>42145</v>
      </c>
      <c r="BDW1" s="26">
        <v>42144</v>
      </c>
      <c r="BDX1" s="26">
        <v>42143</v>
      </c>
      <c r="BDY1" s="26">
        <v>42142</v>
      </c>
      <c r="BDZ1" s="26">
        <v>42141</v>
      </c>
      <c r="BEA1" s="26">
        <v>42140</v>
      </c>
      <c r="BEB1" s="26">
        <v>42139</v>
      </c>
      <c r="BEC1" s="26">
        <v>42138</v>
      </c>
      <c r="BED1" s="26">
        <v>42137</v>
      </c>
      <c r="BEE1" s="26">
        <v>42136</v>
      </c>
      <c r="BEF1" s="26">
        <v>42135</v>
      </c>
      <c r="BEG1" s="26">
        <v>42134</v>
      </c>
      <c r="BEH1" s="26">
        <v>42133</v>
      </c>
      <c r="BEI1" s="26">
        <v>42132</v>
      </c>
      <c r="BEJ1" s="26">
        <v>42131</v>
      </c>
      <c r="BEK1" s="26">
        <v>42130</v>
      </c>
      <c r="BEL1" s="26">
        <v>42129</v>
      </c>
      <c r="BEM1" s="26">
        <v>42128</v>
      </c>
      <c r="BEN1" s="26">
        <v>42127</v>
      </c>
      <c r="BEO1" s="26">
        <v>42126</v>
      </c>
      <c r="BEP1" s="26">
        <v>42125</v>
      </c>
      <c r="BEQ1" s="26">
        <v>42124</v>
      </c>
      <c r="BER1" s="26">
        <v>42123</v>
      </c>
      <c r="BES1" s="26">
        <v>42122</v>
      </c>
      <c r="BET1" s="26">
        <v>42121</v>
      </c>
      <c r="BEU1" s="26">
        <v>42120</v>
      </c>
      <c r="BEV1" s="26">
        <v>42119</v>
      </c>
      <c r="BEW1" s="26">
        <v>42118</v>
      </c>
      <c r="BEX1" s="26">
        <v>42117</v>
      </c>
      <c r="BEY1" s="26">
        <v>42116</v>
      </c>
      <c r="BEZ1" s="26">
        <v>42115</v>
      </c>
      <c r="BFA1" s="26">
        <v>42114</v>
      </c>
      <c r="BFB1" s="26">
        <v>42113</v>
      </c>
      <c r="BFC1" s="26">
        <v>42112</v>
      </c>
      <c r="BFD1" s="26">
        <v>42111</v>
      </c>
      <c r="BFE1" s="26">
        <v>42110</v>
      </c>
      <c r="BFF1" s="26">
        <v>42109</v>
      </c>
      <c r="BFG1" s="26">
        <v>42108</v>
      </c>
      <c r="BFH1" s="26">
        <v>42107</v>
      </c>
      <c r="BFI1" s="26">
        <v>42106</v>
      </c>
      <c r="BFJ1" s="26">
        <v>42105</v>
      </c>
      <c r="BFK1" s="26">
        <v>42104</v>
      </c>
      <c r="BFL1" s="26">
        <v>42103</v>
      </c>
      <c r="BFM1" s="26">
        <v>42102</v>
      </c>
      <c r="BFN1" s="26">
        <v>42101</v>
      </c>
      <c r="BFO1" s="26">
        <v>42100</v>
      </c>
      <c r="BFP1" s="26">
        <v>42099</v>
      </c>
      <c r="BFQ1" s="26">
        <v>42098</v>
      </c>
      <c r="BFR1" s="26">
        <v>42097</v>
      </c>
      <c r="BFS1" s="26">
        <v>42096</v>
      </c>
      <c r="BFT1" s="26">
        <v>42095</v>
      </c>
      <c r="BFU1" s="26">
        <v>42094</v>
      </c>
      <c r="BFV1" s="26">
        <v>42093</v>
      </c>
      <c r="BFW1" s="26">
        <v>42092</v>
      </c>
      <c r="BFX1" s="26">
        <v>42091</v>
      </c>
      <c r="BFY1" s="26">
        <v>42090</v>
      </c>
      <c r="BFZ1" s="26">
        <v>42089</v>
      </c>
      <c r="BGA1" s="26">
        <v>42088</v>
      </c>
      <c r="BGB1" s="26">
        <v>42087</v>
      </c>
      <c r="BGC1" s="26">
        <v>42086</v>
      </c>
      <c r="BGD1" s="26">
        <v>42085</v>
      </c>
      <c r="BGE1" s="26">
        <v>42084</v>
      </c>
      <c r="BGF1" s="26">
        <v>42083</v>
      </c>
      <c r="BGG1" s="26">
        <v>42082</v>
      </c>
      <c r="BGH1" s="26">
        <v>42081</v>
      </c>
      <c r="BGI1" s="26">
        <v>42080</v>
      </c>
      <c r="BGJ1" s="26">
        <v>42079</v>
      </c>
      <c r="BGK1" s="26">
        <v>42078</v>
      </c>
      <c r="BGL1" s="26">
        <v>42077</v>
      </c>
      <c r="BGM1" s="26">
        <v>42076</v>
      </c>
      <c r="BGN1" s="26">
        <v>42075</v>
      </c>
      <c r="BGO1" s="26">
        <v>42074</v>
      </c>
      <c r="BGP1" s="26">
        <v>42073</v>
      </c>
      <c r="BGQ1" s="26">
        <v>42072</v>
      </c>
      <c r="BGR1" s="26">
        <v>42071</v>
      </c>
      <c r="BGS1" s="26">
        <v>42070</v>
      </c>
      <c r="BGT1" s="26">
        <v>42069</v>
      </c>
      <c r="BGU1" s="26">
        <v>42068</v>
      </c>
      <c r="BGV1" s="26">
        <v>42067</v>
      </c>
      <c r="BGW1" s="26">
        <v>42066</v>
      </c>
      <c r="BGX1" s="26">
        <v>42065</v>
      </c>
      <c r="BGY1" s="26">
        <v>42064</v>
      </c>
      <c r="BGZ1" s="26">
        <v>42063</v>
      </c>
      <c r="BHA1" s="26">
        <v>42062</v>
      </c>
      <c r="BHB1" s="26">
        <v>42061</v>
      </c>
      <c r="BHC1" s="26">
        <v>42060</v>
      </c>
      <c r="BHD1" s="26">
        <v>42059</v>
      </c>
      <c r="BHE1" s="26">
        <v>42058</v>
      </c>
      <c r="BHF1" s="26">
        <v>42057</v>
      </c>
      <c r="BHG1" s="26">
        <v>42056</v>
      </c>
      <c r="BHH1" s="26">
        <v>42055</v>
      </c>
      <c r="BHI1" s="26">
        <v>42054</v>
      </c>
      <c r="BHJ1" s="26">
        <v>42053</v>
      </c>
      <c r="BHK1" s="26">
        <v>42052</v>
      </c>
      <c r="BHL1" s="26">
        <v>42051</v>
      </c>
      <c r="BHM1" s="26">
        <v>42050</v>
      </c>
      <c r="BHN1" s="26">
        <v>42049</v>
      </c>
      <c r="BHO1" s="26">
        <v>42048</v>
      </c>
      <c r="BHP1" s="26">
        <v>42047</v>
      </c>
      <c r="BHQ1" s="26">
        <v>42046</v>
      </c>
      <c r="BHR1" s="26">
        <v>42045</v>
      </c>
      <c r="BHS1" s="26">
        <v>42044</v>
      </c>
      <c r="BHT1" s="26">
        <v>42043</v>
      </c>
      <c r="BHU1" s="26">
        <v>42042</v>
      </c>
      <c r="BHV1" s="26">
        <v>42041</v>
      </c>
      <c r="BHW1" s="26">
        <v>42040</v>
      </c>
      <c r="BHX1" s="26">
        <v>42039</v>
      </c>
      <c r="BHY1" s="26">
        <v>42038</v>
      </c>
      <c r="BHZ1" s="26">
        <v>42037</v>
      </c>
      <c r="BIA1" s="26">
        <v>42036</v>
      </c>
      <c r="BIB1" s="26">
        <v>42035</v>
      </c>
      <c r="BIC1" s="26">
        <v>42034</v>
      </c>
      <c r="BID1" s="26">
        <v>42033</v>
      </c>
      <c r="BIE1" s="26">
        <v>42032</v>
      </c>
      <c r="BIF1" s="26">
        <v>42031</v>
      </c>
      <c r="BIG1" s="26">
        <v>42030</v>
      </c>
      <c r="BIH1" s="26">
        <v>42029</v>
      </c>
      <c r="BII1" s="26">
        <v>42028</v>
      </c>
      <c r="BIJ1" s="26">
        <v>42027</v>
      </c>
      <c r="BIK1" s="26">
        <v>42026</v>
      </c>
      <c r="BIL1" s="26">
        <v>42025</v>
      </c>
      <c r="BIM1" s="26">
        <v>42024</v>
      </c>
      <c r="BIN1" s="26">
        <v>42023</v>
      </c>
      <c r="BIO1" s="26">
        <v>42022</v>
      </c>
      <c r="BIP1" s="26">
        <v>42021</v>
      </c>
      <c r="BIQ1" s="26">
        <v>42020</v>
      </c>
      <c r="BIR1" s="26">
        <v>42019</v>
      </c>
      <c r="BIS1" s="26">
        <v>42018</v>
      </c>
      <c r="BIT1" s="26">
        <v>42017</v>
      </c>
      <c r="BIU1" s="26">
        <v>42016</v>
      </c>
      <c r="BIV1" s="26">
        <v>42015</v>
      </c>
      <c r="BIW1" s="26">
        <v>42014</v>
      </c>
      <c r="BIX1" s="26">
        <v>42013</v>
      </c>
      <c r="BIY1" s="26">
        <v>42012</v>
      </c>
      <c r="BIZ1" s="26">
        <v>42011</v>
      </c>
      <c r="BJA1" s="26">
        <v>42010</v>
      </c>
      <c r="BJB1" s="26">
        <v>42009</v>
      </c>
      <c r="BJC1" s="26">
        <v>42008</v>
      </c>
      <c r="BJD1" s="26">
        <v>42007</v>
      </c>
      <c r="BJE1" s="26">
        <v>42006</v>
      </c>
      <c r="BJF1" s="26">
        <v>42005</v>
      </c>
      <c r="BJG1" s="26">
        <v>42004</v>
      </c>
      <c r="BJH1" s="26">
        <v>42003</v>
      </c>
      <c r="BJI1" s="26">
        <v>42002</v>
      </c>
      <c r="BJJ1" s="26">
        <v>42001</v>
      </c>
      <c r="BJK1" s="26">
        <v>42000</v>
      </c>
      <c r="BJL1" s="26">
        <v>41999</v>
      </c>
      <c r="BJM1" s="26">
        <v>41998</v>
      </c>
      <c r="BJN1" s="26">
        <v>41997</v>
      </c>
      <c r="BJO1" s="26">
        <v>41996</v>
      </c>
      <c r="BJP1" s="26">
        <v>41995</v>
      </c>
      <c r="BJQ1" s="26">
        <v>41994</v>
      </c>
      <c r="BJR1" s="26">
        <v>41993</v>
      </c>
      <c r="BJS1" s="26">
        <v>41992</v>
      </c>
      <c r="BJT1" s="26">
        <v>41991</v>
      </c>
      <c r="BJU1" s="26">
        <v>41990</v>
      </c>
      <c r="BJV1" s="26">
        <v>41989</v>
      </c>
      <c r="BJW1" s="26">
        <v>41988</v>
      </c>
      <c r="BJX1" s="26">
        <v>41987</v>
      </c>
      <c r="BJY1" s="26">
        <v>41986</v>
      </c>
      <c r="BJZ1" s="26">
        <v>41985</v>
      </c>
      <c r="BKA1" s="26">
        <v>41984</v>
      </c>
      <c r="BKB1" s="26">
        <v>41983</v>
      </c>
      <c r="BKC1" s="26">
        <v>41982</v>
      </c>
      <c r="BKD1" s="26">
        <v>41981</v>
      </c>
      <c r="BKE1" s="26">
        <v>41980</v>
      </c>
      <c r="BKF1" s="26">
        <v>41979</v>
      </c>
      <c r="BKG1" s="26">
        <v>41978</v>
      </c>
      <c r="BKH1" s="26">
        <v>41977</v>
      </c>
      <c r="BKI1" s="26">
        <v>41976</v>
      </c>
      <c r="BKJ1" s="26">
        <v>41975</v>
      </c>
      <c r="BKK1" s="26">
        <v>41974</v>
      </c>
      <c r="BKL1" s="26">
        <v>41973</v>
      </c>
      <c r="BKM1" s="26">
        <v>41972</v>
      </c>
      <c r="BKN1" s="26">
        <v>41971</v>
      </c>
      <c r="BKO1" s="26">
        <v>41970</v>
      </c>
      <c r="BKP1" s="26">
        <v>41969</v>
      </c>
      <c r="BKQ1" s="26">
        <v>41968</v>
      </c>
      <c r="BKR1" s="26">
        <v>41967</v>
      </c>
      <c r="BKS1" s="26">
        <v>41966</v>
      </c>
      <c r="BKT1" s="26">
        <v>41965</v>
      </c>
      <c r="BKU1" s="26">
        <v>41964</v>
      </c>
      <c r="BKV1" s="26">
        <v>41963</v>
      </c>
      <c r="BKW1" s="26">
        <v>41962</v>
      </c>
      <c r="BKX1" s="26">
        <v>41961</v>
      </c>
      <c r="BKY1" s="26">
        <v>41960</v>
      </c>
      <c r="BKZ1" s="26">
        <v>41959</v>
      </c>
      <c r="BLA1" s="26">
        <v>41958</v>
      </c>
      <c r="BLB1" s="26">
        <v>41957</v>
      </c>
      <c r="BLC1" s="26">
        <v>41956</v>
      </c>
      <c r="BLD1" s="26">
        <v>41955</v>
      </c>
      <c r="BLE1" s="26">
        <v>41954</v>
      </c>
      <c r="BLF1" s="26">
        <v>41953</v>
      </c>
      <c r="BLG1" s="26">
        <v>41952</v>
      </c>
      <c r="BLH1" s="26">
        <v>41951</v>
      </c>
      <c r="BLI1" s="26">
        <v>41950</v>
      </c>
      <c r="BLJ1" s="26">
        <v>41949</v>
      </c>
      <c r="BLK1" s="26">
        <v>41948</v>
      </c>
      <c r="BLL1" s="26">
        <v>41947</v>
      </c>
      <c r="BLM1" s="26">
        <v>41946</v>
      </c>
      <c r="BLN1" s="26">
        <v>41945</v>
      </c>
      <c r="BLO1" s="26">
        <v>41944</v>
      </c>
      <c r="BLP1" s="26">
        <v>41943</v>
      </c>
      <c r="BLQ1" s="26">
        <v>41942</v>
      </c>
      <c r="BLR1" s="26">
        <v>41941</v>
      </c>
      <c r="BLS1" s="26">
        <v>41940</v>
      </c>
      <c r="BLT1" s="26">
        <v>41939</v>
      </c>
      <c r="BLU1" s="26">
        <v>41938</v>
      </c>
      <c r="BLV1" s="26">
        <v>41937</v>
      </c>
      <c r="BLW1" s="26">
        <v>41936</v>
      </c>
      <c r="BLX1" s="26">
        <v>41935</v>
      </c>
      <c r="BLY1" s="26">
        <v>41934</v>
      </c>
      <c r="BLZ1" s="26">
        <v>41933</v>
      </c>
      <c r="BMA1" s="26">
        <v>41932</v>
      </c>
      <c r="BMB1" s="26">
        <v>41931</v>
      </c>
      <c r="BMC1" s="26">
        <v>41930</v>
      </c>
      <c r="BMD1" s="26">
        <v>41929</v>
      </c>
      <c r="BME1" s="26">
        <v>41928</v>
      </c>
      <c r="BMF1" s="26">
        <v>41927</v>
      </c>
      <c r="BMG1" s="26">
        <v>41926</v>
      </c>
      <c r="BMH1" s="26">
        <v>41925</v>
      </c>
      <c r="BMI1" s="26">
        <v>41924</v>
      </c>
      <c r="BMJ1" s="26">
        <v>41923</v>
      </c>
      <c r="BMK1" s="26">
        <v>41922</v>
      </c>
      <c r="BML1" s="26">
        <v>41921</v>
      </c>
      <c r="BMM1" s="26">
        <v>41920</v>
      </c>
      <c r="BMN1" s="26">
        <v>41919</v>
      </c>
      <c r="BMO1" s="26">
        <v>41918</v>
      </c>
      <c r="BMP1" s="26">
        <v>41917</v>
      </c>
      <c r="BMQ1" s="26">
        <v>41916</v>
      </c>
      <c r="BMR1" s="26">
        <v>41915</v>
      </c>
      <c r="BMS1" s="26">
        <v>41914</v>
      </c>
      <c r="BMT1" s="26">
        <v>41913</v>
      </c>
      <c r="BMU1" s="26">
        <v>41912</v>
      </c>
      <c r="BMV1" s="26">
        <v>41911</v>
      </c>
      <c r="BMW1" s="26">
        <v>41910</v>
      </c>
      <c r="BMX1" s="26">
        <v>41909</v>
      </c>
      <c r="BMY1" s="26">
        <v>41908</v>
      </c>
      <c r="BMZ1" s="26">
        <v>41907</v>
      </c>
      <c r="BNA1" s="26">
        <v>41906</v>
      </c>
      <c r="BNB1" s="26">
        <v>41905</v>
      </c>
      <c r="BNC1" s="26">
        <v>41904</v>
      </c>
      <c r="BND1" s="26">
        <v>41903</v>
      </c>
      <c r="BNE1" s="26">
        <v>41902</v>
      </c>
      <c r="BNF1" s="26">
        <v>41901</v>
      </c>
      <c r="BNG1" s="26">
        <v>41900</v>
      </c>
      <c r="BNH1" s="26">
        <v>41899</v>
      </c>
      <c r="BNI1" s="26">
        <v>41898</v>
      </c>
      <c r="BNJ1" s="26">
        <v>41897</v>
      </c>
      <c r="BNK1" s="26">
        <v>41896</v>
      </c>
      <c r="BNL1" s="26">
        <v>41895</v>
      </c>
      <c r="BNM1" s="26">
        <v>41894</v>
      </c>
      <c r="BNN1" s="26">
        <v>41893</v>
      </c>
      <c r="BNO1" s="26">
        <v>41892</v>
      </c>
      <c r="BNP1" s="26">
        <v>41891</v>
      </c>
      <c r="BNQ1" s="26">
        <v>41890</v>
      </c>
      <c r="BNR1" s="26">
        <v>41889</v>
      </c>
      <c r="BNS1" s="26">
        <v>41888</v>
      </c>
      <c r="BNT1" s="26">
        <v>41887</v>
      </c>
      <c r="BNU1" s="26">
        <v>41886</v>
      </c>
      <c r="BNV1" s="26">
        <v>41885</v>
      </c>
      <c r="BNW1" s="26">
        <v>41884</v>
      </c>
      <c r="BNX1" s="26">
        <v>41883</v>
      </c>
      <c r="BNY1" s="26">
        <v>41882</v>
      </c>
      <c r="BNZ1" s="26">
        <v>41881</v>
      </c>
      <c r="BOA1" s="26">
        <v>41880</v>
      </c>
      <c r="BOB1" s="26">
        <v>41879</v>
      </c>
      <c r="BOC1" s="26">
        <v>41878</v>
      </c>
      <c r="BOD1" s="26">
        <v>41877</v>
      </c>
      <c r="BOE1" s="26">
        <v>41876</v>
      </c>
      <c r="BOF1" s="26">
        <v>41875</v>
      </c>
      <c r="BOG1" s="26">
        <v>41874</v>
      </c>
      <c r="BOH1" s="26">
        <v>41873</v>
      </c>
      <c r="BOI1" s="26">
        <v>41872</v>
      </c>
      <c r="BOJ1" s="26">
        <v>41871</v>
      </c>
      <c r="BOK1" s="26">
        <v>41870</v>
      </c>
      <c r="BOL1" s="26">
        <v>41869</v>
      </c>
      <c r="BOM1" s="26">
        <v>41868</v>
      </c>
      <c r="BON1" s="26">
        <v>41867</v>
      </c>
      <c r="BOO1" s="26">
        <v>41866</v>
      </c>
      <c r="BOP1" s="26">
        <v>41865</v>
      </c>
      <c r="BOQ1" s="26">
        <v>41864</v>
      </c>
      <c r="BOR1" s="26">
        <v>41863</v>
      </c>
      <c r="BOS1" s="26">
        <v>41862</v>
      </c>
      <c r="BOT1" s="26">
        <v>41861</v>
      </c>
      <c r="BOU1" s="26">
        <v>41860</v>
      </c>
      <c r="BOV1" s="26">
        <v>41859</v>
      </c>
      <c r="BOW1" s="26">
        <v>41858</v>
      </c>
      <c r="BOX1" s="26">
        <v>41857</v>
      </c>
      <c r="BOY1" s="26">
        <v>41856</v>
      </c>
      <c r="BOZ1" s="26">
        <v>41855</v>
      </c>
      <c r="BPA1" s="26">
        <v>41854</v>
      </c>
      <c r="BPB1" s="26">
        <v>41853</v>
      </c>
      <c r="BPC1" s="26">
        <v>41852</v>
      </c>
      <c r="BPD1" s="26">
        <v>41851</v>
      </c>
      <c r="BPE1" s="26">
        <v>41850</v>
      </c>
      <c r="BPF1" s="26">
        <v>41849</v>
      </c>
      <c r="BPG1" s="26">
        <v>41848</v>
      </c>
      <c r="BPH1" s="26">
        <v>41847</v>
      </c>
      <c r="BPI1" s="26">
        <v>41846</v>
      </c>
      <c r="BPJ1" s="26">
        <v>41845</v>
      </c>
      <c r="BPK1" s="26">
        <v>41844</v>
      </c>
      <c r="BPL1" s="26">
        <v>41843</v>
      </c>
      <c r="BPM1" s="26">
        <v>41842</v>
      </c>
      <c r="BPN1" s="26">
        <v>41841</v>
      </c>
      <c r="BPO1" s="26">
        <v>41840</v>
      </c>
      <c r="BPP1" s="26">
        <v>41839</v>
      </c>
      <c r="BPQ1" s="26">
        <v>41838</v>
      </c>
      <c r="BPR1" s="26">
        <v>41837</v>
      </c>
      <c r="BPS1" s="26">
        <v>41836</v>
      </c>
      <c r="BPT1" s="26">
        <v>41835</v>
      </c>
      <c r="BPU1" s="26">
        <v>41834</v>
      </c>
      <c r="BPV1" s="26">
        <v>41833</v>
      </c>
      <c r="BPW1" s="26">
        <v>41832</v>
      </c>
      <c r="BPX1" s="26">
        <v>41831</v>
      </c>
      <c r="BPY1" s="26">
        <v>41830</v>
      </c>
      <c r="BPZ1" s="26">
        <v>41829</v>
      </c>
      <c r="BQA1" s="26">
        <v>41828</v>
      </c>
      <c r="BQB1" s="26">
        <v>41827</v>
      </c>
      <c r="BQC1" s="26">
        <v>41826</v>
      </c>
      <c r="BQD1" s="26">
        <v>41825</v>
      </c>
      <c r="BQE1" s="26">
        <v>41824</v>
      </c>
      <c r="BQF1" s="26">
        <v>41823</v>
      </c>
      <c r="BQG1" s="26">
        <v>41822</v>
      </c>
      <c r="BQH1" s="26">
        <v>41821</v>
      </c>
      <c r="BQI1" s="26">
        <v>41820</v>
      </c>
      <c r="BQJ1" s="26">
        <v>41819</v>
      </c>
      <c r="BQK1" s="26">
        <v>41818</v>
      </c>
      <c r="BQL1" s="26">
        <v>41817</v>
      </c>
      <c r="BQM1" s="26">
        <v>41816</v>
      </c>
      <c r="BQN1" s="26">
        <v>41815</v>
      </c>
      <c r="BQO1" s="26">
        <v>41814</v>
      </c>
      <c r="BQP1" s="26">
        <v>41813</v>
      </c>
      <c r="BQQ1" s="26">
        <v>41812</v>
      </c>
      <c r="BQR1" s="26">
        <v>41811</v>
      </c>
      <c r="BQS1" s="26">
        <v>41810</v>
      </c>
      <c r="BQT1" s="26">
        <v>41809</v>
      </c>
      <c r="BQU1" s="26">
        <v>41808</v>
      </c>
      <c r="BQV1" s="26">
        <v>41807</v>
      </c>
      <c r="BQW1" s="26">
        <v>41806</v>
      </c>
      <c r="BQX1" s="26">
        <v>41805</v>
      </c>
      <c r="BQY1" s="26">
        <v>41804</v>
      </c>
      <c r="BQZ1" s="26">
        <v>41803</v>
      </c>
      <c r="BRA1" s="26">
        <v>41802</v>
      </c>
      <c r="BRB1" s="26">
        <v>41801</v>
      </c>
      <c r="BRC1" s="26">
        <v>41800</v>
      </c>
      <c r="BRD1" s="26">
        <v>41799</v>
      </c>
      <c r="BRE1" s="26">
        <v>41798</v>
      </c>
      <c r="BRF1" s="26">
        <v>41797</v>
      </c>
      <c r="BRG1" s="26">
        <v>41796</v>
      </c>
      <c r="BRH1" s="26">
        <v>41795</v>
      </c>
      <c r="BRI1" s="26">
        <v>41794</v>
      </c>
      <c r="BRJ1" s="26">
        <v>41793</v>
      </c>
      <c r="BRK1" s="26">
        <v>41792</v>
      </c>
      <c r="BRL1" s="26">
        <v>41791</v>
      </c>
      <c r="BRM1" s="26">
        <v>41790</v>
      </c>
      <c r="BRN1" s="26">
        <v>41789</v>
      </c>
      <c r="BRO1" s="26">
        <v>41788</v>
      </c>
      <c r="BRP1" s="26">
        <v>41787</v>
      </c>
      <c r="BRQ1" s="26">
        <v>41786</v>
      </c>
      <c r="BRR1" s="26">
        <v>41785</v>
      </c>
      <c r="BRS1" s="26">
        <v>41784</v>
      </c>
      <c r="BRT1" s="26">
        <v>41783</v>
      </c>
      <c r="BRU1" s="26">
        <v>41782</v>
      </c>
      <c r="BRV1" s="26">
        <v>41781</v>
      </c>
      <c r="BRW1" s="26">
        <v>41780</v>
      </c>
      <c r="BRX1" s="26">
        <v>41779</v>
      </c>
      <c r="BRY1" s="26">
        <v>41778</v>
      </c>
      <c r="BRZ1" s="26">
        <v>41777</v>
      </c>
      <c r="BSA1" s="26">
        <v>41776</v>
      </c>
      <c r="BSB1" s="26">
        <v>41775</v>
      </c>
      <c r="BSC1" s="26">
        <v>41774</v>
      </c>
      <c r="BSD1" s="26">
        <v>41773</v>
      </c>
      <c r="BSE1" s="26">
        <v>41772</v>
      </c>
      <c r="BSF1" s="26">
        <v>41771</v>
      </c>
      <c r="BSG1" s="26">
        <v>41770</v>
      </c>
      <c r="BSH1" s="26">
        <v>41769</v>
      </c>
      <c r="BSI1" s="26">
        <v>41768</v>
      </c>
      <c r="BSJ1" s="26">
        <v>41767</v>
      </c>
      <c r="BSK1" s="26">
        <v>41766</v>
      </c>
      <c r="BSL1" s="26">
        <v>41765</v>
      </c>
      <c r="BSM1" s="26">
        <v>41764</v>
      </c>
      <c r="BSN1" s="26">
        <v>41763</v>
      </c>
      <c r="BSO1" s="26">
        <v>41762</v>
      </c>
      <c r="BSP1" s="26">
        <v>41761</v>
      </c>
      <c r="BSQ1" s="26">
        <v>41760</v>
      </c>
      <c r="BSR1" s="26">
        <v>41759</v>
      </c>
      <c r="BSS1" s="26">
        <v>41758</v>
      </c>
      <c r="BST1" s="26">
        <v>41757</v>
      </c>
      <c r="BSU1" s="26">
        <v>41756</v>
      </c>
      <c r="BSV1" s="26">
        <v>41755</v>
      </c>
      <c r="BSW1" s="26">
        <v>41754</v>
      </c>
      <c r="BSX1" s="26">
        <v>41753</v>
      </c>
      <c r="BSY1" s="26">
        <v>41752</v>
      </c>
      <c r="BSZ1" s="26">
        <v>41751</v>
      </c>
      <c r="BTA1" s="26">
        <v>41750</v>
      </c>
      <c r="BTB1" s="26">
        <v>41749</v>
      </c>
      <c r="BTC1" s="26">
        <v>41748</v>
      </c>
      <c r="BTD1" s="26">
        <v>41747</v>
      </c>
      <c r="BTE1" s="26">
        <v>41746</v>
      </c>
      <c r="BTF1" s="26">
        <v>41745</v>
      </c>
      <c r="BTG1" s="26">
        <v>41744</v>
      </c>
      <c r="BTH1" s="26">
        <v>41743</v>
      </c>
      <c r="BTI1" s="26">
        <v>41742</v>
      </c>
      <c r="BTJ1" s="26">
        <v>41741</v>
      </c>
      <c r="BTK1" s="26">
        <v>41740</v>
      </c>
      <c r="BTL1" s="26">
        <v>41739</v>
      </c>
      <c r="BTM1" s="26">
        <v>41738</v>
      </c>
      <c r="BTN1" s="26">
        <v>41737</v>
      </c>
      <c r="BTO1" s="26">
        <v>41736</v>
      </c>
      <c r="BTP1" s="26">
        <v>41735</v>
      </c>
      <c r="BTQ1" s="26">
        <v>41734</v>
      </c>
      <c r="BTR1" s="26">
        <v>41733</v>
      </c>
      <c r="BTS1" s="26">
        <v>41732</v>
      </c>
      <c r="BTT1" s="26">
        <v>41731</v>
      </c>
      <c r="BTU1" s="26">
        <v>41730</v>
      </c>
      <c r="BTV1" s="26">
        <v>41729</v>
      </c>
      <c r="BTW1" s="26">
        <v>41728</v>
      </c>
      <c r="BTX1" s="26">
        <v>41727</v>
      </c>
      <c r="BTY1" s="26">
        <v>41726</v>
      </c>
      <c r="BTZ1" s="26">
        <v>41725</v>
      </c>
      <c r="BUA1" s="26">
        <v>41724</v>
      </c>
      <c r="BUB1" s="26">
        <v>41723</v>
      </c>
      <c r="BUC1" s="26">
        <v>41722</v>
      </c>
      <c r="BUD1" s="26">
        <v>41721</v>
      </c>
      <c r="BUE1" s="26">
        <v>41720</v>
      </c>
      <c r="BUF1" s="26">
        <v>41719</v>
      </c>
      <c r="BUG1" s="26">
        <v>41718</v>
      </c>
      <c r="BUH1" s="26">
        <v>41717</v>
      </c>
      <c r="BUI1" s="26">
        <v>41716</v>
      </c>
      <c r="BUJ1" s="26">
        <v>41715</v>
      </c>
      <c r="BUK1" s="26">
        <v>41714</v>
      </c>
      <c r="BUL1" s="26">
        <v>41713</v>
      </c>
      <c r="BUM1" s="26">
        <v>41712</v>
      </c>
      <c r="BUN1" s="26">
        <v>41711</v>
      </c>
      <c r="BUO1" s="26">
        <v>41710</v>
      </c>
      <c r="BUP1" s="26">
        <v>41709</v>
      </c>
      <c r="BUQ1" s="26">
        <v>41708</v>
      </c>
      <c r="BUR1" s="26">
        <v>41707</v>
      </c>
      <c r="BUS1" s="26">
        <v>41706</v>
      </c>
      <c r="BUT1" s="26">
        <v>41705</v>
      </c>
      <c r="BUU1" s="26">
        <v>41704</v>
      </c>
      <c r="BUV1" s="26">
        <v>41703</v>
      </c>
      <c r="BUW1" s="26">
        <v>41702</v>
      </c>
      <c r="BUX1" s="26">
        <v>41701</v>
      </c>
      <c r="BUY1" s="26">
        <v>41700</v>
      </c>
      <c r="BUZ1" s="26">
        <v>41699</v>
      </c>
      <c r="BVA1" s="26">
        <v>41698</v>
      </c>
      <c r="BVB1" s="26">
        <v>41697</v>
      </c>
      <c r="BVC1" s="26">
        <v>41696</v>
      </c>
      <c r="BVD1" s="26">
        <v>41695</v>
      </c>
      <c r="BVE1" s="26">
        <v>41694</v>
      </c>
      <c r="BVF1" s="26">
        <v>41693</v>
      </c>
      <c r="BVG1" s="26">
        <v>41692</v>
      </c>
      <c r="BVH1" s="26">
        <v>41691</v>
      </c>
      <c r="BVI1" s="26">
        <v>41690</v>
      </c>
      <c r="BVJ1" s="26">
        <v>41689</v>
      </c>
      <c r="BVK1" s="26">
        <v>41688</v>
      </c>
      <c r="BVL1" s="26">
        <v>41687</v>
      </c>
      <c r="BVM1" s="26">
        <v>41686</v>
      </c>
      <c r="BVN1" s="26">
        <v>41685</v>
      </c>
      <c r="BVO1" s="26">
        <v>41684</v>
      </c>
      <c r="BVP1" s="26">
        <v>41683</v>
      </c>
      <c r="BVQ1" s="26">
        <v>41682</v>
      </c>
      <c r="BVR1" s="26">
        <v>41681</v>
      </c>
      <c r="BVS1" s="26">
        <v>41680</v>
      </c>
      <c r="BVT1" s="26">
        <v>41679</v>
      </c>
      <c r="BVU1" s="26">
        <v>41678</v>
      </c>
      <c r="BVV1" s="26">
        <v>41677</v>
      </c>
      <c r="BVW1" s="26">
        <v>41676</v>
      </c>
      <c r="BVX1" s="26">
        <v>41675</v>
      </c>
      <c r="BVY1" s="26">
        <v>41674</v>
      </c>
      <c r="BVZ1" s="26">
        <v>41673</v>
      </c>
      <c r="BWA1" s="26">
        <v>41672</v>
      </c>
      <c r="BWB1" s="26">
        <v>41671</v>
      </c>
      <c r="BWC1" s="26">
        <v>41670</v>
      </c>
      <c r="BWD1" s="26">
        <v>41669</v>
      </c>
      <c r="BWE1" s="26">
        <v>41668</v>
      </c>
      <c r="BWF1" s="26">
        <v>41667</v>
      </c>
      <c r="BWG1" s="26">
        <v>41666</v>
      </c>
      <c r="BWH1" s="26">
        <v>41665</v>
      </c>
      <c r="BWI1" s="26">
        <v>41664</v>
      </c>
      <c r="BWJ1" s="26">
        <v>41663</v>
      </c>
      <c r="BWK1" s="26">
        <v>41662</v>
      </c>
      <c r="BWL1" s="26">
        <v>41661</v>
      </c>
      <c r="BWM1" s="26">
        <v>41660</v>
      </c>
      <c r="BWN1" s="26">
        <v>41659</v>
      </c>
      <c r="BWO1" s="26">
        <v>41658</v>
      </c>
      <c r="BWP1" s="26">
        <v>41657</v>
      </c>
      <c r="BWQ1" s="26">
        <v>41656</v>
      </c>
      <c r="BWR1" s="26">
        <v>41655</v>
      </c>
      <c r="BWS1" s="26">
        <v>41654</v>
      </c>
      <c r="BWT1" s="26">
        <v>41653</v>
      </c>
      <c r="BWU1" s="26">
        <v>41652</v>
      </c>
      <c r="BWV1" s="26">
        <v>41651</v>
      </c>
      <c r="BWW1" s="26">
        <v>41650</v>
      </c>
      <c r="BWX1" s="26">
        <v>41649</v>
      </c>
      <c r="BWY1" s="26">
        <v>41648</v>
      </c>
      <c r="BWZ1" s="26">
        <v>41647</v>
      </c>
      <c r="BXA1" s="26">
        <v>41646</v>
      </c>
      <c r="BXB1" s="26">
        <v>41645</v>
      </c>
      <c r="BXC1" s="26">
        <v>41644</v>
      </c>
      <c r="BXD1" s="26">
        <v>41643</v>
      </c>
      <c r="BXE1" s="26">
        <v>41642</v>
      </c>
      <c r="BXF1" s="26">
        <v>41641</v>
      </c>
      <c r="BXG1" s="26">
        <v>41640</v>
      </c>
      <c r="BXH1" s="26">
        <v>41639</v>
      </c>
      <c r="BXI1" s="26">
        <v>41638</v>
      </c>
      <c r="BXJ1" s="26">
        <v>41637</v>
      </c>
      <c r="BXK1" s="26">
        <v>41636</v>
      </c>
      <c r="BXL1" s="26">
        <v>41635</v>
      </c>
      <c r="BXM1" s="26">
        <v>41634</v>
      </c>
      <c r="BXN1" s="26">
        <v>41633</v>
      </c>
      <c r="BXO1" s="26">
        <v>41632</v>
      </c>
      <c r="BXP1" s="26">
        <v>41631</v>
      </c>
      <c r="BXQ1" s="26">
        <v>41630</v>
      </c>
      <c r="BXR1" s="26">
        <v>41629</v>
      </c>
      <c r="BXS1" s="26">
        <v>41628</v>
      </c>
      <c r="BXT1" s="26">
        <v>41627</v>
      </c>
      <c r="BXU1" s="26">
        <v>41626</v>
      </c>
      <c r="BXV1" s="26">
        <v>41625</v>
      </c>
      <c r="BXW1" s="26">
        <v>41624</v>
      </c>
      <c r="BXX1" s="26">
        <v>41623</v>
      </c>
      <c r="BXY1" s="26">
        <v>41622</v>
      </c>
      <c r="BXZ1" s="26">
        <v>41621</v>
      </c>
      <c r="BYA1" s="26">
        <v>41620</v>
      </c>
      <c r="BYB1" s="26">
        <v>41619</v>
      </c>
      <c r="BYC1" s="26">
        <v>41618</v>
      </c>
      <c r="BYD1" s="26">
        <v>41617</v>
      </c>
      <c r="BYE1" s="26">
        <v>41616</v>
      </c>
      <c r="BYF1" s="26">
        <v>41615</v>
      </c>
      <c r="BYG1" s="26">
        <v>41614</v>
      </c>
      <c r="BYH1" s="26">
        <v>41613</v>
      </c>
      <c r="BYI1" s="26">
        <v>41612</v>
      </c>
      <c r="BYJ1" s="26">
        <v>41611</v>
      </c>
      <c r="BYK1" s="26">
        <v>41610</v>
      </c>
      <c r="BYL1" s="26">
        <v>41609</v>
      </c>
      <c r="BYM1" s="26">
        <v>41608</v>
      </c>
      <c r="BYN1" s="26">
        <v>41607</v>
      </c>
      <c r="BYO1" s="26">
        <v>41606</v>
      </c>
      <c r="BYP1" s="26">
        <v>41605</v>
      </c>
      <c r="BYQ1" s="26">
        <v>41604</v>
      </c>
      <c r="BYR1" s="26">
        <v>41603</v>
      </c>
      <c r="BYS1" s="26">
        <v>41602</v>
      </c>
      <c r="BYT1" s="26">
        <v>41601</v>
      </c>
      <c r="BYU1" s="26">
        <v>41600</v>
      </c>
      <c r="BYV1" s="26">
        <v>41599</v>
      </c>
      <c r="BYW1" s="26">
        <v>41598</v>
      </c>
      <c r="BYX1" s="26">
        <v>41597</v>
      </c>
      <c r="BYY1" s="26">
        <v>41596</v>
      </c>
      <c r="BYZ1" s="26">
        <v>41595</v>
      </c>
      <c r="BZA1" s="26">
        <v>41594</v>
      </c>
      <c r="BZB1" s="26">
        <v>41593</v>
      </c>
      <c r="BZC1" s="26">
        <v>41592</v>
      </c>
      <c r="BZD1" s="26">
        <v>41591</v>
      </c>
      <c r="BZE1" s="26">
        <v>41590</v>
      </c>
      <c r="BZF1" s="26">
        <v>41589</v>
      </c>
      <c r="BZG1" s="26">
        <v>41588</v>
      </c>
      <c r="BZH1" s="26">
        <v>41587</v>
      </c>
      <c r="BZI1" s="26">
        <v>41586</v>
      </c>
      <c r="BZJ1" s="26">
        <v>41585</v>
      </c>
      <c r="BZK1" s="26">
        <v>41584</v>
      </c>
      <c r="BZL1" s="26">
        <v>41583</v>
      </c>
      <c r="BZM1" s="26">
        <v>41582</v>
      </c>
      <c r="BZN1" s="26">
        <v>41581</v>
      </c>
      <c r="BZO1" s="26">
        <v>41580</v>
      </c>
      <c r="BZP1" s="26">
        <v>41579</v>
      </c>
      <c r="BZQ1" s="26">
        <v>41578</v>
      </c>
      <c r="BZR1" s="26">
        <v>41577</v>
      </c>
      <c r="BZS1" s="26">
        <v>41576</v>
      </c>
      <c r="BZT1" s="26">
        <v>41575</v>
      </c>
      <c r="BZU1" s="26">
        <v>41574</v>
      </c>
      <c r="BZV1" s="26">
        <v>41573</v>
      </c>
      <c r="BZW1" s="26">
        <v>41572</v>
      </c>
      <c r="BZX1" s="26">
        <v>41571</v>
      </c>
      <c r="BZY1" s="26">
        <v>41570</v>
      </c>
      <c r="BZZ1" s="26">
        <v>41569</v>
      </c>
      <c r="CAA1" s="26">
        <v>41568</v>
      </c>
      <c r="CAB1" s="26">
        <v>41567</v>
      </c>
      <c r="CAC1" s="26">
        <v>41566</v>
      </c>
      <c r="CAD1" s="26">
        <v>41565</v>
      </c>
      <c r="CAE1" s="26">
        <v>41564</v>
      </c>
      <c r="CAF1" s="26">
        <v>41563</v>
      </c>
      <c r="CAG1" s="26">
        <v>41562</v>
      </c>
      <c r="CAH1" s="26">
        <v>41561</v>
      </c>
      <c r="CAI1" s="26">
        <v>41560</v>
      </c>
      <c r="CAJ1" s="26">
        <v>41559</v>
      </c>
      <c r="CAK1" s="26">
        <v>41558</v>
      </c>
      <c r="CAL1" s="26">
        <v>41557</v>
      </c>
      <c r="CAM1" s="26">
        <v>41556</v>
      </c>
      <c r="CAN1" s="26">
        <v>41555</v>
      </c>
      <c r="CAO1" s="26">
        <v>41554</v>
      </c>
      <c r="CAP1" s="26">
        <v>41553</v>
      </c>
      <c r="CAQ1" s="26">
        <v>41552</v>
      </c>
      <c r="CAR1" s="26">
        <v>41551</v>
      </c>
      <c r="CAS1" s="26">
        <v>41550</v>
      </c>
      <c r="CAT1" s="26">
        <v>41549</v>
      </c>
      <c r="CAU1" s="26">
        <v>41548</v>
      </c>
      <c r="CAV1" s="26">
        <v>41547</v>
      </c>
      <c r="CAW1" s="26">
        <v>41546</v>
      </c>
      <c r="CAX1" s="26">
        <v>41545</v>
      </c>
      <c r="CAY1" s="26">
        <v>41544</v>
      </c>
      <c r="CAZ1" s="26">
        <v>41543</v>
      </c>
      <c r="CBA1" s="26">
        <v>41542</v>
      </c>
      <c r="CBB1" s="26">
        <v>41541</v>
      </c>
      <c r="CBC1" s="26">
        <v>41540</v>
      </c>
      <c r="CBD1" s="26">
        <v>41539</v>
      </c>
      <c r="CBE1" s="26">
        <v>41538</v>
      </c>
      <c r="CBF1" s="26">
        <v>41537</v>
      </c>
      <c r="CBG1" s="26">
        <v>41536</v>
      </c>
      <c r="CBH1" s="26">
        <v>41535</v>
      </c>
      <c r="CBI1" s="26">
        <v>41534</v>
      </c>
      <c r="CBJ1" s="26">
        <v>41533</v>
      </c>
      <c r="CBK1" s="26">
        <v>41532</v>
      </c>
      <c r="CBL1" s="26">
        <v>41531</v>
      </c>
      <c r="CBM1" s="26">
        <v>41530</v>
      </c>
      <c r="CBN1" s="26">
        <v>41529</v>
      </c>
      <c r="CBO1" s="26">
        <v>41528</v>
      </c>
      <c r="CBP1" s="26">
        <v>41527</v>
      </c>
      <c r="CBQ1" s="26">
        <v>41526</v>
      </c>
      <c r="CBR1" s="26">
        <v>41525</v>
      </c>
      <c r="CBS1" s="26">
        <v>41524</v>
      </c>
      <c r="CBT1" s="26">
        <v>41523</v>
      </c>
      <c r="CBU1" s="26">
        <v>41522</v>
      </c>
      <c r="CBV1" s="26">
        <v>41521</v>
      </c>
      <c r="CBW1" s="26">
        <v>41520</v>
      </c>
      <c r="CBX1" s="26">
        <v>41519</v>
      </c>
      <c r="CBY1" s="26">
        <v>41518</v>
      </c>
      <c r="CBZ1" s="26">
        <v>41517</v>
      </c>
      <c r="CCA1" s="26">
        <v>41516</v>
      </c>
      <c r="CCB1" s="26">
        <v>41515</v>
      </c>
      <c r="CCC1" s="26">
        <v>41514</v>
      </c>
      <c r="CCD1" s="26">
        <v>41513</v>
      </c>
      <c r="CCE1" s="26">
        <v>41512</v>
      </c>
      <c r="CCF1" s="26">
        <v>41511</v>
      </c>
      <c r="CCG1" s="26">
        <v>41510</v>
      </c>
      <c r="CCH1" s="26">
        <v>41509</v>
      </c>
      <c r="CCI1" s="26">
        <v>41508</v>
      </c>
      <c r="CCJ1" s="26">
        <v>41507</v>
      </c>
      <c r="CCK1" s="26">
        <v>41506</v>
      </c>
      <c r="CCL1" s="26">
        <v>41505</v>
      </c>
      <c r="CCM1" s="26">
        <v>41504</v>
      </c>
      <c r="CCN1" s="26">
        <v>41503</v>
      </c>
      <c r="CCO1" s="26">
        <v>41502</v>
      </c>
      <c r="CCP1" s="26">
        <v>41501</v>
      </c>
      <c r="CCQ1" s="26">
        <v>41500</v>
      </c>
      <c r="CCR1" s="26">
        <v>41499</v>
      </c>
      <c r="CCS1" s="26">
        <v>41498</v>
      </c>
      <c r="CCT1" s="26">
        <v>41497</v>
      </c>
      <c r="CCU1" s="26">
        <v>41496</v>
      </c>
      <c r="CCV1" s="26">
        <v>41495</v>
      </c>
      <c r="CCW1" s="26">
        <v>41494</v>
      </c>
      <c r="CCX1" s="26">
        <v>41493</v>
      </c>
      <c r="CCY1" s="26">
        <v>41492</v>
      </c>
      <c r="CCZ1" s="26">
        <v>41491</v>
      </c>
      <c r="CDA1" s="26">
        <v>41490</v>
      </c>
      <c r="CDB1" s="26">
        <v>41489</v>
      </c>
      <c r="CDC1" s="26">
        <v>41488</v>
      </c>
      <c r="CDD1" s="26">
        <v>41487</v>
      </c>
      <c r="CDE1" s="26">
        <v>41486</v>
      </c>
      <c r="CDF1" s="26">
        <v>41485</v>
      </c>
      <c r="CDG1" s="26">
        <v>41484</v>
      </c>
      <c r="CDH1" s="26">
        <v>41483</v>
      </c>
      <c r="CDI1" s="26">
        <v>41482</v>
      </c>
      <c r="CDJ1" s="26">
        <v>41481</v>
      </c>
      <c r="CDK1" s="26">
        <v>41480</v>
      </c>
      <c r="CDL1" s="26">
        <v>41479</v>
      </c>
      <c r="CDM1" s="26">
        <v>41478</v>
      </c>
      <c r="CDN1" s="26">
        <v>41477</v>
      </c>
      <c r="CDO1" s="26">
        <v>41476</v>
      </c>
      <c r="CDP1" s="26">
        <v>41475</v>
      </c>
      <c r="CDQ1" s="26">
        <v>41474</v>
      </c>
      <c r="CDR1" s="26">
        <v>41473</v>
      </c>
      <c r="CDS1" s="26">
        <v>41472</v>
      </c>
      <c r="CDT1" s="26">
        <v>41471</v>
      </c>
      <c r="CDU1" s="26">
        <v>41470</v>
      </c>
      <c r="CDV1" s="26">
        <v>41469</v>
      </c>
      <c r="CDW1" s="26">
        <v>41468</v>
      </c>
      <c r="CDX1" s="26">
        <v>41467</v>
      </c>
      <c r="CDY1" s="26">
        <v>41466</v>
      </c>
      <c r="CDZ1" s="26">
        <v>41465</v>
      </c>
      <c r="CEA1" s="26">
        <v>41464</v>
      </c>
      <c r="CEB1" s="26">
        <v>41463</v>
      </c>
      <c r="CEC1" s="26">
        <v>41462</v>
      </c>
      <c r="CED1" s="26">
        <v>41461</v>
      </c>
      <c r="CEE1" s="26">
        <v>41460</v>
      </c>
      <c r="CEF1" s="26">
        <v>41459</v>
      </c>
      <c r="CEG1" s="26">
        <v>41458</v>
      </c>
      <c r="CEH1" s="26">
        <v>41457</v>
      </c>
      <c r="CEI1" s="26">
        <v>41456</v>
      </c>
      <c r="CEJ1" s="26">
        <v>41455</v>
      </c>
      <c r="CEK1" s="26">
        <v>41454</v>
      </c>
      <c r="CEL1" s="26">
        <v>41453</v>
      </c>
      <c r="CEM1" s="26">
        <v>41452</v>
      </c>
      <c r="CEN1" s="26">
        <v>41451</v>
      </c>
      <c r="CEO1" s="26">
        <v>41450</v>
      </c>
      <c r="CEP1" s="26">
        <v>41449</v>
      </c>
      <c r="CEQ1" s="26">
        <v>41448</v>
      </c>
      <c r="CER1" s="26">
        <v>41447</v>
      </c>
      <c r="CES1" s="26">
        <v>41446</v>
      </c>
      <c r="CET1" s="26">
        <v>41445</v>
      </c>
      <c r="CEU1" s="26">
        <v>41444</v>
      </c>
      <c r="CEV1" s="26">
        <v>41443</v>
      </c>
      <c r="CEW1" s="26">
        <v>41442</v>
      </c>
      <c r="CEX1" s="26">
        <v>41441</v>
      </c>
      <c r="CEY1" s="26">
        <v>41440</v>
      </c>
      <c r="CEZ1" s="26">
        <v>41439</v>
      </c>
      <c r="CFA1" s="26">
        <v>41438</v>
      </c>
      <c r="CFB1" s="26">
        <v>41437</v>
      </c>
      <c r="CFC1" s="26">
        <v>41436</v>
      </c>
      <c r="CFD1" s="26">
        <v>41435</v>
      </c>
      <c r="CFE1" s="26">
        <v>41434</v>
      </c>
      <c r="CFF1" s="26">
        <v>41433</v>
      </c>
      <c r="CFG1" s="26">
        <v>41432</v>
      </c>
      <c r="CFH1" s="26">
        <v>41431</v>
      </c>
      <c r="CFI1" s="26">
        <v>41430</v>
      </c>
      <c r="CFJ1" s="26">
        <v>41429</v>
      </c>
      <c r="CFK1" s="26">
        <v>41428</v>
      </c>
      <c r="CFL1" s="26">
        <v>41427</v>
      </c>
      <c r="CFM1" s="26">
        <v>41426</v>
      </c>
      <c r="CFN1" s="26">
        <v>41425</v>
      </c>
      <c r="CFO1" s="26">
        <v>41424</v>
      </c>
      <c r="CFP1" s="26">
        <v>41423</v>
      </c>
      <c r="CFQ1" s="26">
        <v>41422</v>
      </c>
      <c r="CFR1" s="26">
        <v>41421</v>
      </c>
      <c r="CFS1" s="26">
        <v>41420</v>
      </c>
      <c r="CFT1" s="26">
        <v>41419</v>
      </c>
      <c r="CFU1" s="26">
        <v>41418</v>
      </c>
      <c r="CFV1" s="26">
        <v>41417</v>
      </c>
      <c r="CFW1" s="26">
        <v>41416</v>
      </c>
      <c r="CFX1" s="26">
        <v>41415</v>
      </c>
      <c r="CFY1" s="26">
        <v>41414</v>
      </c>
      <c r="CFZ1" s="26">
        <v>41413</v>
      </c>
      <c r="CGA1" s="26">
        <v>41412</v>
      </c>
      <c r="CGB1" s="26">
        <v>41411</v>
      </c>
      <c r="CGC1" s="26">
        <v>41410</v>
      </c>
      <c r="CGD1" s="26">
        <v>41409</v>
      </c>
      <c r="CGE1" s="26">
        <v>41408</v>
      </c>
      <c r="CGF1" s="26">
        <v>41407</v>
      </c>
      <c r="CGG1" s="26">
        <v>41406</v>
      </c>
      <c r="CGH1" s="26">
        <v>41405</v>
      </c>
      <c r="CGI1" s="26">
        <v>41404</v>
      </c>
      <c r="CGJ1" s="26">
        <v>41403</v>
      </c>
      <c r="CGK1" s="26">
        <v>41402</v>
      </c>
      <c r="CGL1" s="26">
        <v>41401</v>
      </c>
      <c r="CGM1" s="26">
        <v>41400</v>
      </c>
      <c r="CGN1" s="26">
        <v>41399</v>
      </c>
      <c r="CGO1" s="26">
        <v>41398</v>
      </c>
      <c r="CGP1" s="26">
        <v>41397</v>
      </c>
      <c r="CGQ1" s="26">
        <v>41396</v>
      </c>
      <c r="CGR1" s="26">
        <v>41395</v>
      </c>
      <c r="CGS1" s="26">
        <v>41394</v>
      </c>
      <c r="CGT1" s="26">
        <v>41393</v>
      </c>
      <c r="CGU1" s="26">
        <v>41392</v>
      </c>
      <c r="CGV1" s="26">
        <v>41391</v>
      </c>
      <c r="CGW1" s="26">
        <v>41390</v>
      </c>
      <c r="CGX1" s="26">
        <v>41389</v>
      </c>
      <c r="CGY1" s="26">
        <v>41388</v>
      </c>
      <c r="CGZ1" s="26">
        <v>41387</v>
      </c>
      <c r="CHA1" s="26">
        <v>41386</v>
      </c>
      <c r="CHB1" s="26">
        <v>41385</v>
      </c>
      <c r="CHC1" s="26">
        <v>41384</v>
      </c>
      <c r="CHD1" s="26">
        <v>41383</v>
      </c>
      <c r="CHE1" s="26">
        <v>41382</v>
      </c>
      <c r="CHF1" s="26">
        <v>41381</v>
      </c>
      <c r="CHG1" s="26">
        <v>41380</v>
      </c>
      <c r="CHH1" s="26">
        <v>41379</v>
      </c>
      <c r="CHI1" s="26">
        <v>41378</v>
      </c>
      <c r="CHJ1" s="26">
        <v>41377</v>
      </c>
      <c r="CHK1" s="26">
        <v>41376</v>
      </c>
      <c r="CHL1" s="26">
        <v>41375</v>
      </c>
      <c r="CHM1" s="26">
        <v>41374</v>
      </c>
      <c r="CHN1" s="26">
        <v>41373</v>
      </c>
      <c r="CHO1" s="26">
        <v>41372</v>
      </c>
      <c r="CHP1" s="26">
        <v>41371</v>
      </c>
      <c r="CHQ1" s="26">
        <v>41370</v>
      </c>
      <c r="CHR1" s="26">
        <v>41369</v>
      </c>
      <c r="CHS1" s="26">
        <v>41368</v>
      </c>
      <c r="CHT1" s="26">
        <v>41367</v>
      </c>
      <c r="CHU1" s="26">
        <v>41366</v>
      </c>
      <c r="CHV1" s="26">
        <v>41365</v>
      </c>
      <c r="CHW1" s="26">
        <v>41364</v>
      </c>
      <c r="CHX1" s="26">
        <v>41363</v>
      </c>
      <c r="CHY1" s="26">
        <v>41362</v>
      </c>
      <c r="CHZ1" s="26">
        <v>41361</v>
      </c>
      <c r="CIA1" s="26">
        <v>41360</v>
      </c>
      <c r="CIB1" s="26">
        <v>41359</v>
      </c>
      <c r="CIC1" s="26">
        <v>41358</v>
      </c>
      <c r="CID1" s="26">
        <v>41357</v>
      </c>
      <c r="CIE1" s="26">
        <v>41356</v>
      </c>
      <c r="CIF1" s="26">
        <v>41355</v>
      </c>
      <c r="CIG1" s="26">
        <v>41354</v>
      </c>
      <c r="CIH1" s="26">
        <v>41353</v>
      </c>
      <c r="CII1" s="26">
        <v>41352</v>
      </c>
      <c r="CIJ1" s="26">
        <v>41351</v>
      </c>
      <c r="CIK1" s="26">
        <v>41350</v>
      </c>
      <c r="CIL1" s="26">
        <v>41349</v>
      </c>
      <c r="CIM1" s="26">
        <v>41348</v>
      </c>
      <c r="CIN1" s="26">
        <v>41347</v>
      </c>
      <c r="CIO1" s="26">
        <v>41346</v>
      </c>
      <c r="CIP1" s="26">
        <v>41345</v>
      </c>
      <c r="CIQ1" s="26">
        <v>41344</v>
      </c>
      <c r="CIR1" s="26">
        <v>41343</v>
      </c>
      <c r="CIS1" s="26">
        <v>41342</v>
      </c>
      <c r="CIT1" s="26">
        <v>41341</v>
      </c>
      <c r="CIU1" s="26">
        <v>41340</v>
      </c>
      <c r="CIV1" s="26">
        <v>41339</v>
      </c>
      <c r="CIW1" s="26">
        <v>41338</v>
      </c>
      <c r="CIX1" s="26">
        <v>41337</v>
      </c>
      <c r="CIY1" s="26">
        <v>41336</v>
      </c>
      <c r="CIZ1" s="26">
        <v>41335</v>
      </c>
      <c r="CJA1" s="26">
        <v>41334</v>
      </c>
      <c r="CJB1" s="26">
        <v>41333</v>
      </c>
      <c r="CJC1" s="26">
        <v>41332</v>
      </c>
      <c r="CJD1" s="26">
        <v>41331</v>
      </c>
      <c r="CJE1" s="26">
        <v>41330</v>
      </c>
      <c r="CJF1" s="26">
        <v>41329</v>
      </c>
      <c r="CJG1" s="26">
        <v>41328</v>
      </c>
      <c r="CJH1" s="26">
        <v>41327</v>
      </c>
      <c r="CJI1" s="26">
        <v>41326</v>
      </c>
      <c r="CJJ1" s="26">
        <v>41325</v>
      </c>
      <c r="CJK1" s="26">
        <v>41324</v>
      </c>
      <c r="CJL1" s="26">
        <v>41323</v>
      </c>
      <c r="CJM1" s="26">
        <v>41322</v>
      </c>
      <c r="CJN1" s="26">
        <v>41321</v>
      </c>
      <c r="CJO1" s="26">
        <v>41320</v>
      </c>
      <c r="CJP1" s="26">
        <v>41319</v>
      </c>
      <c r="CJQ1" s="26">
        <v>41318</v>
      </c>
      <c r="CJR1" s="26">
        <v>41317</v>
      </c>
      <c r="CJS1" s="26">
        <v>41316</v>
      </c>
      <c r="CJT1" s="26">
        <v>41315</v>
      </c>
      <c r="CJU1" s="26">
        <v>41314</v>
      </c>
      <c r="CJV1" s="26">
        <v>41313</v>
      </c>
      <c r="CJW1" s="26">
        <v>41312</v>
      </c>
      <c r="CJX1" s="26">
        <v>41311</v>
      </c>
      <c r="CJY1" s="26">
        <v>41310</v>
      </c>
      <c r="CJZ1" s="26">
        <v>41309</v>
      </c>
      <c r="CKA1" s="26">
        <v>41308</v>
      </c>
      <c r="CKB1" s="26">
        <v>41307</v>
      </c>
      <c r="CKC1" s="26">
        <v>41306</v>
      </c>
      <c r="CKD1" s="26">
        <v>41305</v>
      </c>
      <c r="CKE1" s="26">
        <v>41304</v>
      </c>
      <c r="CKF1" s="26">
        <v>41303</v>
      </c>
      <c r="CKG1" s="26">
        <v>41302</v>
      </c>
      <c r="CKH1" s="26">
        <v>41301</v>
      </c>
      <c r="CKI1" s="26">
        <v>41300</v>
      </c>
      <c r="CKJ1" s="26">
        <v>41299</v>
      </c>
      <c r="CKK1" s="26">
        <v>41298</v>
      </c>
      <c r="CKL1" s="26">
        <v>41297</v>
      </c>
      <c r="CKM1" s="26">
        <v>41296</v>
      </c>
      <c r="CKN1" s="26">
        <v>41295</v>
      </c>
      <c r="CKO1" s="26">
        <v>41294</v>
      </c>
      <c r="CKP1" s="26">
        <v>41293</v>
      </c>
      <c r="CKQ1" s="26">
        <v>41292</v>
      </c>
      <c r="CKR1" s="26">
        <v>41291</v>
      </c>
      <c r="CKS1" s="26">
        <v>41290</v>
      </c>
      <c r="CKT1" s="26">
        <v>41289</v>
      </c>
      <c r="CKU1" s="26">
        <v>41288</v>
      </c>
      <c r="CKV1" s="26">
        <v>41287</v>
      </c>
      <c r="CKW1" s="26">
        <v>41286</v>
      </c>
      <c r="CKX1" s="26">
        <v>41285</v>
      </c>
      <c r="CKY1" s="26">
        <v>41284</v>
      </c>
      <c r="CKZ1" s="26">
        <v>41283</v>
      </c>
      <c r="CLA1" s="26">
        <v>41282</v>
      </c>
      <c r="CLB1" s="26">
        <v>41281</v>
      </c>
      <c r="CLC1" s="26">
        <v>41280</v>
      </c>
      <c r="CLD1" s="26">
        <v>41279</v>
      </c>
      <c r="CLE1" s="26">
        <v>41278</v>
      </c>
      <c r="CLF1" s="26">
        <v>41277</v>
      </c>
      <c r="CLG1" s="26">
        <v>41276</v>
      </c>
      <c r="CLH1" s="26">
        <v>41275</v>
      </c>
      <c r="CLI1" s="26">
        <v>41274</v>
      </c>
      <c r="CLJ1" s="26">
        <v>41273</v>
      </c>
      <c r="CLK1" s="26">
        <v>41272</v>
      </c>
      <c r="CLL1" s="26">
        <v>41271</v>
      </c>
      <c r="CLM1" s="26">
        <v>41270</v>
      </c>
      <c r="CLN1" s="26">
        <v>41269</v>
      </c>
      <c r="CLO1" s="26">
        <v>41268</v>
      </c>
      <c r="CLP1" s="26">
        <v>41267</v>
      </c>
      <c r="CLQ1" s="26">
        <v>41266</v>
      </c>
      <c r="CLR1" s="26">
        <v>41265</v>
      </c>
      <c r="CLS1" s="26">
        <v>41264</v>
      </c>
      <c r="CLT1" s="26">
        <v>41263</v>
      </c>
      <c r="CLU1" s="26">
        <v>41262</v>
      </c>
      <c r="CLV1" s="26">
        <v>41261</v>
      </c>
      <c r="CLW1" s="26">
        <v>41260</v>
      </c>
      <c r="CLX1" s="26">
        <v>41259</v>
      </c>
      <c r="CLY1" s="26">
        <v>41258</v>
      </c>
      <c r="CLZ1" s="26">
        <v>41257</v>
      </c>
      <c r="CMA1" s="26">
        <v>41256</v>
      </c>
      <c r="CMB1" s="26">
        <v>41255</v>
      </c>
      <c r="CMC1" s="26">
        <v>41254</v>
      </c>
      <c r="CMD1" s="26">
        <v>41253</v>
      </c>
      <c r="CME1" s="26">
        <v>41252</v>
      </c>
      <c r="CMF1" s="26">
        <v>41251</v>
      </c>
      <c r="CMG1" s="26">
        <v>41250</v>
      </c>
      <c r="CMH1" s="26">
        <v>41249</v>
      </c>
      <c r="CMI1" s="26">
        <v>41248</v>
      </c>
      <c r="CMJ1" s="26">
        <v>41247</v>
      </c>
      <c r="CMK1" s="26">
        <v>41246</v>
      </c>
      <c r="CML1" s="26">
        <v>41245</v>
      </c>
      <c r="CMM1" s="26">
        <v>41244</v>
      </c>
      <c r="CMN1" s="26">
        <v>41243</v>
      </c>
      <c r="CMO1" s="26">
        <v>41242</v>
      </c>
      <c r="CMP1" s="26">
        <v>41241</v>
      </c>
      <c r="CMQ1" s="26">
        <v>41240</v>
      </c>
      <c r="CMR1" s="26">
        <v>41239</v>
      </c>
      <c r="CMS1" s="26">
        <v>41238</v>
      </c>
      <c r="CMT1" s="26">
        <v>41237</v>
      </c>
      <c r="CMU1" s="26">
        <v>41236</v>
      </c>
      <c r="CMV1" s="26">
        <v>41235</v>
      </c>
      <c r="CMW1" s="26">
        <v>41234</v>
      </c>
      <c r="CMX1" s="26">
        <v>41233</v>
      </c>
      <c r="CMY1" s="26">
        <v>41232</v>
      </c>
      <c r="CMZ1" s="26">
        <v>41231</v>
      </c>
      <c r="CNA1" s="26">
        <v>41230</v>
      </c>
      <c r="CNB1" s="26">
        <v>41229</v>
      </c>
      <c r="CNC1" s="26">
        <v>41228</v>
      </c>
      <c r="CND1" s="26">
        <v>41227</v>
      </c>
      <c r="CNE1" s="26">
        <v>41226</v>
      </c>
      <c r="CNF1" s="26">
        <v>41225</v>
      </c>
      <c r="CNG1" s="26">
        <v>41224</v>
      </c>
      <c r="CNH1" s="26">
        <v>41223</v>
      </c>
      <c r="CNI1" s="26">
        <v>41222</v>
      </c>
      <c r="CNJ1" s="26">
        <v>41221</v>
      </c>
      <c r="CNK1" s="26">
        <v>41220</v>
      </c>
      <c r="CNL1" s="26">
        <v>41219</v>
      </c>
      <c r="CNM1" s="26">
        <v>41218</v>
      </c>
      <c r="CNN1" s="26">
        <v>41217</v>
      </c>
      <c r="CNO1" s="26">
        <v>41216</v>
      </c>
      <c r="CNP1" s="26">
        <v>41215</v>
      </c>
      <c r="CNQ1" s="26">
        <v>41214</v>
      </c>
      <c r="CNR1" s="26">
        <v>41213</v>
      </c>
      <c r="CNS1" s="26">
        <v>41212</v>
      </c>
      <c r="CNT1" s="26">
        <v>41211</v>
      </c>
      <c r="CNU1" s="26">
        <v>41210</v>
      </c>
      <c r="CNV1" s="26">
        <v>41209</v>
      </c>
      <c r="CNW1" s="26">
        <v>41208</v>
      </c>
      <c r="CNX1" s="26">
        <v>41207</v>
      </c>
      <c r="CNY1" s="26">
        <v>41206</v>
      </c>
      <c r="CNZ1" s="26">
        <v>41205</v>
      </c>
      <c r="COA1" s="26">
        <v>41204</v>
      </c>
      <c r="COB1" s="26">
        <v>41203</v>
      </c>
      <c r="COC1" s="26">
        <v>41202</v>
      </c>
      <c r="COD1" s="26">
        <v>41201</v>
      </c>
      <c r="COE1" s="26">
        <v>41200</v>
      </c>
      <c r="COF1" s="26">
        <v>41199</v>
      </c>
      <c r="COG1" s="26">
        <v>41198</v>
      </c>
      <c r="COH1" s="26">
        <v>41197</v>
      </c>
      <c r="COI1" s="26">
        <v>41196</v>
      </c>
      <c r="COJ1" s="26">
        <v>41195</v>
      </c>
      <c r="COK1" s="26">
        <v>41194</v>
      </c>
      <c r="COL1" s="26">
        <v>41193</v>
      </c>
      <c r="COM1" s="26">
        <v>41192</v>
      </c>
      <c r="CON1" s="26">
        <v>41191</v>
      </c>
      <c r="COO1" s="26">
        <v>41190</v>
      </c>
      <c r="COP1" s="26">
        <v>41189</v>
      </c>
      <c r="COQ1" s="26">
        <v>41188</v>
      </c>
      <c r="COR1" s="26">
        <v>41187</v>
      </c>
      <c r="COS1" s="26">
        <v>41186</v>
      </c>
      <c r="COT1" s="26">
        <v>41185</v>
      </c>
      <c r="COU1" s="26">
        <v>41184</v>
      </c>
      <c r="COV1" s="26">
        <v>41183</v>
      </c>
      <c r="COW1" s="26">
        <v>41182</v>
      </c>
      <c r="COX1" s="26">
        <v>41181</v>
      </c>
      <c r="COY1" s="26">
        <v>41180</v>
      </c>
      <c r="COZ1" s="26">
        <v>41179</v>
      </c>
      <c r="CPA1" s="26">
        <v>41178</v>
      </c>
      <c r="CPB1" s="26">
        <v>41177</v>
      </c>
      <c r="CPC1" s="26">
        <v>41176</v>
      </c>
      <c r="CPD1" s="26">
        <v>41175</v>
      </c>
      <c r="CPE1" s="26">
        <v>41174</v>
      </c>
      <c r="CPF1" s="26">
        <v>41173</v>
      </c>
      <c r="CPG1" s="26">
        <v>41172</v>
      </c>
      <c r="CPH1" s="26">
        <v>41171</v>
      </c>
      <c r="CPI1" s="26">
        <v>41170</v>
      </c>
      <c r="CPJ1" s="26">
        <v>41169</v>
      </c>
      <c r="CPK1" s="26">
        <v>41168</v>
      </c>
      <c r="CPL1" s="26">
        <v>41167</v>
      </c>
      <c r="CPM1" s="26">
        <v>41166</v>
      </c>
      <c r="CPN1" s="26">
        <v>41165</v>
      </c>
      <c r="CPO1" s="26">
        <v>41164</v>
      </c>
      <c r="CPP1" s="26">
        <v>41163</v>
      </c>
      <c r="CPQ1" s="26">
        <v>41162</v>
      </c>
      <c r="CPR1" s="26">
        <v>41161</v>
      </c>
      <c r="CPS1" s="26">
        <v>41160</v>
      </c>
      <c r="CPT1" s="26">
        <v>41159</v>
      </c>
      <c r="CPU1" s="26">
        <v>41158</v>
      </c>
      <c r="CPV1" s="26">
        <v>41157</v>
      </c>
      <c r="CPW1" s="26">
        <v>41156</v>
      </c>
      <c r="CPX1" s="26">
        <v>41155</v>
      </c>
      <c r="CPY1" s="26">
        <v>41154</v>
      </c>
      <c r="CPZ1" s="26">
        <v>41153</v>
      </c>
      <c r="CQA1" s="26">
        <v>41152</v>
      </c>
      <c r="CQB1" s="26">
        <v>41151</v>
      </c>
      <c r="CQC1" s="26">
        <v>41150</v>
      </c>
      <c r="CQD1" s="26">
        <v>41149</v>
      </c>
      <c r="CQE1" s="26">
        <v>41148</v>
      </c>
      <c r="CQF1" s="26">
        <v>41147</v>
      </c>
      <c r="CQG1" s="26">
        <v>41146</v>
      </c>
      <c r="CQH1" s="26">
        <v>41145</v>
      </c>
      <c r="CQI1" s="26">
        <v>41144</v>
      </c>
      <c r="CQJ1" s="26">
        <v>41143</v>
      </c>
      <c r="CQK1" s="26">
        <v>41142</v>
      </c>
      <c r="CQL1" s="26">
        <v>41141</v>
      </c>
      <c r="CQM1" s="26">
        <v>41140</v>
      </c>
      <c r="CQN1" s="26">
        <v>41139</v>
      </c>
      <c r="CQO1" s="26">
        <v>41138</v>
      </c>
      <c r="CQP1" s="26">
        <v>41137</v>
      </c>
      <c r="CQQ1" s="26">
        <v>41136</v>
      </c>
      <c r="CQR1" s="26">
        <v>41135</v>
      </c>
      <c r="CQS1" s="26">
        <v>41134</v>
      </c>
      <c r="CQT1" s="26">
        <v>41133</v>
      </c>
      <c r="CQU1" s="26">
        <v>41132</v>
      </c>
      <c r="CQV1" s="26">
        <v>41131</v>
      </c>
      <c r="CQW1" s="26">
        <v>41130</v>
      </c>
      <c r="CQX1" s="26">
        <v>41129</v>
      </c>
      <c r="CQY1" s="26">
        <v>41128</v>
      </c>
      <c r="CQZ1" s="26">
        <v>41127</v>
      </c>
      <c r="CRA1" s="26">
        <v>41126</v>
      </c>
      <c r="CRB1" s="26">
        <v>41125</v>
      </c>
      <c r="CRC1" s="26">
        <v>41124</v>
      </c>
      <c r="CRD1" s="26">
        <v>41123</v>
      </c>
      <c r="CRE1" s="26">
        <v>41122</v>
      </c>
      <c r="CRF1" s="26">
        <v>41121</v>
      </c>
      <c r="CRG1" s="26">
        <v>41120</v>
      </c>
      <c r="CRH1" s="26">
        <v>41119</v>
      </c>
      <c r="CRI1" s="26">
        <v>41118</v>
      </c>
      <c r="CRJ1" s="26">
        <v>41117</v>
      </c>
      <c r="CRK1" s="26">
        <v>41116</v>
      </c>
      <c r="CRL1" s="26">
        <v>41115</v>
      </c>
      <c r="CRM1" s="26">
        <v>41114</v>
      </c>
      <c r="CRN1" s="26">
        <v>41113</v>
      </c>
      <c r="CRO1" s="26">
        <v>41112</v>
      </c>
      <c r="CRP1" s="26">
        <v>41111</v>
      </c>
      <c r="CRQ1" s="26">
        <v>41110</v>
      </c>
      <c r="CRR1" s="26">
        <v>41109</v>
      </c>
      <c r="CRS1" s="26">
        <v>41108</v>
      </c>
      <c r="CRT1" s="26">
        <v>41107</v>
      </c>
      <c r="CRU1" s="26">
        <v>41106</v>
      </c>
      <c r="CRV1" s="26">
        <v>41105</v>
      </c>
      <c r="CRW1" s="26">
        <v>41104</v>
      </c>
      <c r="CRX1" s="26">
        <v>41103</v>
      </c>
      <c r="CRY1" s="26">
        <v>41102</v>
      </c>
      <c r="CRZ1" s="26">
        <v>41101</v>
      </c>
      <c r="CSA1" s="26">
        <v>41100</v>
      </c>
      <c r="CSB1" s="26">
        <v>41099</v>
      </c>
      <c r="CSC1" s="26">
        <v>41098</v>
      </c>
      <c r="CSD1" s="26">
        <v>41097</v>
      </c>
      <c r="CSE1" s="26">
        <v>41096</v>
      </c>
      <c r="CSF1" s="26">
        <v>41095</v>
      </c>
      <c r="CSG1" s="26">
        <v>41094</v>
      </c>
      <c r="CSH1" s="26">
        <v>41093</v>
      </c>
      <c r="CSI1" s="26">
        <v>41092</v>
      </c>
      <c r="CSJ1" s="26">
        <v>41091</v>
      </c>
      <c r="CSK1" s="26">
        <v>41090</v>
      </c>
      <c r="CSL1" s="26">
        <v>41089</v>
      </c>
      <c r="CSM1" s="26">
        <v>41088</v>
      </c>
      <c r="CSN1" s="26">
        <v>41087</v>
      </c>
      <c r="CSO1" s="26">
        <v>41086</v>
      </c>
      <c r="CSP1" s="26">
        <v>41085</v>
      </c>
      <c r="CSQ1" s="26">
        <v>41084</v>
      </c>
      <c r="CSR1" s="26">
        <v>41083</v>
      </c>
      <c r="CSS1" s="26">
        <v>41082</v>
      </c>
      <c r="CST1" s="26">
        <v>41081</v>
      </c>
      <c r="CSU1" s="26">
        <v>41080</v>
      </c>
      <c r="CSV1" s="26">
        <v>41079</v>
      </c>
      <c r="CSW1" s="26">
        <v>41078</v>
      </c>
      <c r="CSX1" s="26">
        <v>41077</v>
      </c>
      <c r="CSY1" s="26">
        <v>41076</v>
      </c>
      <c r="CSZ1" s="26">
        <v>41075</v>
      </c>
      <c r="CTA1" s="26">
        <v>41074</v>
      </c>
      <c r="CTB1" s="26">
        <v>41073</v>
      </c>
      <c r="CTC1" s="26">
        <v>41072</v>
      </c>
      <c r="CTD1" s="26">
        <v>41071</v>
      </c>
      <c r="CTE1" s="26">
        <v>41070</v>
      </c>
      <c r="CTF1" s="26">
        <v>41069</v>
      </c>
      <c r="CTG1" s="26">
        <v>41068</v>
      </c>
      <c r="CTH1" s="26">
        <v>41067</v>
      </c>
      <c r="CTI1" s="26">
        <v>41066</v>
      </c>
      <c r="CTJ1" s="26">
        <v>41065</v>
      </c>
      <c r="CTK1" s="26">
        <v>41064</v>
      </c>
      <c r="CTL1" s="26">
        <v>41063</v>
      </c>
      <c r="CTM1" s="26">
        <v>41062</v>
      </c>
      <c r="CTN1" s="26">
        <v>41061</v>
      </c>
      <c r="CTO1" s="26">
        <v>41060</v>
      </c>
      <c r="CTP1" s="26">
        <v>41059</v>
      </c>
      <c r="CTQ1" s="26">
        <v>41058</v>
      </c>
      <c r="CTR1" s="26">
        <v>41057</v>
      </c>
      <c r="CTS1" s="26">
        <v>41056</v>
      </c>
      <c r="CTT1" s="26">
        <v>41055</v>
      </c>
      <c r="CTU1" s="26">
        <v>41054</v>
      </c>
      <c r="CTV1" s="26">
        <v>41053</v>
      </c>
      <c r="CTW1" s="26">
        <v>41052</v>
      </c>
      <c r="CTX1" s="26">
        <v>41051</v>
      </c>
      <c r="CTY1" s="26">
        <v>41050</v>
      </c>
      <c r="CTZ1" s="26">
        <v>41049</v>
      </c>
      <c r="CUA1" s="26">
        <v>41048</v>
      </c>
      <c r="CUB1" s="26">
        <v>41047</v>
      </c>
      <c r="CUC1" s="26">
        <v>41046</v>
      </c>
      <c r="CUD1" s="26">
        <v>41045</v>
      </c>
      <c r="CUE1" s="26">
        <v>41044</v>
      </c>
      <c r="CUF1" s="26">
        <v>41043</v>
      </c>
      <c r="CUG1" s="26">
        <v>41042</v>
      </c>
      <c r="CUH1" s="26">
        <v>41041</v>
      </c>
      <c r="CUI1" s="26">
        <v>41040</v>
      </c>
      <c r="CUJ1" s="26">
        <v>41039</v>
      </c>
      <c r="CUK1" s="26">
        <v>41038</v>
      </c>
      <c r="CUL1" s="26">
        <v>41037</v>
      </c>
      <c r="CUM1" s="26">
        <v>41036</v>
      </c>
      <c r="CUN1" s="26">
        <v>41035</v>
      </c>
      <c r="CUO1" s="26">
        <v>41034</v>
      </c>
      <c r="CUP1" s="26">
        <v>41033</v>
      </c>
      <c r="CUQ1" s="26">
        <v>41032</v>
      </c>
      <c r="CUR1" s="26">
        <v>41031</v>
      </c>
      <c r="CUS1" s="26">
        <v>41030</v>
      </c>
      <c r="CUT1" s="26">
        <v>41029</v>
      </c>
      <c r="CUU1" s="26">
        <v>41028</v>
      </c>
      <c r="CUV1" s="26">
        <v>41027</v>
      </c>
      <c r="CUW1" s="26">
        <v>41026</v>
      </c>
      <c r="CUX1" s="26">
        <v>41025</v>
      </c>
      <c r="CUY1" s="26">
        <v>41024</v>
      </c>
      <c r="CUZ1" s="26">
        <v>41023</v>
      </c>
      <c r="CVA1" s="26">
        <v>41022</v>
      </c>
      <c r="CVB1" s="26">
        <v>41021</v>
      </c>
      <c r="CVC1" s="26">
        <v>41020</v>
      </c>
      <c r="CVD1" s="26">
        <v>41019</v>
      </c>
      <c r="CVE1" s="26">
        <v>41018</v>
      </c>
      <c r="CVF1" s="26">
        <v>41017</v>
      </c>
      <c r="CVG1" s="26">
        <v>41016</v>
      </c>
      <c r="CVH1" s="26">
        <v>41015</v>
      </c>
      <c r="CVI1" s="26">
        <v>41014</v>
      </c>
      <c r="CVJ1" s="26">
        <v>41013</v>
      </c>
      <c r="CVK1" s="26">
        <v>41012</v>
      </c>
      <c r="CVL1" s="26">
        <v>41011</v>
      </c>
      <c r="CVM1" s="26">
        <v>41010</v>
      </c>
      <c r="CVN1" s="26">
        <v>41009</v>
      </c>
      <c r="CVO1" s="26">
        <v>41008</v>
      </c>
      <c r="CVP1" s="26">
        <v>41007</v>
      </c>
      <c r="CVQ1" s="26">
        <v>41006</v>
      </c>
      <c r="CVR1" s="26">
        <v>41005</v>
      </c>
      <c r="CVS1" s="26">
        <v>41004</v>
      </c>
      <c r="CVT1" s="26">
        <v>41003</v>
      </c>
      <c r="CVU1" s="26">
        <v>41002</v>
      </c>
      <c r="CVV1" s="26">
        <v>41001</v>
      </c>
      <c r="CVW1" s="26">
        <v>41000</v>
      </c>
      <c r="CVX1" s="26">
        <v>40999</v>
      </c>
      <c r="CVY1" s="26">
        <v>40998</v>
      </c>
      <c r="CVZ1" s="26">
        <v>40997</v>
      </c>
      <c r="CWA1" s="26">
        <v>40996</v>
      </c>
      <c r="CWB1" s="26">
        <v>40995</v>
      </c>
      <c r="CWC1" s="26">
        <v>40994</v>
      </c>
      <c r="CWD1" s="26">
        <v>40993</v>
      </c>
      <c r="CWE1" s="26">
        <v>40992</v>
      </c>
      <c r="CWF1" s="26">
        <v>40991</v>
      </c>
      <c r="CWG1" s="26">
        <v>40990</v>
      </c>
      <c r="CWH1" s="26">
        <v>40989</v>
      </c>
      <c r="CWI1" s="26">
        <v>40988</v>
      </c>
      <c r="CWJ1" s="26">
        <v>40987</v>
      </c>
      <c r="CWK1" s="26">
        <v>40986</v>
      </c>
      <c r="CWL1" s="26">
        <v>40985</v>
      </c>
      <c r="CWM1" s="26">
        <v>40984</v>
      </c>
      <c r="CWN1" s="26">
        <v>40983</v>
      </c>
      <c r="CWO1" s="26">
        <v>40982</v>
      </c>
      <c r="CWP1" s="26">
        <v>40981</v>
      </c>
      <c r="CWQ1" s="26">
        <v>40980</v>
      </c>
      <c r="CWR1" s="26">
        <v>40979</v>
      </c>
      <c r="CWS1" s="26">
        <v>40978</v>
      </c>
      <c r="CWT1" s="26">
        <v>40977</v>
      </c>
      <c r="CWU1" s="26">
        <v>40976</v>
      </c>
      <c r="CWV1" s="26">
        <v>40975</v>
      </c>
      <c r="CWW1" s="26">
        <v>40974</v>
      </c>
      <c r="CWX1" s="26">
        <v>40973</v>
      </c>
      <c r="CWY1" s="26">
        <v>40972</v>
      </c>
      <c r="CWZ1" s="26">
        <v>40971</v>
      </c>
      <c r="CXA1" s="26">
        <v>40970</v>
      </c>
      <c r="CXB1" s="26">
        <v>40969</v>
      </c>
      <c r="CXC1" s="26">
        <v>40968</v>
      </c>
      <c r="CXD1" s="26">
        <v>40967</v>
      </c>
      <c r="CXE1" s="26">
        <v>40966</v>
      </c>
      <c r="CXF1" s="26">
        <v>40965</v>
      </c>
      <c r="CXG1" s="26">
        <v>40964</v>
      </c>
      <c r="CXH1" s="26">
        <v>40963</v>
      </c>
      <c r="CXI1" s="26">
        <v>40962</v>
      </c>
      <c r="CXJ1" s="26">
        <v>40961</v>
      </c>
      <c r="CXK1" s="26">
        <v>40960</v>
      </c>
      <c r="CXL1" s="26">
        <v>40959</v>
      </c>
      <c r="CXM1" s="26">
        <v>40958</v>
      </c>
      <c r="CXN1" s="26">
        <v>40957</v>
      </c>
      <c r="CXO1" s="26">
        <v>40956</v>
      </c>
      <c r="CXP1" s="26">
        <v>40955</v>
      </c>
      <c r="CXQ1" s="26">
        <v>40954</v>
      </c>
      <c r="CXR1" s="26">
        <v>40953</v>
      </c>
      <c r="CXS1" s="26">
        <v>40952</v>
      </c>
      <c r="CXT1" s="26">
        <v>40951</v>
      </c>
      <c r="CXU1" s="26">
        <v>40950</v>
      </c>
      <c r="CXV1" s="26">
        <v>40949</v>
      </c>
      <c r="CXW1" s="26">
        <v>40948</v>
      </c>
      <c r="CXX1" s="26">
        <v>40947</v>
      </c>
      <c r="CXY1" s="26">
        <v>40946</v>
      </c>
      <c r="CXZ1" s="26">
        <v>40945</v>
      </c>
      <c r="CYA1" s="26">
        <v>40944</v>
      </c>
      <c r="CYB1" s="26">
        <v>40943</v>
      </c>
      <c r="CYC1" s="26">
        <v>40942</v>
      </c>
      <c r="CYD1" s="26">
        <v>40941</v>
      </c>
      <c r="CYE1" s="26">
        <v>40940</v>
      </c>
      <c r="CYF1" s="26">
        <v>40939</v>
      </c>
      <c r="CYG1" s="26">
        <v>40938</v>
      </c>
      <c r="CYH1" s="26">
        <v>40937</v>
      </c>
      <c r="CYI1" s="26">
        <v>40936</v>
      </c>
      <c r="CYJ1" s="26">
        <v>40935</v>
      </c>
      <c r="CYK1" s="26">
        <v>40934</v>
      </c>
      <c r="CYL1" s="26">
        <v>40933</v>
      </c>
      <c r="CYM1" s="26">
        <v>40932</v>
      </c>
      <c r="CYN1" s="26">
        <v>40931</v>
      </c>
      <c r="CYO1" s="26">
        <v>40930</v>
      </c>
      <c r="CYP1" s="26">
        <v>40929</v>
      </c>
      <c r="CYQ1" s="26">
        <v>40928</v>
      </c>
      <c r="CYR1" s="26">
        <v>40927</v>
      </c>
      <c r="CYS1" s="26">
        <v>40926</v>
      </c>
      <c r="CYT1" s="26">
        <v>40925</v>
      </c>
      <c r="CYU1" s="26">
        <v>40924</v>
      </c>
      <c r="CYV1" s="26">
        <v>40923</v>
      </c>
      <c r="CYW1" s="26">
        <v>40922</v>
      </c>
      <c r="CYX1" s="26">
        <v>40921</v>
      </c>
      <c r="CYY1" s="26">
        <v>40920</v>
      </c>
      <c r="CYZ1" s="26">
        <v>40919</v>
      </c>
      <c r="CZA1" s="26">
        <v>40918</v>
      </c>
      <c r="CZB1" s="26">
        <v>40917</v>
      </c>
      <c r="CZC1" s="26">
        <v>40916</v>
      </c>
      <c r="CZD1" s="26">
        <v>40915</v>
      </c>
      <c r="CZE1" s="26">
        <v>40914</v>
      </c>
      <c r="CZF1" s="26">
        <v>40913</v>
      </c>
      <c r="CZG1" s="26">
        <v>40912</v>
      </c>
      <c r="CZH1" s="26">
        <v>40911</v>
      </c>
      <c r="CZI1" s="26">
        <v>40910</v>
      </c>
      <c r="CZJ1" s="26">
        <v>40909</v>
      </c>
      <c r="CZK1" s="26">
        <v>40908</v>
      </c>
      <c r="CZL1" s="26">
        <v>40907</v>
      </c>
      <c r="CZM1" s="26">
        <v>40906</v>
      </c>
      <c r="CZN1" s="26">
        <v>40905</v>
      </c>
      <c r="CZO1" s="26">
        <v>40904</v>
      </c>
      <c r="CZP1" s="26">
        <v>40903</v>
      </c>
      <c r="CZQ1" s="26">
        <v>40902</v>
      </c>
      <c r="CZR1" s="26">
        <v>40901</v>
      </c>
      <c r="CZS1" s="26">
        <v>40900</v>
      </c>
      <c r="CZT1" s="26">
        <v>40899</v>
      </c>
      <c r="CZU1" s="26">
        <v>40898</v>
      </c>
      <c r="CZV1" s="26">
        <v>40897</v>
      </c>
      <c r="CZW1" s="26">
        <v>40896</v>
      </c>
      <c r="CZX1" s="26">
        <v>40895</v>
      </c>
      <c r="CZY1" s="26">
        <v>40894</v>
      </c>
      <c r="CZZ1" s="26">
        <v>40893</v>
      </c>
      <c r="DAA1" s="26">
        <v>40892</v>
      </c>
      <c r="DAB1" s="26">
        <v>40891</v>
      </c>
      <c r="DAC1" s="26">
        <v>40890</v>
      </c>
      <c r="DAD1" s="26">
        <v>40889</v>
      </c>
      <c r="DAE1" s="26">
        <v>40888</v>
      </c>
      <c r="DAF1" s="26">
        <v>40887</v>
      </c>
      <c r="DAG1" s="26">
        <v>40886</v>
      </c>
      <c r="DAH1" s="26">
        <v>40885</v>
      </c>
      <c r="DAI1" s="26">
        <v>40884</v>
      </c>
      <c r="DAJ1" s="26">
        <v>40883</v>
      </c>
      <c r="DAK1" s="26">
        <v>40882</v>
      </c>
      <c r="DAL1" s="26">
        <v>40881</v>
      </c>
      <c r="DAM1" s="26">
        <v>40880</v>
      </c>
      <c r="DAN1" s="26">
        <v>40879</v>
      </c>
      <c r="DAO1" s="26">
        <v>40878</v>
      </c>
      <c r="DAP1" s="26">
        <v>40877</v>
      </c>
      <c r="DAQ1" s="26">
        <v>40876</v>
      </c>
      <c r="DAR1" s="26">
        <v>40875</v>
      </c>
      <c r="DAS1" s="26">
        <v>40874</v>
      </c>
      <c r="DAT1" s="26">
        <v>40873</v>
      </c>
      <c r="DAU1" s="26">
        <v>40872</v>
      </c>
      <c r="DAV1" s="26">
        <v>40871</v>
      </c>
      <c r="DAW1" s="26">
        <v>40870</v>
      </c>
      <c r="DAX1" s="26">
        <v>40869</v>
      </c>
      <c r="DAY1" s="26">
        <v>40868</v>
      </c>
      <c r="DAZ1" s="26">
        <v>40867</v>
      </c>
      <c r="DBA1" s="26">
        <v>40866</v>
      </c>
      <c r="DBB1" s="26">
        <v>40865</v>
      </c>
      <c r="DBC1" s="26">
        <v>40864</v>
      </c>
      <c r="DBD1" s="26">
        <v>40863</v>
      </c>
      <c r="DBE1" s="26">
        <v>40862</v>
      </c>
      <c r="DBF1" s="26">
        <v>40861</v>
      </c>
      <c r="DBG1" s="26">
        <v>40860</v>
      </c>
      <c r="DBH1" s="26">
        <v>40859</v>
      </c>
      <c r="DBI1" s="26">
        <v>40858</v>
      </c>
      <c r="DBJ1" s="26">
        <v>40857</v>
      </c>
      <c r="DBK1" s="26">
        <v>40856</v>
      </c>
      <c r="DBL1" s="26">
        <v>40855</v>
      </c>
      <c r="DBM1" s="26">
        <v>40854</v>
      </c>
      <c r="DBN1" s="26">
        <v>40853</v>
      </c>
      <c r="DBO1" s="26">
        <v>40852</v>
      </c>
      <c r="DBP1" s="26">
        <v>40851</v>
      </c>
      <c r="DBQ1" s="26">
        <v>40850</v>
      </c>
      <c r="DBR1" s="26">
        <v>40849</v>
      </c>
      <c r="DBS1" s="26">
        <v>40848</v>
      </c>
      <c r="DBT1" s="26">
        <v>40847</v>
      </c>
      <c r="DBU1" s="26">
        <v>40846</v>
      </c>
      <c r="DBV1" s="26">
        <v>40845</v>
      </c>
      <c r="DBW1" s="26">
        <v>40844</v>
      </c>
      <c r="DBX1" s="26">
        <v>40843</v>
      </c>
      <c r="DBY1" s="26">
        <v>40842</v>
      </c>
      <c r="DBZ1" s="26">
        <v>40841</v>
      </c>
      <c r="DCA1" s="26">
        <v>40840</v>
      </c>
      <c r="DCB1" s="26">
        <v>40839</v>
      </c>
      <c r="DCC1" s="26">
        <v>40838</v>
      </c>
      <c r="DCD1" s="26">
        <v>40837</v>
      </c>
      <c r="DCE1" s="26">
        <v>40836</v>
      </c>
      <c r="DCF1" s="26">
        <v>40835</v>
      </c>
      <c r="DCG1" s="26">
        <v>40834</v>
      </c>
      <c r="DCH1" s="26">
        <v>40833</v>
      </c>
      <c r="DCI1" s="26">
        <v>40832</v>
      </c>
      <c r="DCJ1" s="26">
        <v>40831</v>
      </c>
      <c r="DCK1" s="26">
        <v>40830</v>
      </c>
      <c r="DCL1" s="26">
        <v>40829</v>
      </c>
      <c r="DCM1" s="26">
        <v>40828</v>
      </c>
      <c r="DCN1" s="26">
        <v>40827</v>
      </c>
      <c r="DCO1" s="26">
        <v>40826</v>
      </c>
      <c r="DCP1" s="26">
        <v>40825</v>
      </c>
      <c r="DCQ1" s="26">
        <v>40824</v>
      </c>
      <c r="DCR1" s="26">
        <v>40823</v>
      </c>
      <c r="DCS1" s="26">
        <v>40822</v>
      </c>
      <c r="DCT1" s="26">
        <v>40821</v>
      </c>
      <c r="DCU1" s="26">
        <v>40820</v>
      </c>
      <c r="DCV1" s="26">
        <v>40819</v>
      </c>
      <c r="DCW1" s="26">
        <v>40818</v>
      </c>
      <c r="DCX1" s="26">
        <v>40817</v>
      </c>
      <c r="DCY1" s="26">
        <v>40816</v>
      </c>
      <c r="DCZ1" s="26">
        <v>40815</v>
      </c>
      <c r="DDA1" s="26">
        <v>40814</v>
      </c>
      <c r="DDB1" s="26">
        <v>40813</v>
      </c>
      <c r="DDC1" s="26">
        <v>40812</v>
      </c>
      <c r="DDD1" s="26">
        <v>40811</v>
      </c>
      <c r="DDE1" s="26">
        <v>40810</v>
      </c>
      <c r="DDF1" s="26">
        <v>40809</v>
      </c>
      <c r="DDG1" s="26">
        <v>40808</v>
      </c>
      <c r="DDH1" s="26">
        <v>40807</v>
      </c>
      <c r="DDI1" s="26">
        <v>40806</v>
      </c>
      <c r="DDJ1" s="26">
        <v>40805</v>
      </c>
      <c r="DDK1" s="26">
        <v>40804</v>
      </c>
      <c r="DDL1" s="26">
        <v>40803</v>
      </c>
      <c r="DDM1" s="26">
        <v>40802</v>
      </c>
      <c r="DDN1" s="26">
        <v>40801</v>
      </c>
      <c r="DDO1" s="26">
        <v>40800</v>
      </c>
      <c r="DDP1" s="26">
        <v>40799</v>
      </c>
      <c r="DDQ1" s="26">
        <v>40798</v>
      </c>
      <c r="DDR1" s="26">
        <v>40797</v>
      </c>
      <c r="DDS1" s="26">
        <v>40796</v>
      </c>
      <c r="DDT1" s="26">
        <v>40795</v>
      </c>
      <c r="DDU1" s="26">
        <v>40794</v>
      </c>
      <c r="DDV1" s="26">
        <v>40793</v>
      </c>
      <c r="DDW1" s="26">
        <v>40792</v>
      </c>
      <c r="DDX1" s="26">
        <v>40791</v>
      </c>
      <c r="DDY1" s="26">
        <v>40790</v>
      </c>
      <c r="DDZ1" s="26">
        <v>40789</v>
      </c>
      <c r="DEA1" s="26">
        <v>40788</v>
      </c>
      <c r="DEB1" s="26">
        <v>40787</v>
      </c>
      <c r="DEC1" s="26">
        <v>40786</v>
      </c>
      <c r="DED1" s="26">
        <v>40785</v>
      </c>
      <c r="DEE1" s="26">
        <v>40784</v>
      </c>
      <c r="DEF1" s="26">
        <v>40783</v>
      </c>
      <c r="DEG1" s="26">
        <v>40782</v>
      </c>
      <c r="DEH1" s="26">
        <v>40781</v>
      </c>
      <c r="DEI1" s="26">
        <v>40780</v>
      </c>
      <c r="DEJ1" s="26">
        <v>40779</v>
      </c>
      <c r="DEK1" s="26">
        <v>40778</v>
      </c>
      <c r="DEL1" s="26">
        <v>40777</v>
      </c>
      <c r="DEM1" s="26">
        <v>40776</v>
      </c>
      <c r="DEN1" s="26">
        <v>40775</v>
      </c>
      <c r="DEO1" s="26">
        <v>40774</v>
      </c>
      <c r="DEP1" s="26">
        <v>40773</v>
      </c>
      <c r="DEQ1" s="26">
        <v>40772</v>
      </c>
      <c r="DER1" s="26">
        <v>40771</v>
      </c>
      <c r="DES1" s="26">
        <v>40770</v>
      </c>
      <c r="DET1" s="26">
        <v>40769</v>
      </c>
      <c r="DEU1" s="26">
        <v>40768</v>
      </c>
      <c r="DEV1" s="26">
        <v>40767</v>
      </c>
      <c r="DEW1" s="26">
        <v>40766</v>
      </c>
      <c r="DEX1" s="26">
        <v>40765</v>
      </c>
      <c r="DEY1" s="26">
        <v>40764</v>
      </c>
      <c r="DEZ1" s="26">
        <v>40763</v>
      </c>
      <c r="DFA1" s="26">
        <v>40762</v>
      </c>
      <c r="DFB1" s="26">
        <v>40761</v>
      </c>
      <c r="DFC1" s="26">
        <v>40760</v>
      </c>
      <c r="DFD1" s="26">
        <v>40759</v>
      </c>
      <c r="DFE1" s="26">
        <v>40758</v>
      </c>
      <c r="DFF1" s="26">
        <v>40757</v>
      </c>
      <c r="DFG1" s="26">
        <v>40756</v>
      </c>
      <c r="DFH1" s="26">
        <v>40755</v>
      </c>
      <c r="DFI1" s="26">
        <v>40754</v>
      </c>
      <c r="DFJ1" s="26">
        <v>40753</v>
      </c>
      <c r="DFK1" s="26">
        <v>40752</v>
      </c>
      <c r="DFL1" s="26">
        <v>40751</v>
      </c>
      <c r="DFM1" s="26">
        <v>40750</v>
      </c>
      <c r="DFN1" s="26">
        <v>40749</v>
      </c>
      <c r="DFO1" s="26">
        <v>40748</v>
      </c>
      <c r="DFP1" s="26">
        <v>40747</v>
      </c>
      <c r="DFQ1" s="26">
        <v>40746</v>
      </c>
      <c r="DFR1" s="26">
        <v>40745</v>
      </c>
      <c r="DFS1" s="26">
        <v>40744</v>
      </c>
      <c r="DFT1" s="26">
        <v>40743</v>
      </c>
      <c r="DFU1" s="26">
        <v>40742</v>
      </c>
      <c r="DFV1" s="26">
        <v>40741</v>
      </c>
      <c r="DFW1" s="26">
        <v>40740</v>
      </c>
      <c r="DFX1" s="26">
        <v>40739</v>
      </c>
      <c r="DFY1" s="26">
        <v>40738</v>
      </c>
      <c r="DFZ1" s="26">
        <v>40737</v>
      </c>
      <c r="DGA1" s="26">
        <v>40736</v>
      </c>
      <c r="DGB1" s="26">
        <v>40735</v>
      </c>
      <c r="DGC1" s="26">
        <v>40734</v>
      </c>
      <c r="DGD1" s="26">
        <v>40733</v>
      </c>
      <c r="DGE1" s="26">
        <v>40732</v>
      </c>
      <c r="DGF1" s="26">
        <v>40731</v>
      </c>
      <c r="DGG1" s="26">
        <v>40730</v>
      </c>
      <c r="DGH1" s="26">
        <v>40729</v>
      </c>
      <c r="DGI1" s="26">
        <v>40728</v>
      </c>
      <c r="DGJ1" s="26">
        <v>40727</v>
      </c>
      <c r="DGK1" s="26">
        <v>40726</v>
      </c>
      <c r="DGL1" s="26">
        <v>40725</v>
      </c>
      <c r="DGM1" s="26">
        <v>40724</v>
      </c>
      <c r="DGN1" s="26">
        <v>40723</v>
      </c>
      <c r="DGO1" s="26">
        <v>40722</v>
      </c>
      <c r="DGP1" s="26">
        <v>40721</v>
      </c>
      <c r="DGQ1" s="26">
        <v>40720</v>
      </c>
      <c r="DGR1" s="26">
        <v>40719</v>
      </c>
      <c r="DGS1" s="26">
        <v>40718</v>
      </c>
      <c r="DGT1" s="26">
        <v>40717</v>
      </c>
      <c r="DGU1" s="26">
        <v>40716</v>
      </c>
      <c r="DGV1" s="26">
        <v>40715</v>
      </c>
      <c r="DGW1" s="26">
        <v>40714</v>
      </c>
      <c r="DGX1" s="26">
        <v>40713</v>
      </c>
      <c r="DGY1" s="26">
        <v>40712</v>
      </c>
      <c r="DGZ1" s="26">
        <v>40711</v>
      </c>
      <c r="DHA1" s="26">
        <v>40710</v>
      </c>
      <c r="DHB1" s="26">
        <v>40709</v>
      </c>
      <c r="DHC1" s="26">
        <v>40708</v>
      </c>
      <c r="DHD1" s="26">
        <v>40707</v>
      </c>
      <c r="DHE1" s="26">
        <v>40706</v>
      </c>
      <c r="DHF1" s="26">
        <v>40705</v>
      </c>
      <c r="DHG1" s="26">
        <v>40704</v>
      </c>
      <c r="DHH1" s="26">
        <v>40703</v>
      </c>
      <c r="DHI1" s="26">
        <v>40702</v>
      </c>
      <c r="DHJ1" s="26">
        <v>40701</v>
      </c>
      <c r="DHK1" s="26">
        <v>40700</v>
      </c>
      <c r="DHL1" s="26">
        <v>40699</v>
      </c>
      <c r="DHM1" s="26">
        <v>40698</v>
      </c>
      <c r="DHN1" s="26">
        <v>40697</v>
      </c>
      <c r="DHO1" s="26">
        <v>40696</v>
      </c>
      <c r="DHP1" s="26">
        <v>40695</v>
      </c>
      <c r="DHQ1" s="26">
        <v>40694</v>
      </c>
      <c r="DHR1" s="26">
        <v>40693</v>
      </c>
      <c r="DHS1" s="26">
        <v>40692</v>
      </c>
      <c r="DHT1" s="26">
        <v>40691</v>
      </c>
      <c r="DHU1" s="26">
        <v>40690</v>
      </c>
      <c r="DHV1" s="26">
        <v>40689</v>
      </c>
      <c r="DHW1" s="26">
        <v>40688</v>
      </c>
      <c r="DHX1" s="26">
        <v>40687</v>
      </c>
      <c r="DHY1" s="26">
        <v>40686</v>
      </c>
      <c r="DHZ1" s="26">
        <v>40685</v>
      </c>
      <c r="DIA1" s="26">
        <v>40684</v>
      </c>
      <c r="DIB1" s="26">
        <v>40683</v>
      </c>
      <c r="DIC1" s="26">
        <v>40682</v>
      </c>
      <c r="DID1" s="26">
        <v>40681</v>
      </c>
      <c r="DIE1" s="26">
        <v>40680</v>
      </c>
      <c r="DIF1" s="26">
        <v>40679</v>
      </c>
      <c r="DIG1" s="26">
        <v>40678</v>
      </c>
      <c r="DIH1" s="26">
        <v>40677</v>
      </c>
      <c r="DII1" s="26">
        <v>40676</v>
      </c>
      <c r="DIJ1" s="26">
        <v>40675</v>
      </c>
      <c r="DIK1" s="26">
        <v>40674</v>
      </c>
      <c r="DIL1" s="26">
        <v>40673</v>
      </c>
      <c r="DIM1" s="26">
        <v>40672</v>
      </c>
      <c r="DIN1" s="26">
        <v>40671</v>
      </c>
      <c r="DIO1" s="26">
        <v>40670</v>
      </c>
      <c r="DIP1" s="26">
        <v>40669</v>
      </c>
      <c r="DIQ1" s="26">
        <v>40668</v>
      </c>
      <c r="DIR1" s="26">
        <v>40667</v>
      </c>
      <c r="DIS1" s="26">
        <v>40666</v>
      </c>
      <c r="DIT1" s="26">
        <v>40665</v>
      </c>
      <c r="DIU1" s="26">
        <v>40664</v>
      </c>
      <c r="DIV1" s="26">
        <v>40663</v>
      </c>
      <c r="DIW1" s="26">
        <v>40662</v>
      </c>
      <c r="DIX1" s="26">
        <v>40661</v>
      </c>
      <c r="DIY1" s="26">
        <v>40660</v>
      </c>
      <c r="DIZ1" s="26">
        <v>40659</v>
      </c>
      <c r="DJA1" s="26">
        <v>40658</v>
      </c>
      <c r="DJB1" s="26">
        <v>40657</v>
      </c>
      <c r="DJC1" s="26">
        <v>40656</v>
      </c>
      <c r="DJD1" s="26">
        <v>40655</v>
      </c>
      <c r="DJE1" s="26">
        <v>40654</v>
      </c>
      <c r="DJF1" s="26">
        <v>40653</v>
      </c>
      <c r="DJG1" s="26">
        <v>40652</v>
      </c>
      <c r="DJH1" s="26">
        <v>40651</v>
      </c>
      <c r="DJI1" s="26">
        <v>40650</v>
      </c>
      <c r="DJJ1" s="26">
        <v>40649</v>
      </c>
      <c r="DJK1" s="26">
        <v>40648</v>
      </c>
      <c r="DJL1" s="26">
        <v>40647</v>
      </c>
      <c r="DJM1" s="26">
        <v>40646</v>
      </c>
      <c r="DJN1" s="26">
        <v>40645</v>
      </c>
      <c r="DJO1" s="26">
        <v>40644</v>
      </c>
      <c r="DJP1" s="26">
        <v>40643</v>
      </c>
      <c r="DJQ1" s="26">
        <v>40642</v>
      </c>
      <c r="DJR1" s="26">
        <v>40641</v>
      </c>
      <c r="DJS1" s="26">
        <v>40640</v>
      </c>
      <c r="DJT1" s="26">
        <v>40639</v>
      </c>
      <c r="DJU1" s="26">
        <v>40638</v>
      </c>
      <c r="DJV1" s="26">
        <v>40637</v>
      </c>
      <c r="DJW1" s="26">
        <v>40636</v>
      </c>
      <c r="DJX1" s="26">
        <v>40635</v>
      </c>
      <c r="DJY1" s="26">
        <v>40634</v>
      </c>
      <c r="DJZ1" s="26">
        <v>40633</v>
      </c>
      <c r="DKA1" s="26">
        <v>40632</v>
      </c>
      <c r="DKB1" s="26">
        <v>40631</v>
      </c>
      <c r="DKC1" s="26">
        <v>40630</v>
      </c>
      <c r="DKD1" s="26">
        <v>40629</v>
      </c>
      <c r="DKE1" s="26">
        <v>40628</v>
      </c>
      <c r="DKF1" s="26">
        <v>40627</v>
      </c>
      <c r="DKG1" s="26">
        <v>40626</v>
      </c>
      <c r="DKH1" s="26">
        <v>40625</v>
      </c>
      <c r="DKI1" s="26">
        <v>40624</v>
      </c>
      <c r="DKJ1" s="26">
        <v>40623</v>
      </c>
      <c r="DKK1" s="26">
        <v>40622</v>
      </c>
      <c r="DKL1" s="26">
        <v>40621</v>
      </c>
      <c r="DKM1" s="26">
        <v>40620</v>
      </c>
      <c r="DKN1" s="26">
        <v>40619</v>
      </c>
      <c r="DKO1" s="26">
        <v>40618</v>
      </c>
      <c r="DKP1" s="26">
        <v>40617</v>
      </c>
      <c r="DKQ1" s="26">
        <v>40616</v>
      </c>
      <c r="DKR1" s="26">
        <v>40615</v>
      </c>
      <c r="DKS1" s="26">
        <v>40614</v>
      </c>
      <c r="DKT1" s="26">
        <v>40613</v>
      </c>
      <c r="DKU1" s="26">
        <v>40612</v>
      </c>
      <c r="DKV1" s="26">
        <v>40611</v>
      </c>
      <c r="DKW1" s="26">
        <v>40610</v>
      </c>
      <c r="DKX1" s="26">
        <v>40609</v>
      </c>
      <c r="DKY1" s="26">
        <v>40608</v>
      </c>
      <c r="DKZ1" s="26">
        <v>40607</v>
      </c>
      <c r="DLA1" s="26">
        <v>40606</v>
      </c>
      <c r="DLB1" s="26">
        <v>40605</v>
      </c>
      <c r="DLC1" s="26">
        <v>40604</v>
      </c>
      <c r="DLD1" s="26">
        <v>40603</v>
      </c>
      <c r="DLE1" s="26">
        <v>40602</v>
      </c>
      <c r="DLF1" s="26">
        <v>40601</v>
      </c>
      <c r="DLG1" s="26">
        <v>40600</v>
      </c>
      <c r="DLH1" s="26">
        <v>40599</v>
      </c>
      <c r="DLI1" s="26">
        <v>40598</v>
      </c>
      <c r="DLJ1" s="26">
        <v>40597</v>
      </c>
      <c r="DLK1" s="26">
        <v>40596</v>
      </c>
      <c r="DLL1" s="26">
        <v>40595</v>
      </c>
      <c r="DLM1" s="26">
        <v>40594</v>
      </c>
      <c r="DLN1" s="26">
        <v>40593</v>
      </c>
      <c r="DLO1" s="26">
        <v>40592</v>
      </c>
      <c r="DLP1" s="26">
        <v>40591</v>
      </c>
      <c r="DLQ1" s="26">
        <v>40590</v>
      </c>
      <c r="DLR1" s="26">
        <v>40589</v>
      </c>
      <c r="DLS1" s="26">
        <v>40588</v>
      </c>
      <c r="DLT1" s="26">
        <v>40587</v>
      </c>
      <c r="DLU1" s="26">
        <v>40586</v>
      </c>
      <c r="DLV1" s="26">
        <v>40585</v>
      </c>
      <c r="DLW1" s="26">
        <v>40584</v>
      </c>
      <c r="DLX1" s="26">
        <v>40583</v>
      </c>
      <c r="DLY1" s="26">
        <v>40582</v>
      </c>
      <c r="DLZ1" s="26">
        <v>40581</v>
      </c>
      <c r="DMA1" s="26">
        <v>40580</v>
      </c>
      <c r="DMB1" s="26">
        <v>40579</v>
      </c>
      <c r="DMC1" s="26">
        <v>40578</v>
      </c>
      <c r="DMD1" s="26">
        <v>40577</v>
      </c>
      <c r="DME1" s="26">
        <v>40576</v>
      </c>
      <c r="DMF1" s="26">
        <v>40575</v>
      </c>
      <c r="DMG1" s="26">
        <v>40574</v>
      </c>
      <c r="DMH1" s="26">
        <v>40573</v>
      </c>
      <c r="DMI1" s="26">
        <v>40572</v>
      </c>
      <c r="DMJ1" s="26">
        <v>40571</v>
      </c>
      <c r="DMK1" s="26">
        <v>40570</v>
      </c>
      <c r="DML1" s="26">
        <v>40569</v>
      </c>
      <c r="DMM1" s="26">
        <v>40568</v>
      </c>
      <c r="DMN1" s="26">
        <v>40567</v>
      </c>
      <c r="DMO1" s="26">
        <v>40566</v>
      </c>
      <c r="DMP1" s="26">
        <v>40565</v>
      </c>
      <c r="DMQ1" s="26">
        <v>40564</v>
      </c>
      <c r="DMR1" s="26">
        <v>40563</v>
      </c>
      <c r="DMS1" s="26">
        <v>40562</v>
      </c>
      <c r="DMT1" s="26">
        <v>40561</v>
      </c>
      <c r="DMU1" s="26">
        <v>40560</v>
      </c>
      <c r="DMV1" s="26">
        <v>40559</v>
      </c>
      <c r="DMW1" s="26">
        <v>40558</v>
      </c>
      <c r="DMX1" s="26">
        <v>40557</v>
      </c>
      <c r="DMY1" s="26">
        <v>40556</v>
      </c>
      <c r="DMZ1" s="26">
        <v>40555</v>
      </c>
      <c r="DNA1" s="26">
        <v>40554</v>
      </c>
      <c r="DNB1" s="26">
        <v>40553</v>
      </c>
      <c r="DNC1" s="26">
        <v>40552</v>
      </c>
      <c r="DND1" s="26">
        <v>40551</v>
      </c>
      <c r="DNE1" s="26">
        <v>40550</v>
      </c>
      <c r="DNF1" s="26">
        <v>40549</v>
      </c>
      <c r="DNG1" s="26">
        <v>40548</v>
      </c>
      <c r="DNH1" s="26">
        <v>40547</v>
      </c>
      <c r="DNI1" s="26">
        <v>40546</v>
      </c>
      <c r="DNJ1" s="26">
        <v>40545</v>
      </c>
      <c r="DNK1" s="26">
        <v>40544</v>
      </c>
      <c r="DNL1" s="26">
        <v>40543</v>
      </c>
      <c r="DNM1" s="26">
        <v>40542</v>
      </c>
      <c r="DNN1" s="26">
        <v>40541</v>
      </c>
      <c r="DNO1" s="26">
        <v>40540</v>
      </c>
      <c r="DNP1" s="26">
        <v>40539</v>
      </c>
      <c r="DNQ1" s="26">
        <v>40538</v>
      </c>
      <c r="DNR1" s="26">
        <v>40537</v>
      </c>
      <c r="DNS1" s="26">
        <v>40536</v>
      </c>
      <c r="DNT1" s="26">
        <v>40535</v>
      </c>
      <c r="DNU1" s="26">
        <v>40534</v>
      </c>
      <c r="DNV1" s="26">
        <v>40533</v>
      </c>
      <c r="DNW1" s="26">
        <v>40532</v>
      </c>
      <c r="DNX1" s="26">
        <v>40531</v>
      </c>
      <c r="DNY1" s="26">
        <v>40530</v>
      </c>
      <c r="DNZ1" s="26">
        <v>40529</v>
      </c>
      <c r="DOA1" s="26">
        <v>40528</v>
      </c>
      <c r="DOB1" s="26">
        <v>40527</v>
      </c>
      <c r="DOC1" s="26">
        <v>40526</v>
      </c>
      <c r="DOD1" s="26">
        <v>40525</v>
      </c>
      <c r="DOE1" s="26">
        <v>40524</v>
      </c>
      <c r="DOF1" s="26">
        <v>40523</v>
      </c>
      <c r="DOG1" s="26">
        <v>40522</v>
      </c>
      <c r="DOH1" s="26">
        <v>40521</v>
      </c>
      <c r="DOI1" s="26">
        <v>40520</v>
      </c>
      <c r="DOJ1" s="26">
        <v>40519</v>
      </c>
      <c r="DOK1" s="26">
        <v>40518</v>
      </c>
      <c r="DOL1" s="26">
        <v>40517</v>
      </c>
      <c r="DOM1" s="26">
        <v>40516</v>
      </c>
      <c r="DON1" s="26">
        <v>40515</v>
      </c>
      <c r="DOO1" s="26">
        <v>40514</v>
      </c>
      <c r="DOP1" s="26">
        <v>40513</v>
      </c>
      <c r="DOQ1" s="26">
        <v>40512</v>
      </c>
      <c r="DOR1" s="26">
        <v>40511</v>
      </c>
      <c r="DOS1" s="26">
        <v>40510</v>
      </c>
      <c r="DOT1" s="26">
        <v>40509</v>
      </c>
      <c r="DOU1" s="26">
        <v>40508</v>
      </c>
      <c r="DOV1" s="26">
        <v>40507</v>
      </c>
      <c r="DOW1" s="26">
        <v>40506</v>
      </c>
      <c r="DOX1" s="26">
        <v>40505</v>
      </c>
      <c r="DOY1" s="26">
        <v>40504</v>
      </c>
      <c r="DOZ1" s="26">
        <v>40503</v>
      </c>
      <c r="DPA1" s="26">
        <v>40502</v>
      </c>
      <c r="DPB1" s="26">
        <v>40501</v>
      </c>
      <c r="DPC1" s="26">
        <v>40500</v>
      </c>
      <c r="DPD1" s="26">
        <v>40499</v>
      </c>
      <c r="DPE1" s="26">
        <v>40498</v>
      </c>
      <c r="DPF1" s="26">
        <v>40497</v>
      </c>
      <c r="DPG1" s="26">
        <v>40496</v>
      </c>
      <c r="DPH1" s="26">
        <v>40495</v>
      </c>
      <c r="DPI1" s="26">
        <v>40494</v>
      </c>
      <c r="DPJ1" s="26">
        <v>40493</v>
      </c>
      <c r="DPK1" s="26">
        <v>40492</v>
      </c>
      <c r="DPL1" s="26">
        <v>40491</v>
      </c>
      <c r="DPM1" s="26">
        <v>40490</v>
      </c>
      <c r="DPN1" s="26">
        <v>40489</v>
      </c>
      <c r="DPO1" s="26">
        <v>40488</v>
      </c>
      <c r="DPP1" s="26">
        <v>40487</v>
      </c>
      <c r="DPQ1" s="26">
        <v>40486</v>
      </c>
      <c r="DPR1" s="26">
        <v>40485</v>
      </c>
      <c r="DPS1" s="26">
        <v>40484</v>
      </c>
      <c r="DPT1" s="26">
        <v>40483</v>
      </c>
      <c r="DPU1" s="26">
        <v>40482</v>
      </c>
      <c r="DPV1" s="26">
        <v>40481</v>
      </c>
      <c r="DPW1" s="26">
        <v>40480</v>
      </c>
      <c r="DPX1" s="26">
        <v>40479</v>
      </c>
      <c r="DPY1" s="26">
        <v>40478</v>
      </c>
      <c r="DPZ1" s="26">
        <v>40477</v>
      </c>
      <c r="DQA1" s="26">
        <v>40476</v>
      </c>
      <c r="DQB1" s="26">
        <v>40475</v>
      </c>
      <c r="DQC1" s="26">
        <v>40474</v>
      </c>
      <c r="DQD1" s="26">
        <v>40473</v>
      </c>
      <c r="DQE1" s="26">
        <v>40472</v>
      </c>
      <c r="DQF1" s="26">
        <v>40471</v>
      </c>
      <c r="DQG1" s="26">
        <v>40470</v>
      </c>
      <c r="DQH1" s="26">
        <v>40469</v>
      </c>
      <c r="DQI1" s="26">
        <v>40468</v>
      </c>
      <c r="DQJ1" s="26">
        <v>40467</v>
      </c>
      <c r="DQK1" s="26">
        <v>40466</v>
      </c>
      <c r="DQL1" s="26">
        <v>40465</v>
      </c>
      <c r="DQM1" s="26">
        <v>40464</v>
      </c>
      <c r="DQN1" s="26">
        <v>40463</v>
      </c>
      <c r="DQO1" s="26">
        <v>40462</v>
      </c>
      <c r="DQP1" s="26">
        <v>40461</v>
      </c>
      <c r="DQQ1" s="26">
        <v>40460</v>
      </c>
      <c r="DQR1" s="26">
        <v>40459</v>
      </c>
      <c r="DQS1" s="26">
        <v>40458</v>
      </c>
      <c r="DQT1" s="26">
        <v>40457</v>
      </c>
      <c r="DQU1" s="26">
        <v>40456</v>
      </c>
      <c r="DQV1" s="26">
        <v>40455</v>
      </c>
      <c r="DQW1" s="26">
        <v>40454</v>
      </c>
      <c r="DQX1" s="26">
        <v>40453</v>
      </c>
      <c r="DQY1" s="26">
        <v>40452</v>
      </c>
      <c r="DQZ1" s="26">
        <v>40451</v>
      </c>
      <c r="DRA1" s="26">
        <v>40450</v>
      </c>
      <c r="DRB1" s="26">
        <v>40449</v>
      </c>
      <c r="DRC1" s="26">
        <v>40448</v>
      </c>
      <c r="DRD1" s="26">
        <v>40447</v>
      </c>
      <c r="DRE1" s="26">
        <v>40446</v>
      </c>
      <c r="DRF1" s="26">
        <v>40445</v>
      </c>
      <c r="DRG1" s="26">
        <v>40444</v>
      </c>
      <c r="DRH1" s="26">
        <v>40443</v>
      </c>
      <c r="DRI1" s="26">
        <v>40442</v>
      </c>
      <c r="DRJ1" s="26">
        <v>40441</v>
      </c>
      <c r="DRK1" s="26">
        <v>40440</v>
      </c>
      <c r="DRL1" s="26">
        <v>40439</v>
      </c>
      <c r="DRM1" s="26">
        <v>40438</v>
      </c>
      <c r="DRN1" s="26">
        <v>40437</v>
      </c>
      <c r="DRO1" s="26">
        <v>40436</v>
      </c>
      <c r="DRP1" s="26">
        <v>40435</v>
      </c>
      <c r="DRQ1" s="26">
        <v>40434</v>
      </c>
      <c r="DRR1" s="26">
        <v>40433</v>
      </c>
      <c r="DRS1" s="26">
        <v>40432</v>
      </c>
      <c r="DRT1" s="26">
        <v>40431</v>
      </c>
      <c r="DRU1" s="26">
        <v>40430</v>
      </c>
      <c r="DRV1" s="26">
        <v>40429</v>
      </c>
      <c r="DRW1" s="26">
        <v>40428</v>
      </c>
      <c r="DRX1" s="26">
        <v>40427</v>
      </c>
      <c r="DRY1" s="26">
        <v>40426</v>
      </c>
      <c r="DRZ1" s="26">
        <v>40425</v>
      </c>
      <c r="DSA1" s="26">
        <v>40424</v>
      </c>
      <c r="DSB1" s="26">
        <v>40423</v>
      </c>
      <c r="DSC1" s="26">
        <v>40422</v>
      </c>
      <c r="DSD1" s="26">
        <v>40421</v>
      </c>
      <c r="DSE1" s="26">
        <v>40420</v>
      </c>
      <c r="DSF1" s="26">
        <v>40419</v>
      </c>
      <c r="DSG1" s="26">
        <v>40418</v>
      </c>
      <c r="DSH1" s="26">
        <v>40417</v>
      </c>
      <c r="DSI1" s="26">
        <v>40416</v>
      </c>
      <c r="DSJ1" s="26">
        <v>40415</v>
      </c>
      <c r="DSK1" s="26">
        <v>40414</v>
      </c>
      <c r="DSL1" s="26">
        <v>40413</v>
      </c>
      <c r="DSM1" s="26">
        <v>40412</v>
      </c>
      <c r="DSN1" s="26">
        <v>40411</v>
      </c>
      <c r="DSO1" s="26">
        <v>40410</v>
      </c>
      <c r="DSP1" s="26">
        <v>40409</v>
      </c>
      <c r="DSQ1" s="26">
        <v>40408</v>
      </c>
      <c r="DSR1" s="26">
        <v>40407</v>
      </c>
      <c r="DSS1" s="26">
        <v>40406</v>
      </c>
      <c r="DST1" s="26">
        <v>40405</v>
      </c>
      <c r="DSU1" s="26">
        <v>40404</v>
      </c>
      <c r="DSV1" s="26">
        <v>40403</v>
      </c>
      <c r="DSW1" s="26">
        <v>40402</v>
      </c>
      <c r="DSX1" s="26">
        <v>40401</v>
      </c>
      <c r="DSY1" s="26">
        <v>40400</v>
      </c>
      <c r="DSZ1" s="26">
        <v>40399</v>
      </c>
      <c r="DTA1" s="26">
        <v>40398</v>
      </c>
      <c r="DTB1" s="26">
        <v>40397</v>
      </c>
      <c r="DTC1" s="26">
        <v>40396</v>
      </c>
      <c r="DTD1" s="26">
        <v>40395</v>
      </c>
      <c r="DTE1" s="26">
        <v>40394</v>
      </c>
      <c r="DTF1" s="26">
        <v>40393</v>
      </c>
      <c r="DTG1" s="26">
        <v>40392</v>
      </c>
      <c r="DTH1" s="26">
        <v>40391</v>
      </c>
      <c r="DTI1" s="26">
        <v>40390</v>
      </c>
      <c r="DTJ1" s="26">
        <v>40389</v>
      </c>
      <c r="DTK1" s="26">
        <v>40388</v>
      </c>
      <c r="DTL1" s="26">
        <v>40387</v>
      </c>
      <c r="DTM1" s="26">
        <v>40386</v>
      </c>
      <c r="DTN1" s="26">
        <v>40385</v>
      </c>
      <c r="DTO1" s="26">
        <v>40384</v>
      </c>
      <c r="DTP1" s="26">
        <v>40383</v>
      </c>
      <c r="DTQ1" s="26">
        <v>40382</v>
      </c>
      <c r="DTR1" s="26">
        <v>40381</v>
      </c>
      <c r="DTS1" s="26">
        <v>40380</v>
      </c>
      <c r="DTT1" s="26">
        <v>40379</v>
      </c>
      <c r="DTU1" s="26">
        <v>40378</v>
      </c>
      <c r="DTV1" s="26">
        <v>40377</v>
      </c>
      <c r="DTW1" s="26">
        <v>40376</v>
      </c>
      <c r="DTX1" s="26">
        <v>40375</v>
      </c>
      <c r="DTY1" s="26">
        <v>40374</v>
      </c>
      <c r="DTZ1" s="26">
        <v>40373</v>
      </c>
      <c r="DUA1" s="26">
        <v>40372</v>
      </c>
      <c r="DUB1" s="26">
        <v>40371</v>
      </c>
      <c r="DUC1" s="26">
        <v>40370</v>
      </c>
      <c r="DUD1" s="26">
        <v>40369</v>
      </c>
      <c r="DUE1" s="26">
        <v>40368</v>
      </c>
      <c r="DUF1" s="26">
        <v>40367</v>
      </c>
      <c r="DUG1" s="26">
        <v>40366</v>
      </c>
      <c r="DUH1" s="26">
        <v>40365</v>
      </c>
      <c r="DUI1" s="26">
        <v>40364</v>
      </c>
      <c r="DUJ1" s="26">
        <v>40363</v>
      </c>
      <c r="DUK1" s="26">
        <v>40362</v>
      </c>
      <c r="DUL1" s="26">
        <v>40361</v>
      </c>
      <c r="DUM1" s="26">
        <v>40360</v>
      </c>
      <c r="DUN1" s="26">
        <v>40359</v>
      </c>
      <c r="DUO1" s="26">
        <v>40358</v>
      </c>
      <c r="DUP1" s="26">
        <v>40357</v>
      </c>
      <c r="DUQ1" s="26">
        <v>40356</v>
      </c>
      <c r="DUR1" s="26">
        <v>40355</v>
      </c>
      <c r="DUS1" s="26">
        <v>40354</v>
      </c>
      <c r="DUT1" s="26">
        <v>40353</v>
      </c>
      <c r="DUU1" s="26">
        <v>40352</v>
      </c>
      <c r="DUV1" s="26">
        <v>40351</v>
      </c>
      <c r="DUW1" s="26">
        <v>40350</v>
      </c>
      <c r="DUX1" s="26">
        <v>40349</v>
      </c>
      <c r="DUY1" s="26">
        <v>40348</v>
      </c>
      <c r="DUZ1" s="26">
        <v>40347</v>
      </c>
      <c r="DVA1" s="26">
        <v>40346</v>
      </c>
      <c r="DVB1" s="26">
        <v>40345</v>
      </c>
      <c r="DVC1" s="26">
        <v>40344</v>
      </c>
      <c r="DVD1" s="26">
        <v>40343</v>
      </c>
      <c r="DVE1" s="26">
        <v>40342</v>
      </c>
      <c r="DVF1" s="26">
        <v>40341</v>
      </c>
      <c r="DVG1" s="26">
        <v>40340</v>
      </c>
      <c r="DVH1" s="26">
        <v>40339</v>
      </c>
      <c r="DVI1" s="26">
        <v>40338</v>
      </c>
      <c r="DVJ1" s="26">
        <v>40337</v>
      </c>
      <c r="DVK1" s="26">
        <v>40336</v>
      </c>
      <c r="DVL1" s="26">
        <v>40335</v>
      </c>
      <c r="DVM1" s="26">
        <v>40334</v>
      </c>
      <c r="DVN1" s="26">
        <v>40333</v>
      </c>
      <c r="DVO1" s="26">
        <v>40332</v>
      </c>
      <c r="DVP1" s="26">
        <v>40331</v>
      </c>
      <c r="DVQ1" s="26">
        <v>40330</v>
      </c>
      <c r="DVR1" s="26">
        <v>40329</v>
      </c>
      <c r="DVS1" s="26">
        <v>40328</v>
      </c>
      <c r="DVT1" s="26">
        <v>40327</v>
      </c>
      <c r="DVU1" s="26">
        <v>40326</v>
      </c>
      <c r="DVV1" s="26">
        <v>40325</v>
      </c>
      <c r="DVW1" s="26">
        <v>40324</v>
      </c>
      <c r="DVX1" s="26">
        <v>40323</v>
      </c>
      <c r="DVY1" s="26">
        <v>40322</v>
      </c>
      <c r="DVZ1" s="26">
        <v>40321</v>
      </c>
      <c r="DWA1" s="26">
        <v>40320</v>
      </c>
      <c r="DWB1" s="26">
        <v>40319</v>
      </c>
      <c r="DWC1" s="26">
        <v>40318</v>
      </c>
      <c r="DWD1" s="26">
        <v>40317</v>
      </c>
      <c r="DWE1" s="26">
        <v>40316</v>
      </c>
      <c r="DWF1" s="26">
        <v>40315</v>
      </c>
      <c r="DWG1" s="26">
        <v>40314</v>
      </c>
      <c r="DWH1" s="26">
        <v>40313</v>
      </c>
      <c r="DWI1" s="26">
        <v>40312</v>
      </c>
      <c r="DWJ1" s="26">
        <v>40311</v>
      </c>
      <c r="DWK1" s="26">
        <v>40310</v>
      </c>
      <c r="DWL1" s="26">
        <v>40309</v>
      </c>
      <c r="DWM1" s="26">
        <v>40308</v>
      </c>
      <c r="DWN1" s="26">
        <v>40307</v>
      </c>
      <c r="DWO1" s="26">
        <v>40306</v>
      </c>
      <c r="DWP1" s="26">
        <v>40305</v>
      </c>
      <c r="DWQ1" s="26">
        <v>40304</v>
      </c>
      <c r="DWR1" s="26">
        <v>40303</v>
      </c>
      <c r="DWS1" s="26">
        <v>40302</v>
      </c>
      <c r="DWT1" s="26">
        <v>40301</v>
      </c>
      <c r="DWU1" s="26">
        <v>40300</v>
      </c>
      <c r="DWV1" s="26">
        <v>40299</v>
      </c>
      <c r="DWW1" s="26">
        <v>40298</v>
      </c>
      <c r="DWX1" s="26">
        <v>40297</v>
      </c>
      <c r="DWY1" s="26">
        <v>40296</v>
      </c>
      <c r="DWZ1" s="26">
        <v>40295</v>
      </c>
      <c r="DXA1" s="26">
        <v>40294</v>
      </c>
      <c r="DXB1" s="26">
        <v>40293</v>
      </c>
      <c r="DXC1" s="26">
        <v>40292</v>
      </c>
      <c r="DXD1" s="26">
        <v>40291</v>
      </c>
      <c r="DXE1" s="26">
        <v>40290</v>
      </c>
      <c r="DXF1" s="26">
        <v>40289</v>
      </c>
      <c r="DXG1" s="26">
        <v>40288</v>
      </c>
      <c r="DXH1" s="26">
        <v>40287</v>
      </c>
      <c r="DXI1" s="26">
        <v>40286</v>
      </c>
      <c r="DXJ1" s="26">
        <v>40285</v>
      </c>
      <c r="DXK1" s="26">
        <v>40284</v>
      </c>
      <c r="DXL1" s="26">
        <v>40283</v>
      </c>
      <c r="DXM1" s="26">
        <v>40282</v>
      </c>
      <c r="DXN1" s="26">
        <v>40281</v>
      </c>
      <c r="DXO1" s="26">
        <v>40280</v>
      </c>
      <c r="DXP1" s="26">
        <v>40279</v>
      </c>
      <c r="DXQ1" s="26">
        <v>40278</v>
      </c>
      <c r="DXR1" s="26">
        <v>40277</v>
      </c>
      <c r="DXS1" s="26">
        <v>40276</v>
      </c>
      <c r="DXT1" s="26">
        <v>40275</v>
      </c>
      <c r="DXU1" s="26">
        <v>40274</v>
      </c>
      <c r="DXV1" s="26">
        <v>40273</v>
      </c>
      <c r="DXW1" s="26">
        <v>40272</v>
      </c>
      <c r="DXX1" s="26">
        <v>40271</v>
      </c>
      <c r="DXY1" s="26">
        <v>40270</v>
      </c>
      <c r="DXZ1" s="26">
        <v>40269</v>
      </c>
      <c r="DYA1" s="26">
        <v>40268</v>
      </c>
      <c r="DYB1" s="26">
        <v>40267</v>
      </c>
      <c r="DYC1" s="26">
        <v>40266</v>
      </c>
      <c r="DYD1" s="26">
        <v>40265</v>
      </c>
      <c r="DYE1" s="26">
        <v>40264</v>
      </c>
      <c r="DYF1" s="26">
        <v>40263</v>
      </c>
      <c r="DYG1" s="26">
        <v>40262</v>
      </c>
      <c r="DYH1" s="26">
        <v>40261</v>
      </c>
      <c r="DYI1" s="26">
        <v>40260</v>
      </c>
      <c r="DYJ1" s="26">
        <v>40259</v>
      </c>
      <c r="DYK1" s="26">
        <v>40258</v>
      </c>
      <c r="DYL1" s="26">
        <v>40257</v>
      </c>
      <c r="DYM1" s="26">
        <v>40256</v>
      </c>
      <c r="DYN1" s="26">
        <v>40255</v>
      </c>
      <c r="DYO1" s="26">
        <v>40254</v>
      </c>
      <c r="DYP1" s="26">
        <v>40253</v>
      </c>
      <c r="DYQ1" s="26">
        <v>40252</v>
      </c>
      <c r="DYR1" s="26">
        <v>40251</v>
      </c>
      <c r="DYS1" s="26">
        <v>40250</v>
      </c>
      <c r="DYT1" s="26">
        <v>40249</v>
      </c>
      <c r="DYU1" s="26">
        <v>40248</v>
      </c>
      <c r="DYV1" s="26">
        <v>40247</v>
      </c>
      <c r="DYW1" s="26">
        <v>40246</v>
      </c>
      <c r="DYX1" s="26">
        <v>40245</v>
      </c>
      <c r="DYY1" s="26">
        <v>40244</v>
      </c>
      <c r="DYZ1" s="26">
        <v>40243</v>
      </c>
      <c r="DZA1" s="26">
        <v>40242</v>
      </c>
      <c r="DZB1" s="26">
        <v>40241</v>
      </c>
      <c r="DZC1" s="26">
        <v>40240</v>
      </c>
      <c r="DZD1" s="26">
        <v>40239</v>
      </c>
      <c r="DZE1" s="26">
        <v>40238</v>
      </c>
      <c r="DZF1" s="26">
        <v>40237</v>
      </c>
      <c r="DZG1" s="26">
        <v>40236</v>
      </c>
      <c r="DZH1" s="26">
        <v>40235</v>
      </c>
      <c r="DZI1" s="26">
        <v>40234</v>
      </c>
      <c r="DZJ1" s="26">
        <v>40233</v>
      </c>
      <c r="DZK1" s="26">
        <v>40232</v>
      </c>
      <c r="DZL1" s="26">
        <v>40231</v>
      </c>
      <c r="DZM1" s="26">
        <v>40230</v>
      </c>
      <c r="DZN1" s="26">
        <v>40229</v>
      </c>
      <c r="DZO1" s="26">
        <v>40228</v>
      </c>
      <c r="DZP1" s="26">
        <v>40227</v>
      </c>
      <c r="DZQ1" s="26">
        <v>40226</v>
      </c>
      <c r="DZR1" s="26">
        <v>40225</v>
      </c>
      <c r="DZS1" s="26">
        <v>40224</v>
      </c>
      <c r="DZT1" s="26">
        <v>40223</v>
      </c>
      <c r="DZU1" s="26">
        <v>40222</v>
      </c>
      <c r="DZV1" s="26">
        <v>40221</v>
      </c>
      <c r="DZW1" s="26">
        <v>40220</v>
      </c>
      <c r="DZX1" s="26">
        <v>40219</v>
      </c>
      <c r="DZY1" s="26">
        <v>40218</v>
      </c>
      <c r="DZZ1" s="26">
        <v>40217</v>
      </c>
      <c r="EAA1" s="26">
        <v>40216</v>
      </c>
      <c r="EAB1" s="26">
        <v>40215</v>
      </c>
      <c r="EAC1" s="26">
        <v>40214</v>
      </c>
      <c r="EAD1" s="26">
        <v>40213</v>
      </c>
      <c r="EAE1" s="26">
        <v>40212</v>
      </c>
      <c r="EAF1" s="26">
        <v>40211</v>
      </c>
      <c r="EAG1" s="26">
        <v>40210</v>
      </c>
      <c r="EAH1" s="26">
        <v>40209</v>
      </c>
      <c r="EAI1" s="26">
        <v>40208</v>
      </c>
      <c r="EAJ1" s="26">
        <v>40207</v>
      </c>
      <c r="EAK1" s="26">
        <v>40206</v>
      </c>
      <c r="EAL1" s="26">
        <v>40205</v>
      </c>
      <c r="EAM1" s="26">
        <v>40204</v>
      </c>
      <c r="EAN1" s="26">
        <v>40203</v>
      </c>
      <c r="EAO1" s="26">
        <v>40202</v>
      </c>
      <c r="EAP1" s="26">
        <v>40201</v>
      </c>
      <c r="EAQ1" s="26">
        <v>40200</v>
      </c>
      <c r="EAR1" s="26">
        <v>40199</v>
      </c>
      <c r="EAS1" s="26">
        <v>40198</v>
      </c>
      <c r="EAT1" s="26">
        <v>40197</v>
      </c>
      <c r="EAU1" s="26">
        <v>40196</v>
      </c>
      <c r="EAV1" s="26">
        <v>40195</v>
      </c>
      <c r="EAW1" s="26">
        <v>40194</v>
      </c>
      <c r="EAX1" s="26">
        <v>40193</v>
      </c>
      <c r="EAY1" s="26">
        <v>40192</v>
      </c>
      <c r="EAZ1" s="26">
        <v>40191</v>
      </c>
      <c r="EBA1" s="26">
        <v>40190</v>
      </c>
      <c r="EBB1" s="26">
        <v>40189</v>
      </c>
      <c r="EBC1" s="26">
        <v>40188</v>
      </c>
      <c r="EBD1" s="26">
        <v>40187</v>
      </c>
      <c r="EBE1" s="26">
        <v>40186</v>
      </c>
      <c r="EBF1" s="26">
        <v>40185</v>
      </c>
      <c r="EBG1" s="26">
        <v>40184</v>
      </c>
      <c r="EBH1" s="26">
        <v>40183</v>
      </c>
      <c r="EBI1" s="26">
        <v>40182</v>
      </c>
      <c r="EBJ1" s="26">
        <v>40181</v>
      </c>
      <c r="EBK1" s="26">
        <v>40180</v>
      </c>
      <c r="EBL1" s="26">
        <v>40179</v>
      </c>
      <c r="EBM1" s="26">
        <v>40178</v>
      </c>
      <c r="EBN1" s="26">
        <v>40177</v>
      </c>
      <c r="EBO1" s="26">
        <v>40176</v>
      </c>
      <c r="EBP1" s="26">
        <v>40175</v>
      </c>
      <c r="EBQ1" s="26">
        <v>40174</v>
      </c>
      <c r="EBR1" s="26">
        <v>40173</v>
      </c>
      <c r="EBS1" s="26">
        <v>40172</v>
      </c>
      <c r="EBT1" s="26">
        <v>40171</v>
      </c>
      <c r="EBU1" s="26">
        <v>40170</v>
      </c>
      <c r="EBV1" s="26">
        <v>40169</v>
      </c>
      <c r="EBW1" s="26">
        <v>40168</v>
      </c>
      <c r="EBX1" s="26">
        <v>40167</v>
      </c>
      <c r="EBY1" s="26">
        <v>40166</v>
      </c>
      <c r="EBZ1" s="26">
        <v>40165</v>
      </c>
      <c r="ECA1" s="26">
        <v>40164</v>
      </c>
      <c r="ECB1" s="26">
        <v>40163</v>
      </c>
      <c r="ECC1" s="26">
        <v>40162</v>
      </c>
      <c r="ECD1" s="26">
        <v>40161</v>
      </c>
      <c r="ECE1" s="26">
        <v>40160</v>
      </c>
      <c r="ECF1" s="26">
        <v>40159</v>
      </c>
      <c r="ECG1" s="26">
        <v>40158</v>
      </c>
      <c r="ECH1" s="26">
        <v>40157</v>
      </c>
      <c r="ECI1" s="26">
        <v>40156</v>
      </c>
      <c r="ECJ1" s="26">
        <v>40155</v>
      </c>
      <c r="ECK1" s="26">
        <v>40154</v>
      </c>
      <c r="ECL1" s="26">
        <v>40153</v>
      </c>
      <c r="ECM1" s="26">
        <v>40152</v>
      </c>
      <c r="ECN1" s="26">
        <v>40151</v>
      </c>
      <c r="ECO1" s="26">
        <v>40150</v>
      </c>
      <c r="ECP1" s="26">
        <v>40149</v>
      </c>
      <c r="ECQ1" s="26">
        <v>40148</v>
      </c>
      <c r="ECR1" s="26">
        <v>40147</v>
      </c>
      <c r="ECS1" s="26">
        <v>40146</v>
      </c>
      <c r="ECT1" s="26">
        <v>40145</v>
      </c>
      <c r="ECU1" s="26">
        <v>40144</v>
      </c>
      <c r="ECV1" s="26">
        <v>40143</v>
      </c>
      <c r="ECW1" s="26">
        <v>40142</v>
      </c>
      <c r="ECX1" s="26">
        <v>40141</v>
      </c>
      <c r="ECY1" s="26">
        <v>40140</v>
      </c>
      <c r="ECZ1" s="26">
        <v>40139</v>
      </c>
      <c r="EDA1" s="26">
        <v>40138</v>
      </c>
      <c r="EDB1" s="26">
        <v>40137</v>
      </c>
      <c r="EDC1" s="26">
        <v>40136</v>
      </c>
      <c r="EDD1" s="26">
        <v>40135</v>
      </c>
      <c r="EDE1" s="26">
        <v>40134</v>
      </c>
      <c r="EDF1" s="26">
        <v>40133</v>
      </c>
      <c r="EDG1" s="26">
        <v>40132</v>
      </c>
      <c r="EDH1" s="26">
        <v>40131</v>
      </c>
      <c r="EDI1" s="26">
        <v>40130</v>
      </c>
      <c r="EDJ1" s="26">
        <v>40129</v>
      </c>
      <c r="EDK1" s="26">
        <v>40128</v>
      </c>
      <c r="EDL1" s="26">
        <v>40127</v>
      </c>
      <c r="EDM1" s="26">
        <v>40126</v>
      </c>
      <c r="EDN1" s="26">
        <v>40125</v>
      </c>
      <c r="EDO1" s="26">
        <v>40124</v>
      </c>
      <c r="EDP1" s="26">
        <v>40123</v>
      </c>
      <c r="EDQ1" s="26">
        <v>40122</v>
      </c>
      <c r="EDR1" s="26">
        <v>40121</v>
      </c>
      <c r="EDS1" s="26">
        <v>40120</v>
      </c>
      <c r="EDT1" s="26">
        <v>40119</v>
      </c>
      <c r="EDU1" s="26">
        <v>40118</v>
      </c>
      <c r="EDV1" s="26">
        <v>40117</v>
      </c>
      <c r="EDW1" s="26">
        <v>40116</v>
      </c>
      <c r="EDX1" s="26">
        <v>40115</v>
      </c>
      <c r="EDY1" s="26">
        <v>40114</v>
      </c>
      <c r="EDZ1" s="26">
        <v>40113</v>
      </c>
      <c r="EEA1" s="26">
        <v>40112</v>
      </c>
      <c r="EEB1" s="26">
        <v>40111</v>
      </c>
      <c r="EEC1" s="26">
        <v>40110</v>
      </c>
      <c r="EED1" s="26">
        <v>40109</v>
      </c>
      <c r="EEE1" s="26">
        <v>40108</v>
      </c>
      <c r="EEF1" s="26">
        <v>40107</v>
      </c>
      <c r="EEG1" s="26">
        <v>40106</v>
      </c>
      <c r="EEH1" s="26">
        <v>40105</v>
      </c>
      <c r="EEI1" s="26">
        <v>40104</v>
      </c>
      <c r="EEJ1" s="26">
        <v>40103</v>
      </c>
      <c r="EEK1" s="26">
        <v>40102</v>
      </c>
      <c r="EEL1" s="26">
        <v>40101</v>
      </c>
      <c r="EEM1" s="26">
        <v>40100</v>
      </c>
      <c r="EEN1" s="26">
        <v>40099</v>
      </c>
      <c r="EEO1" s="26">
        <v>40098</v>
      </c>
      <c r="EEP1" s="26">
        <v>40097</v>
      </c>
      <c r="EEQ1" s="26">
        <v>40096</v>
      </c>
      <c r="EER1" s="26">
        <v>40095</v>
      </c>
      <c r="EES1" s="26">
        <v>40094</v>
      </c>
      <c r="EET1" s="26">
        <v>40093</v>
      </c>
      <c r="EEU1" s="26">
        <v>40092</v>
      </c>
      <c r="EEV1" s="26">
        <v>40091</v>
      </c>
      <c r="EEW1" s="26">
        <v>40090</v>
      </c>
      <c r="EEX1" s="26">
        <v>40089</v>
      </c>
      <c r="EEY1" s="26">
        <v>40088</v>
      </c>
      <c r="EEZ1" s="26">
        <v>40087</v>
      </c>
      <c r="EFA1" s="26">
        <v>40086</v>
      </c>
      <c r="EFB1" s="26">
        <v>40085</v>
      </c>
      <c r="EFC1" s="26">
        <v>40084</v>
      </c>
      <c r="EFD1" s="26">
        <v>40083</v>
      </c>
      <c r="EFE1" s="26">
        <v>40082</v>
      </c>
      <c r="EFF1" s="26">
        <v>40081</v>
      </c>
      <c r="EFG1" s="26">
        <v>40080</v>
      </c>
      <c r="EFH1" s="26">
        <v>40079</v>
      </c>
      <c r="EFI1" s="26">
        <v>40078</v>
      </c>
      <c r="EFJ1" s="26">
        <v>40077</v>
      </c>
      <c r="EFK1" s="26">
        <v>40076</v>
      </c>
      <c r="EFL1" s="26">
        <v>40075</v>
      </c>
      <c r="EFM1" s="26">
        <v>40074</v>
      </c>
      <c r="EFN1" s="26">
        <v>40073</v>
      </c>
      <c r="EFO1" s="26">
        <v>40072</v>
      </c>
      <c r="EFP1" s="26">
        <v>40071</v>
      </c>
      <c r="EFQ1" s="26">
        <v>40070</v>
      </c>
      <c r="EFR1" s="26">
        <v>40069</v>
      </c>
      <c r="EFS1" s="26">
        <v>40068</v>
      </c>
      <c r="EFT1" s="26">
        <v>40067</v>
      </c>
      <c r="EFU1" s="26">
        <v>40066</v>
      </c>
      <c r="EFV1" s="26">
        <v>40065</v>
      </c>
      <c r="EFW1" s="26">
        <v>40064</v>
      </c>
      <c r="EFX1" s="26">
        <v>40063</v>
      </c>
      <c r="EFY1" s="26">
        <v>40062</v>
      </c>
      <c r="EFZ1" s="26">
        <v>40061</v>
      </c>
      <c r="EGA1" s="26">
        <v>40060</v>
      </c>
      <c r="EGB1" s="26">
        <v>40059</v>
      </c>
      <c r="EGC1" s="26">
        <v>40058</v>
      </c>
      <c r="EGD1" s="26">
        <v>40057</v>
      </c>
      <c r="EGE1" s="26">
        <v>40056</v>
      </c>
      <c r="EGF1" s="26">
        <v>40055</v>
      </c>
      <c r="EGG1" s="26">
        <v>40054</v>
      </c>
      <c r="EGH1" s="26">
        <v>40053</v>
      </c>
      <c r="EGI1" s="26">
        <v>40052</v>
      </c>
      <c r="EGJ1" s="26">
        <v>40051</v>
      </c>
      <c r="EGK1" s="26">
        <v>40050</v>
      </c>
      <c r="EGL1" s="26">
        <v>40049</v>
      </c>
      <c r="EGM1" s="26">
        <v>40048</v>
      </c>
      <c r="EGN1" s="26">
        <v>40047</v>
      </c>
      <c r="EGO1" s="26">
        <v>40046</v>
      </c>
      <c r="EGP1" s="26">
        <v>40045</v>
      </c>
      <c r="EGQ1" s="26">
        <v>40044</v>
      </c>
      <c r="EGR1" s="26">
        <v>40043</v>
      </c>
      <c r="EGS1" s="26">
        <v>40042</v>
      </c>
      <c r="EGT1" s="26">
        <v>40041</v>
      </c>
      <c r="EGU1" s="26">
        <v>40040</v>
      </c>
      <c r="EGV1" s="26">
        <v>40039</v>
      </c>
      <c r="EGW1" s="26">
        <v>40038</v>
      </c>
      <c r="EGX1" s="26">
        <v>40037</v>
      </c>
      <c r="EGY1" s="26">
        <v>40036</v>
      </c>
      <c r="EGZ1" s="26">
        <v>40035</v>
      </c>
      <c r="EHA1" s="26">
        <v>40034</v>
      </c>
      <c r="EHB1" s="26">
        <v>40033</v>
      </c>
      <c r="EHC1" s="26">
        <v>40032</v>
      </c>
      <c r="EHD1" s="26">
        <v>40031</v>
      </c>
      <c r="EHE1" s="26">
        <v>40030</v>
      </c>
      <c r="EHF1" s="26">
        <v>40029</v>
      </c>
      <c r="EHG1" s="26">
        <v>40028</v>
      </c>
      <c r="EHH1" s="26">
        <v>40027</v>
      </c>
      <c r="EHI1" s="26">
        <v>40026</v>
      </c>
      <c r="EHJ1" s="26">
        <v>40025</v>
      </c>
      <c r="EHK1" s="26">
        <v>40024</v>
      </c>
      <c r="EHL1" s="26">
        <v>40023</v>
      </c>
      <c r="EHM1" s="26">
        <v>40022</v>
      </c>
      <c r="EHN1" s="26">
        <v>40021</v>
      </c>
      <c r="EHO1" s="26">
        <v>40020</v>
      </c>
      <c r="EHP1" s="26">
        <v>40019</v>
      </c>
      <c r="EHQ1" s="26">
        <v>40018</v>
      </c>
      <c r="EHR1" s="26">
        <v>40017</v>
      </c>
      <c r="EHS1" s="26">
        <v>40016</v>
      </c>
      <c r="EHT1" s="26">
        <v>40015</v>
      </c>
      <c r="EHU1" s="26">
        <v>40014</v>
      </c>
      <c r="EHV1" s="26">
        <v>40013</v>
      </c>
      <c r="EHW1" s="26">
        <v>40012</v>
      </c>
      <c r="EHX1" s="26">
        <v>40011</v>
      </c>
      <c r="EHY1" s="26">
        <v>40010</v>
      </c>
      <c r="EHZ1" s="26">
        <v>40009</v>
      </c>
      <c r="EIA1" s="26">
        <v>40008</v>
      </c>
      <c r="EIB1" s="26">
        <v>40007</v>
      </c>
      <c r="EIC1" s="26">
        <v>40006</v>
      </c>
      <c r="EID1" s="26">
        <v>40005</v>
      </c>
      <c r="EIE1" s="26">
        <v>40004</v>
      </c>
      <c r="EIF1" s="26">
        <v>40003</v>
      </c>
      <c r="EIG1" s="26">
        <v>40002</v>
      </c>
      <c r="EIH1" s="26">
        <v>40001</v>
      </c>
      <c r="EII1" s="26">
        <v>40000</v>
      </c>
      <c r="EIJ1" s="26">
        <v>39999</v>
      </c>
      <c r="EIK1" s="26">
        <v>39998</v>
      </c>
      <c r="EIL1" s="26">
        <v>39997</v>
      </c>
      <c r="EIM1" s="26">
        <v>39996</v>
      </c>
      <c r="EIN1" s="26">
        <v>39995</v>
      </c>
      <c r="EIO1" s="26">
        <v>39994</v>
      </c>
      <c r="EIP1" s="26">
        <v>39993</v>
      </c>
      <c r="EIQ1" s="26">
        <v>39992</v>
      </c>
      <c r="EIR1" s="26">
        <v>39991</v>
      </c>
      <c r="EIS1" s="26">
        <v>39990</v>
      </c>
      <c r="EIT1" s="26">
        <v>39989</v>
      </c>
      <c r="EIU1" s="26">
        <v>39988</v>
      </c>
      <c r="EIV1" s="26">
        <v>39987</v>
      </c>
      <c r="EIW1" s="26">
        <v>39986</v>
      </c>
      <c r="EIX1" s="26">
        <v>39985</v>
      </c>
      <c r="EIY1" s="26">
        <v>39984</v>
      </c>
      <c r="EIZ1" s="26">
        <v>39983</v>
      </c>
      <c r="EJA1" s="26">
        <v>39982</v>
      </c>
      <c r="EJB1" s="26">
        <v>39981</v>
      </c>
      <c r="EJC1" s="26">
        <v>39980</v>
      </c>
      <c r="EJD1" s="26">
        <v>39979</v>
      </c>
      <c r="EJE1" s="26">
        <v>39978</v>
      </c>
      <c r="EJF1" s="26">
        <v>39977</v>
      </c>
      <c r="EJG1" s="26">
        <v>39976</v>
      </c>
      <c r="EJH1" s="26">
        <v>39975</v>
      </c>
      <c r="EJI1" s="26">
        <v>39974</v>
      </c>
      <c r="EJJ1" s="26">
        <v>39973</v>
      </c>
      <c r="EJK1" s="26">
        <v>39972</v>
      </c>
      <c r="EJL1" s="26">
        <v>39971</v>
      </c>
      <c r="EJM1" s="26">
        <v>39970</v>
      </c>
      <c r="EJN1" s="26">
        <v>39969</v>
      </c>
      <c r="EJO1" s="26">
        <v>39968</v>
      </c>
      <c r="EJP1" s="26">
        <v>39967</v>
      </c>
      <c r="EJQ1" s="26">
        <v>39966</v>
      </c>
      <c r="EJR1" s="26">
        <v>39965</v>
      </c>
      <c r="EJS1" s="26">
        <v>39964</v>
      </c>
      <c r="EJT1" s="26">
        <v>39963</v>
      </c>
      <c r="EJU1" s="26">
        <v>39962</v>
      </c>
      <c r="EJV1" s="26">
        <v>39961</v>
      </c>
      <c r="EJW1" s="26">
        <v>39960</v>
      </c>
      <c r="EJX1" s="26">
        <v>39959</v>
      </c>
      <c r="EJY1" s="26">
        <v>39958</v>
      </c>
      <c r="EJZ1" s="26">
        <v>39957</v>
      </c>
      <c r="EKA1" s="26">
        <v>39956</v>
      </c>
      <c r="EKB1" s="26">
        <v>39955</v>
      </c>
      <c r="EKC1" s="26">
        <v>39954</v>
      </c>
      <c r="EKD1" s="26">
        <v>39953</v>
      </c>
      <c r="EKE1" s="26">
        <v>39952</v>
      </c>
      <c r="EKF1" s="26">
        <v>39951</v>
      </c>
      <c r="EKG1" s="26">
        <v>39950</v>
      </c>
      <c r="EKH1" s="26">
        <v>39949</v>
      </c>
      <c r="EKI1" s="26">
        <v>39948</v>
      </c>
      <c r="EKJ1" s="26">
        <v>39947</v>
      </c>
      <c r="EKK1" s="26">
        <v>39946</v>
      </c>
      <c r="EKL1" s="26">
        <v>39945</v>
      </c>
      <c r="EKM1" s="26">
        <v>39944</v>
      </c>
      <c r="EKN1" s="26">
        <v>39943</v>
      </c>
      <c r="EKO1" s="26">
        <v>39942</v>
      </c>
      <c r="EKP1" s="26">
        <v>39941</v>
      </c>
      <c r="EKQ1" s="26">
        <v>39940</v>
      </c>
      <c r="EKR1" s="26">
        <v>39939</v>
      </c>
      <c r="EKS1" s="26">
        <v>39938</v>
      </c>
      <c r="EKT1" s="26">
        <v>39937</v>
      </c>
      <c r="EKU1" s="26">
        <v>39936</v>
      </c>
      <c r="EKV1" s="26">
        <v>39935</v>
      </c>
      <c r="EKW1" s="26">
        <v>39934</v>
      </c>
      <c r="EKX1" s="26">
        <v>39933</v>
      </c>
      <c r="EKY1" s="26">
        <v>39932</v>
      </c>
      <c r="EKZ1" s="26">
        <v>39931</v>
      </c>
      <c r="ELA1" s="26">
        <v>39930</v>
      </c>
      <c r="ELB1" s="26">
        <v>39929</v>
      </c>
      <c r="ELC1" s="26">
        <v>39928</v>
      </c>
      <c r="ELD1" s="26">
        <v>39927</v>
      </c>
      <c r="ELE1" s="26">
        <v>39926</v>
      </c>
      <c r="ELF1" s="26">
        <v>39925</v>
      </c>
      <c r="ELG1" s="26">
        <v>39924</v>
      </c>
      <c r="ELH1" s="26">
        <v>39923</v>
      </c>
      <c r="ELI1" s="26">
        <v>39922</v>
      </c>
      <c r="ELJ1" s="26">
        <v>39921</v>
      </c>
      <c r="ELK1" s="26">
        <v>39920</v>
      </c>
      <c r="ELL1" s="26">
        <v>39919</v>
      </c>
      <c r="ELM1" s="26">
        <v>39918</v>
      </c>
      <c r="ELN1" s="26">
        <v>39917</v>
      </c>
      <c r="ELO1" s="26">
        <v>39916</v>
      </c>
      <c r="ELP1" s="26">
        <v>39915</v>
      </c>
      <c r="ELQ1" s="26">
        <v>39914</v>
      </c>
      <c r="ELR1" s="26">
        <v>39913</v>
      </c>
      <c r="ELS1" s="26">
        <v>39912</v>
      </c>
      <c r="ELT1" s="26">
        <v>39911</v>
      </c>
      <c r="ELU1" s="26">
        <v>39910</v>
      </c>
      <c r="ELV1" s="26">
        <v>39909</v>
      </c>
      <c r="ELW1" s="26">
        <v>39908</v>
      </c>
      <c r="ELX1" s="26">
        <v>39907</v>
      </c>
      <c r="ELY1" s="26">
        <v>39906</v>
      </c>
      <c r="ELZ1" s="26">
        <v>39905</v>
      </c>
      <c r="EMA1" s="26">
        <v>39904</v>
      </c>
      <c r="EMB1" s="26">
        <v>39903</v>
      </c>
      <c r="EMC1" s="26">
        <v>39902</v>
      </c>
      <c r="EMD1" s="26">
        <v>39901</v>
      </c>
      <c r="EME1" s="26">
        <v>39900</v>
      </c>
      <c r="EMF1" s="26">
        <v>39899</v>
      </c>
      <c r="EMG1" s="26">
        <v>39898</v>
      </c>
      <c r="EMH1" s="26">
        <v>39897</v>
      </c>
      <c r="EMI1" s="26">
        <v>39896</v>
      </c>
      <c r="EMJ1" s="26">
        <v>39895</v>
      </c>
      <c r="EMK1" s="26">
        <v>39894</v>
      </c>
      <c r="EML1" s="26">
        <v>39893</v>
      </c>
      <c r="EMM1" s="26">
        <v>39892</v>
      </c>
      <c r="EMN1" s="26">
        <v>39891</v>
      </c>
      <c r="EMO1" s="26">
        <v>39890</v>
      </c>
      <c r="EMP1" s="26">
        <v>39889</v>
      </c>
      <c r="EMQ1" s="26">
        <v>39888</v>
      </c>
      <c r="EMR1" s="26">
        <v>39887</v>
      </c>
      <c r="EMS1" s="26">
        <v>39886</v>
      </c>
      <c r="EMT1" s="26">
        <v>39885</v>
      </c>
      <c r="EMU1" s="26">
        <v>39884</v>
      </c>
      <c r="EMV1" s="26">
        <v>39883</v>
      </c>
      <c r="EMW1" s="26">
        <v>39882</v>
      </c>
      <c r="EMX1" s="26">
        <v>39881</v>
      </c>
      <c r="EMY1" s="26">
        <v>39880</v>
      </c>
      <c r="EMZ1" s="26">
        <v>39879</v>
      </c>
      <c r="ENA1" s="26">
        <v>39878</v>
      </c>
      <c r="ENB1" s="26">
        <v>39877</v>
      </c>
      <c r="ENC1" s="26">
        <v>39876</v>
      </c>
      <c r="END1" s="26">
        <v>39875</v>
      </c>
      <c r="ENE1" s="26">
        <v>39874</v>
      </c>
      <c r="ENF1" s="26">
        <v>39873</v>
      </c>
      <c r="ENG1" s="26">
        <v>39872</v>
      </c>
      <c r="ENH1" s="26">
        <v>39871</v>
      </c>
      <c r="ENI1" s="26">
        <v>39870</v>
      </c>
      <c r="ENJ1" s="26">
        <v>39869</v>
      </c>
      <c r="ENK1" s="26">
        <v>39868</v>
      </c>
      <c r="ENL1" s="26">
        <v>39867</v>
      </c>
      <c r="ENM1" s="26">
        <v>39866</v>
      </c>
      <c r="ENN1" s="26">
        <v>39865</v>
      </c>
      <c r="ENO1" s="26">
        <v>39864</v>
      </c>
      <c r="ENP1" s="26">
        <v>39863</v>
      </c>
      <c r="ENQ1" s="26">
        <v>39862</v>
      </c>
      <c r="ENR1" s="26">
        <v>39861</v>
      </c>
      <c r="ENS1" s="26">
        <v>39860</v>
      </c>
      <c r="ENT1" s="26">
        <v>39859</v>
      </c>
      <c r="ENU1" s="26">
        <v>39858</v>
      </c>
      <c r="ENV1" s="26">
        <v>39857</v>
      </c>
      <c r="ENW1" s="26">
        <v>39856</v>
      </c>
      <c r="ENX1" s="26">
        <v>39855</v>
      </c>
      <c r="ENY1" s="26">
        <v>39854</v>
      </c>
      <c r="ENZ1" s="26">
        <v>39853</v>
      </c>
      <c r="EOA1" s="26">
        <v>39852</v>
      </c>
      <c r="EOB1" s="26">
        <v>39851</v>
      </c>
      <c r="EOC1" s="26">
        <v>39850</v>
      </c>
      <c r="EOD1" s="26">
        <v>39849</v>
      </c>
      <c r="EOE1" s="26">
        <v>39848</v>
      </c>
      <c r="EOF1" s="26">
        <v>39847</v>
      </c>
      <c r="EOG1" s="26">
        <v>39846</v>
      </c>
      <c r="EOH1" s="26">
        <v>39845</v>
      </c>
      <c r="EOI1" s="26">
        <v>39844</v>
      </c>
      <c r="EOJ1" s="26">
        <v>39843</v>
      </c>
      <c r="EOK1" s="26">
        <v>39842</v>
      </c>
      <c r="EOL1" s="26">
        <v>39841</v>
      </c>
      <c r="EOM1" s="26">
        <v>39840</v>
      </c>
      <c r="EON1" s="26">
        <v>39839</v>
      </c>
      <c r="EOO1" s="26">
        <v>39838</v>
      </c>
      <c r="EOP1" s="26">
        <v>39837</v>
      </c>
      <c r="EOQ1" s="26">
        <v>39836</v>
      </c>
      <c r="EOR1" s="26">
        <v>39835</v>
      </c>
      <c r="EOS1" s="26">
        <v>39834</v>
      </c>
      <c r="EOT1" s="26">
        <v>39833</v>
      </c>
      <c r="EOU1" s="26">
        <v>39832</v>
      </c>
      <c r="EOV1" s="26">
        <v>39831</v>
      </c>
      <c r="EOW1" s="26">
        <v>39830</v>
      </c>
      <c r="EOX1" s="26">
        <v>39829</v>
      </c>
      <c r="EOY1" s="26">
        <v>39828</v>
      </c>
      <c r="EOZ1" s="26">
        <v>39827</v>
      </c>
      <c r="EPA1" s="26">
        <v>39826</v>
      </c>
      <c r="EPB1" s="26">
        <v>39825</v>
      </c>
      <c r="EPC1" s="26">
        <v>39824</v>
      </c>
      <c r="EPD1" s="26">
        <v>39823</v>
      </c>
      <c r="EPE1" s="26">
        <v>39822</v>
      </c>
      <c r="EPF1" s="26">
        <v>39821</v>
      </c>
      <c r="EPG1" s="26">
        <v>39820</v>
      </c>
      <c r="EPH1" s="26">
        <v>39819</v>
      </c>
      <c r="EPI1" s="26">
        <v>39818</v>
      </c>
      <c r="EPJ1" s="26">
        <v>39817</v>
      </c>
      <c r="EPK1" s="26">
        <v>39816</v>
      </c>
      <c r="EPL1" s="26">
        <v>39815</v>
      </c>
      <c r="EPM1" s="26">
        <v>39814</v>
      </c>
    </row>
    <row r="2" spans="1:3809" x14ac:dyDescent="0.3">
      <c r="A2" t="s">
        <v>8248</v>
      </c>
      <c r="B2">
        <v>0.6986</v>
      </c>
      <c r="C2">
        <v>0.69769999999999999</v>
      </c>
      <c r="D2">
        <v>0.69569999999999999</v>
      </c>
      <c r="E2">
        <v>0.69110000000000005</v>
      </c>
      <c r="F2">
        <v>0.69110000000000005</v>
      </c>
      <c r="G2">
        <v>0.69110000000000005</v>
      </c>
      <c r="H2">
        <v>0.69159999999999999</v>
      </c>
      <c r="I2">
        <v>0.69220000000000004</v>
      </c>
      <c r="J2">
        <v>0.6925</v>
      </c>
      <c r="K2">
        <v>0.69259999999999999</v>
      </c>
      <c r="L2">
        <v>0.69030000000000002</v>
      </c>
      <c r="M2">
        <v>0.69030000000000002</v>
      </c>
      <c r="N2">
        <v>0.69030000000000002</v>
      </c>
      <c r="O2">
        <v>0.68759999999999999</v>
      </c>
      <c r="P2">
        <v>0.68869999999999998</v>
      </c>
      <c r="Q2">
        <v>0.68799999999999994</v>
      </c>
      <c r="R2">
        <v>0.69179999999999997</v>
      </c>
      <c r="S2">
        <v>0.68799999999999994</v>
      </c>
      <c r="T2">
        <v>0.68799999999999994</v>
      </c>
      <c r="U2">
        <v>0.68799999999999994</v>
      </c>
      <c r="V2">
        <v>0.69099999999999995</v>
      </c>
      <c r="W2">
        <v>0.69179999999999997</v>
      </c>
      <c r="X2">
        <v>0.6946</v>
      </c>
      <c r="Y2">
        <v>0.6966</v>
      </c>
      <c r="Z2">
        <v>0.69930000000000003</v>
      </c>
      <c r="AA2">
        <v>0.69930000000000003</v>
      </c>
      <c r="AB2">
        <v>0.69930000000000003</v>
      </c>
      <c r="AC2">
        <v>0.6976</v>
      </c>
      <c r="AD2">
        <v>0.70069999999999999</v>
      </c>
      <c r="AE2">
        <v>0.70150000000000001</v>
      </c>
      <c r="AF2">
        <v>0.69899999999999995</v>
      </c>
      <c r="AG2">
        <v>0.69969999999999999</v>
      </c>
      <c r="AH2">
        <v>0.69969999999999999</v>
      </c>
      <c r="AI2">
        <v>0.69969999999999999</v>
      </c>
      <c r="AJ2">
        <v>0.70209999999999995</v>
      </c>
      <c r="AK2">
        <v>0.70499999999999996</v>
      </c>
      <c r="AL2">
        <v>0.70499999999999996</v>
      </c>
      <c r="AM2">
        <v>0.7046</v>
      </c>
      <c r="AN2">
        <v>0.7036</v>
      </c>
      <c r="AO2">
        <v>0.7036</v>
      </c>
      <c r="AP2">
        <v>0.7036</v>
      </c>
      <c r="AQ2">
        <v>0.69930000000000003</v>
      </c>
      <c r="AR2">
        <v>0.70399999999999996</v>
      </c>
      <c r="AS2">
        <v>0.71109999999999995</v>
      </c>
      <c r="AT2">
        <v>0.7157</v>
      </c>
      <c r="AU2">
        <v>0.7157</v>
      </c>
      <c r="AV2">
        <v>0.7157</v>
      </c>
      <c r="AW2">
        <v>0.7157</v>
      </c>
      <c r="AX2">
        <v>0.7157</v>
      </c>
      <c r="AY2">
        <v>0.71930000000000005</v>
      </c>
      <c r="AZ2">
        <v>0.71699999999999997</v>
      </c>
      <c r="BA2">
        <v>0.71779999999999999</v>
      </c>
      <c r="BB2">
        <v>0.71779999999999999</v>
      </c>
      <c r="BC2">
        <v>0.71779999999999999</v>
      </c>
      <c r="BD2">
        <v>0.71779999999999999</v>
      </c>
      <c r="BE2">
        <v>0.7147</v>
      </c>
      <c r="BF2">
        <v>0.71450000000000002</v>
      </c>
      <c r="BG2">
        <v>0.71460000000000001</v>
      </c>
      <c r="BH2">
        <v>0.7107</v>
      </c>
      <c r="BI2">
        <v>0.71150000000000002</v>
      </c>
      <c r="BJ2">
        <v>0.71150000000000002</v>
      </c>
      <c r="BK2">
        <v>0.71150000000000002</v>
      </c>
      <c r="BL2">
        <v>0.71089999999999998</v>
      </c>
      <c r="BM2">
        <v>0.71189999999999998</v>
      </c>
      <c r="BN2">
        <v>0.70809999999999995</v>
      </c>
      <c r="BO2">
        <v>0.71230000000000004</v>
      </c>
      <c r="BP2">
        <v>0.71009999999999995</v>
      </c>
      <c r="BQ2">
        <v>0.71009999999999995</v>
      </c>
      <c r="BR2">
        <v>0.71009999999999995</v>
      </c>
      <c r="BS2">
        <v>0.70779999999999998</v>
      </c>
      <c r="BT2">
        <v>0.70879999999999999</v>
      </c>
      <c r="BU2">
        <v>0.71319999999999995</v>
      </c>
      <c r="BV2">
        <v>0.71089999999999998</v>
      </c>
      <c r="BW2">
        <v>0.70979999999999999</v>
      </c>
      <c r="BX2">
        <v>0.70979999999999999</v>
      </c>
      <c r="BY2">
        <v>0.70979999999999999</v>
      </c>
      <c r="BZ2">
        <v>0.71240000000000003</v>
      </c>
      <c r="CA2">
        <v>0.7097</v>
      </c>
      <c r="CB2">
        <v>0.71050000000000002</v>
      </c>
      <c r="CC2">
        <v>0.71020000000000005</v>
      </c>
      <c r="CD2">
        <v>0.70730000000000004</v>
      </c>
      <c r="CE2">
        <v>0.70730000000000004</v>
      </c>
      <c r="CF2">
        <v>0.70730000000000004</v>
      </c>
      <c r="CG2">
        <v>0.7046</v>
      </c>
      <c r="CH2">
        <v>0.70620000000000005</v>
      </c>
      <c r="CI2">
        <v>0.70799999999999996</v>
      </c>
      <c r="CJ2">
        <v>0.7056</v>
      </c>
      <c r="CK2">
        <v>0.70299999999999996</v>
      </c>
      <c r="CL2">
        <v>0.70299999999999996</v>
      </c>
      <c r="CM2">
        <v>0.70299999999999996</v>
      </c>
      <c r="CN2">
        <v>0.70379999999999998</v>
      </c>
      <c r="CO2">
        <v>0.70340000000000003</v>
      </c>
      <c r="CP2">
        <v>0.70730000000000004</v>
      </c>
      <c r="CQ2">
        <v>0.70899999999999996</v>
      </c>
      <c r="CR2">
        <v>0.71140000000000003</v>
      </c>
      <c r="CS2">
        <v>0.71140000000000003</v>
      </c>
      <c r="CT2">
        <v>0.71140000000000003</v>
      </c>
      <c r="CU2">
        <v>0.71399999999999997</v>
      </c>
      <c r="CV2">
        <v>0.7157</v>
      </c>
      <c r="CW2">
        <v>0.7147</v>
      </c>
      <c r="CX2">
        <v>0.71730000000000005</v>
      </c>
      <c r="CY2">
        <v>0.71120000000000005</v>
      </c>
      <c r="CZ2">
        <v>0.71120000000000005</v>
      </c>
      <c r="DA2">
        <v>0.71120000000000005</v>
      </c>
      <c r="DB2">
        <v>0.71099999999999997</v>
      </c>
      <c r="DC2">
        <v>0.71589999999999998</v>
      </c>
      <c r="DD2">
        <v>0.71120000000000005</v>
      </c>
      <c r="DE2">
        <v>0.71579999999999999</v>
      </c>
      <c r="DF2">
        <v>0.71099999999999997</v>
      </c>
      <c r="DG2">
        <v>0.71099999999999997</v>
      </c>
      <c r="DH2">
        <v>0.71099999999999997</v>
      </c>
      <c r="DI2">
        <v>0.71099999999999997</v>
      </c>
      <c r="DJ2">
        <v>0.71099999999999997</v>
      </c>
      <c r="DK2">
        <v>0.70930000000000004</v>
      </c>
      <c r="DL2">
        <v>0.70760000000000001</v>
      </c>
      <c r="DM2">
        <v>0.70889999999999997</v>
      </c>
      <c r="DN2">
        <v>0.70889999999999997</v>
      </c>
      <c r="DO2">
        <v>0.70889999999999997</v>
      </c>
      <c r="DP2">
        <v>0.71109999999999995</v>
      </c>
      <c r="DQ2">
        <v>0.71360000000000001</v>
      </c>
      <c r="DR2">
        <v>0.72430000000000005</v>
      </c>
      <c r="DS2">
        <v>0.72199999999999998</v>
      </c>
      <c r="DT2">
        <v>0.72650000000000003</v>
      </c>
      <c r="DU2">
        <v>0.72650000000000003</v>
      </c>
      <c r="DV2">
        <v>0.72650000000000003</v>
      </c>
      <c r="DW2">
        <v>0.72770000000000001</v>
      </c>
      <c r="DX2">
        <v>0.71950000000000003</v>
      </c>
      <c r="DY2">
        <v>0.71589999999999998</v>
      </c>
      <c r="DZ2">
        <v>0.71750000000000003</v>
      </c>
      <c r="EA2">
        <v>0.71179999999999999</v>
      </c>
      <c r="EB2">
        <v>0.71179999999999999</v>
      </c>
      <c r="EC2">
        <v>0.71179999999999999</v>
      </c>
      <c r="ED2">
        <v>0.71030000000000004</v>
      </c>
      <c r="EE2">
        <v>0.71340000000000003</v>
      </c>
      <c r="EF2">
        <v>0.71309999999999996</v>
      </c>
      <c r="EG2">
        <v>0.71509999999999996</v>
      </c>
      <c r="EH2">
        <v>0.71940000000000004</v>
      </c>
      <c r="EI2">
        <v>0.71940000000000004</v>
      </c>
      <c r="EJ2">
        <v>0.71940000000000004</v>
      </c>
      <c r="EK2">
        <v>0.71699999999999997</v>
      </c>
      <c r="EL2">
        <v>0.71750000000000003</v>
      </c>
      <c r="EM2">
        <v>0.71919999999999995</v>
      </c>
      <c r="EN2">
        <v>0.71919999999999995</v>
      </c>
      <c r="EO2">
        <v>0.72219999999999995</v>
      </c>
      <c r="EP2">
        <v>0.72219999999999995</v>
      </c>
      <c r="EQ2">
        <v>0.72219999999999995</v>
      </c>
      <c r="ER2">
        <v>0.71950000000000003</v>
      </c>
      <c r="ES2">
        <v>0.7167</v>
      </c>
      <c r="ET2">
        <v>0.71309999999999996</v>
      </c>
      <c r="EU2">
        <v>0.71350000000000002</v>
      </c>
      <c r="EV2">
        <v>0.70440000000000003</v>
      </c>
      <c r="EW2">
        <v>0.70440000000000003</v>
      </c>
      <c r="EX2">
        <v>0.70440000000000003</v>
      </c>
      <c r="EY2">
        <v>0.69679999999999997</v>
      </c>
      <c r="EZ2">
        <v>0.70040000000000002</v>
      </c>
      <c r="FA2">
        <v>0.70589999999999997</v>
      </c>
      <c r="FB2">
        <v>0.70589999999999997</v>
      </c>
      <c r="FC2">
        <v>0.70640000000000003</v>
      </c>
      <c r="FD2">
        <v>0.70640000000000003</v>
      </c>
      <c r="FE2">
        <v>0.70640000000000003</v>
      </c>
      <c r="FF2">
        <v>0.70399999999999996</v>
      </c>
      <c r="FG2">
        <v>0.70479999999999998</v>
      </c>
      <c r="FH2">
        <v>0.70479999999999998</v>
      </c>
      <c r="FI2">
        <v>0.70479999999999998</v>
      </c>
      <c r="FJ2">
        <v>0.70979999999999999</v>
      </c>
      <c r="FK2">
        <v>0.70979999999999999</v>
      </c>
      <c r="FL2">
        <v>0.70979999999999999</v>
      </c>
      <c r="FM2">
        <v>0.71350000000000002</v>
      </c>
      <c r="FN2">
        <v>0.71819999999999995</v>
      </c>
      <c r="FO2">
        <v>0.71960000000000002</v>
      </c>
      <c r="FP2">
        <v>0.7177</v>
      </c>
      <c r="FQ2">
        <v>0.71640000000000004</v>
      </c>
      <c r="FR2">
        <v>0.71640000000000004</v>
      </c>
      <c r="FS2">
        <v>0.71640000000000004</v>
      </c>
      <c r="FT2">
        <v>0.72289999999999999</v>
      </c>
      <c r="FU2">
        <v>0.72119999999999995</v>
      </c>
      <c r="FV2">
        <v>0.72119999999999995</v>
      </c>
      <c r="FW2">
        <v>0.72119999999999995</v>
      </c>
      <c r="FX2">
        <v>0.72119999999999995</v>
      </c>
      <c r="FY2">
        <v>0.72119999999999995</v>
      </c>
      <c r="FZ2">
        <v>0.72119999999999995</v>
      </c>
      <c r="GA2">
        <v>0.72089999999999999</v>
      </c>
      <c r="GB2">
        <v>0.72929999999999995</v>
      </c>
      <c r="GC2">
        <v>0.73839999999999995</v>
      </c>
      <c r="GD2">
        <v>0.73799999999999999</v>
      </c>
      <c r="GE2">
        <v>0.7298</v>
      </c>
      <c r="GF2">
        <v>0.7298</v>
      </c>
      <c r="GG2">
        <v>0.7298</v>
      </c>
      <c r="GH2">
        <v>0.73350000000000004</v>
      </c>
      <c r="GI2">
        <v>0.72360000000000002</v>
      </c>
      <c r="GJ2">
        <v>0.72470000000000001</v>
      </c>
      <c r="GK2">
        <v>0.72540000000000004</v>
      </c>
      <c r="GL2">
        <v>0.72270000000000001</v>
      </c>
      <c r="GM2">
        <v>0.72270000000000001</v>
      </c>
      <c r="GN2">
        <v>0.72270000000000001</v>
      </c>
      <c r="GO2">
        <v>0.72529999999999994</v>
      </c>
      <c r="GP2">
        <v>0.72550000000000003</v>
      </c>
      <c r="GQ2">
        <v>0.72689999999999999</v>
      </c>
      <c r="GR2">
        <v>0.72970000000000002</v>
      </c>
      <c r="GS2">
        <v>0.72619999999999996</v>
      </c>
      <c r="GT2">
        <v>0.72619999999999996</v>
      </c>
      <c r="GU2">
        <v>0.72619999999999996</v>
      </c>
      <c r="GV2">
        <v>0.72640000000000005</v>
      </c>
      <c r="GW2">
        <v>0.72150000000000003</v>
      </c>
      <c r="GX2">
        <v>0.72060000000000002</v>
      </c>
      <c r="GY2">
        <v>0.72109999999999996</v>
      </c>
      <c r="GZ2">
        <v>0.72440000000000004</v>
      </c>
      <c r="HA2">
        <v>0.72440000000000004</v>
      </c>
      <c r="HB2">
        <v>0.72440000000000004</v>
      </c>
      <c r="HC2">
        <v>0.72909999999999997</v>
      </c>
      <c r="HD2">
        <v>0.72929999999999995</v>
      </c>
      <c r="HE2">
        <v>0.7238</v>
      </c>
      <c r="HF2">
        <v>0.71950000000000003</v>
      </c>
      <c r="HG2">
        <v>0.7208</v>
      </c>
      <c r="HH2">
        <v>0.7208</v>
      </c>
      <c r="HI2">
        <v>0.7208</v>
      </c>
      <c r="HJ2">
        <v>0.71850000000000003</v>
      </c>
      <c r="HK2">
        <v>0.70860000000000001</v>
      </c>
      <c r="HL2">
        <v>0.70960000000000001</v>
      </c>
      <c r="HM2">
        <v>0.70860000000000001</v>
      </c>
      <c r="HN2">
        <v>0.70279999999999998</v>
      </c>
      <c r="HO2">
        <v>0.70279999999999998</v>
      </c>
      <c r="HP2">
        <v>0.70279999999999998</v>
      </c>
      <c r="HQ2">
        <v>0.70930000000000004</v>
      </c>
      <c r="HR2">
        <v>0.70879999999999999</v>
      </c>
      <c r="HS2">
        <v>0.70660000000000001</v>
      </c>
      <c r="HT2">
        <v>0.71020000000000005</v>
      </c>
      <c r="HU2">
        <v>0.71399999999999997</v>
      </c>
      <c r="HV2">
        <v>0.71399999999999997</v>
      </c>
      <c r="HW2">
        <v>0.71399999999999997</v>
      </c>
      <c r="HX2">
        <v>0.71379999999999999</v>
      </c>
      <c r="HY2">
        <v>0.71220000000000006</v>
      </c>
      <c r="HZ2">
        <v>0.71340000000000003</v>
      </c>
      <c r="IA2">
        <v>0.71350000000000002</v>
      </c>
      <c r="IB2">
        <v>0.71289999999999998</v>
      </c>
      <c r="IC2">
        <v>0.71289999999999998</v>
      </c>
      <c r="ID2">
        <v>0.71289999999999998</v>
      </c>
      <c r="IE2">
        <v>0.70950000000000002</v>
      </c>
      <c r="IF2">
        <v>0.70960000000000001</v>
      </c>
      <c r="IG2">
        <v>0.70569999999999999</v>
      </c>
      <c r="IH2">
        <v>0.70669999999999999</v>
      </c>
      <c r="II2">
        <v>0.70720000000000005</v>
      </c>
      <c r="IJ2">
        <v>0.70720000000000005</v>
      </c>
      <c r="IK2">
        <v>0.70720000000000005</v>
      </c>
      <c r="IL2">
        <v>0.70850000000000002</v>
      </c>
      <c r="IM2">
        <v>0.71519999999999995</v>
      </c>
      <c r="IN2">
        <v>0.71779999999999999</v>
      </c>
      <c r="IO2">
        <v>0.72219999999999995</v>
      </c>
      <c r="IP2">
        <v>0.72130000000000005</v>
      </c>
      <c r="IQ2">
        <v>0.72130000000000005</v>
      </c>
      <c r="IR2">
        <v>0.72130000000000005</v>
      </c>
      <c r="IS2">
        <v>0.72270000000000001</v>
      </c>
      <c r="IT2">
        <v>0.72440000000000004</v>
      </c>
      <c r="IU2">
        <v>0.72550000000000003</v>
      </c>
      <c r="IV2">
        <v>0.72729999999999995</v>
      </c>
      <c r="IW2">
        <v>0.72789999999999999</v>
      </c>
      <c r="IX2">
        <v>0.72789999999999999</v>
      </c>
      <c r="IY2">
        <v>0.72789999999999999</v>
      </c>
      <c r="IZ2">
        <v>0.72840000000000005</v>
      </c>
      <c r="JA2">
        <v>0.72430000000000005</v>
      </c>
      <c r="JB2">
        <v>0.72009999999999996</v>
      </c>
      <c r="JC2">
        <v>0.71789999999999998</v>
      </c>
      <c r="JD2">
        <v>0.71889999999999998</v>
      </c>
      <c r="JE2">
        <v>0.71889999999999998</v>
      </c>
      <c r="JF2">
        <v>0.71889999999999998</v>
      </c>
      <c r="JG2">
        <v>0.71870000000000001</v>
      </c>
      <c r="JH2">
        <v>0.71209999999999996</v>
      </c>
      <c r="JI2">
        <v>0.70960000000000001</v>
      </c>
      <c r="JJ2">
        <v>0.71179999999999999</v>
      </c>
      <c r="JK2">
        <v>0.71609999999999996</v>
      </c>
      <c r="JL2">
        <v>0.71609999999999996</v>
      </c>
      <c r="JM2">
        <v>0.71609999999999996</v>
      </c>
      <c r="JN2">
        <v>0.71970000000000001</v>
      </c>
      <c r="JO2">
        <v>0.71740000000000004</v>
      </c>
      <c r="JP2">
        <v>0.71850000000000003</v>
      </c>
      <c r="JQ2">
        <v>0.72070000000000001</v>
      </c>
      <c r="JR2">
        <v>0.72240000000000004</v>
      </c>
      <c r="JS2">
        <v>0.72240000000000004</v>
      </c>
      <c r="JT2">
        <v>0.72240000000000004</v>
      </c>
      <c r="JU2">
        <v>0.73009999999999997</v>
      </c>
      <c r="JV2">
        <v>0.72929999999999995</v>
      </c>
      <c r="JW2">
        <v>0.73540000000000005</v>
      </c>
      <c r="JX2">
        <v>0.73229999999999995</v>
      </c>
      <c r="JY2">
        <v>0.73029999999999995</v>
      </c>
      <c r="JZ2">
        <v>0.73029999999999995</v>
      </c>
      <c r="KA2">
        <v>0.73029999999999995</v>
      </c>
      <c r="KB2">
        <v>0.7288</v>
      </c>
      <c r="KC2">
        <v>0.7359</v>
      </c>
      <c r="KD2">
        <v>0.73460000000000003</v>
      </c>
      <c r="KE2">
        <v>0.73060000000000003</v>
      </c>
      <c r="KF2">
        <v>0.72689999999999999</v>
      </c>
      <c r="KG2">
        <v>0.72689999999999999</v>
      </c>
      <c r="KH2">
        <v>0.72689999999999999</v>
      </c>
      <c r="KI2">
        <v>0.72670000000000001</v>
      </c>
      <c r="KJ2">
        <v>0.72250000000000003</v>
      </c>
      <c r="KK2">
        <v>0.72670000000000001</v>
      </c>
      <c r="KL2">
        <v>0.72770000000000001</v>
      </c>
      <c r="KM2">
        <v>0.73080000000000001</v>
      </c>
      <c r="KN2">
        <v>0.73080000000000001</v>
      </c>
      <c r="KO2">
        <v>0.73080000000000001</v>
      </c>
      <c r="KP2">
        <v>0.7419</v>
      </c>
      <c r="KQ2">
        <v>0.74070000000000003</v>
      </c>
      <c r="KR2">
        <v>0.74380000000000002</v>
      </c>
      <c r="KS2">
        <v>0.73860000000000003</v>
      </c>
      <c r="KT2">
        <v>0.73860000000000003</v>
      </c>
      <c r="KU2">
        <v>0.73860000000000003</v>
      </c>
      <c r="KV2">
        <v>0.73860000000000003</v>
      </c>
      <c r="KW2">
        <v>0.73609999999999998</v>
      </c>
      <c r="KX2">
        <v>0.74180000000000001</v>
      </c>
      <c r="KY2">
        <v>0.74260000000000004</v>
      </c>
      <c r="KZ2">
        <v>0.73970000000000002</v>
      </c>
      <c r="LA2">
        <v>0.73740000000000006</v>
      </c>
      <c r="LB2">
        <v>0.73740000000000006</v>
      </c>
      <c r="LC2">
        <v>0.73740000000000006</v>
      </c>
      <c r="LD2">
        <v>0.7419</v>
      </c>
      <c r="LE2">
        <v>0.74150000000000005</v>
      </c>
      <c r="LF2">
        <v>0.74099999999999999</v>
      </c>
      <c r="LG2">
        <v>0.74050000000000005</v>
      </c>
      <c r="LH2">
        <v>0.73780000000000001</v>
      </c>
      <c r="LI2">
        <v>0.73780000000000001</v>
      </c>
      <c r="LJ2">
        <v>0.73780000000000001</v>
      </c>
      <c r="LK2">
        <v>0.73319999999999996</v>
      </c>
      <c r="LL2">
        <v>0.73519999999999996</v>
      </c>
      <c r="LM2">
        <v>0.74050000000000005</v>
      </c>
      <c r="LN2">
        <v>0.74299999999999999</v>
      </c>
      <c r="LO2">
        <v>0.73860000000000003</v>
      </c>
      <c r="LP2">
        <v>0.73860000000000003</v>
      </c>
      <c r="LQ2">
        <v>0.73860000000000003</v>
      </c>
      <c r="LR2">
        <v>0.7389</v>
      </c>
      <c r="LS2">
        <v>0.73950000000000005</v>
      </c>
      <c r="LT2">
        <v>0.74419999999999997</v>
      </c>
      <c r="LU2">
        <v>0.74829999999999997</v>
      </c>
      <c r="LV2">
        <v>0.74160000000000004</v>
      </c>
      <c r="LW2">
        <v>0.74160000000000004</v>
      </c>
      <c r="LX2">
        <v>0.74160000000000004</v>
      </c>
      <c r="LY2">
        <v>0.74009999999999998</v>
      </c>
      <c r="LZ2">
        <v>0.73860000000000003</v>
      </c>
      <c r="MA2">
        <v>0.74009999999999998</v>
      </c>
      <c r="MB2">
        <v>0.73550000000000004</v>
      </c>
      <c r="MC2">
        <v>0.73850000000000005</v>
      </c>
      <c r="MD2">
        <v>0.73850000000000005</v>
      </c>
      <c r="ME2">
        <v>0.73850000000000005</v>
      </c>
      <c r="MF2">
        <v>0.73409999999999997</v>
      </c>
      <c r="MG2">
        <v>0.73870000000000002</v>
      </c>
      <c r="MH2">
        <v>0.73980000000000001</v>
      </c>
      <c r="MI2">
        <v>0.74319999999999997</v>
      </c>
      <c r="MJ2">
        <v>0.74280000000000002</v>
      </c>
      <c r="MK2">
        <v>0.74280000000000002</v>
      </c>
      <c r="ML2">
        <v>0.74280000000000002</v>
      </c>
      <c r="MM2">
        <v>0.73660000000000003</v>
      </c>
      <c r="MN2">
        <v>0.73799999999999999</v>
      </c>
      <c r="MO2">
        <v>0.7349</v>
      </c>
      <c r="MP2">
        <v>0.74390000000000001</v>
      </c>
      <c r="MQ2">
        <v>0.74729999999999996</v>
      </c>
      <c r="MR2">
        <v>0.74729999999999996</v>
      </c>
      <c r="MS2">
        <v>0.74729999999999996</v>
      </c>
      <c r="MT2">
        <v>0.75609999999999999</v>
      </c>
      <c r="MU2">
        <v>0.75870000000000004</v>
      </c>
      <c r="MV2">
        <v>0.76019999999999999</v>
      </c>
      <c r="MW2">
        <v>0.76060000000000005</v>
      </c>
      <c r="MX2">
        <v>0.75849999999999995</v>
      </c>
      <c r="MY2">
        <v>0.75849999999999995</v>
      </c>
      <c r="MZ2">
        <v>0.75849999999999995</v>
      </c>
      <c r="NA2">
        <v>0.76570000000000005</v>
      </c>
      <c r="NB2">
        <v>0.76570000000000005</v>
      </c>
      <c r="NC2">
        <v>0.76129999999999998</v>
      </c>
      <c r="ND2">
        <v>0.76659999999999995</v>
      </c>
      <c r="NE2">
        <v>0.75309999999999999</v>
      </c>
      <c r="NF2">
        <v>0.75309999999999999</v>
      </c>
      <c r="NG2">
        <v>0.75309999999999999</v>
      </c>
      <c r="NH2">
        <v>0.75900000000000001</v>
      </c>
      <c r="NI2">
        <v>0.75490000000000002</v>
      </c>
      <c r="NJ2">
        <v>0.75219999999999998</v>
      </c>
      <c r="NK2">
        <v>0.75560000000000005</v>
      </c>
      <c r="NL2">
        <v>0.75690000000000002</v>
      </c>
      <c r="NM2">
        <v>0.75690000000000002</v>
      </c>
      <c r="NN2">
        <v>0.75690000000000002</v>
      </c>
      <c r="NO2">
        <v>0.75570000000000004</v>
      </c>
      <c r="NP2">
        <v>0.75319999999999998</v>
      </c>
      <c r="NQ2">
        <v>0.75880000000000003</v>
      </c>
      <c r="NR2">
        <v>0.75290000000000001</v>
      </c>
      <c r="NS2">
        <v>0.75170000000000003</v>
      </c>
      <c r="NT2">
        <v>0.75170000000000003</v>
      </c>
      <c r="NU2">
        <v>0.75170000000000003</v>
      </c>
      <c r="NV2">
        <v>0.75280000000000002</v>
      </c>
      <c r="NW2">
        <v>0.74860000000000004</v>
      </c>
      <c r="NX2">
        <v>0.74939999999999996</v>
      </c>
      <c r="NY2">
        <v>0.75580000000000003</v>
      </c>
      <c r="NZ2">
        <v>0.75529999999999997</v>
      </c>
      <c r="OA2">
        <v>0.75529999999999997</v>
      </c>
      <c r="OB2">
        <v>0.75529999999999997</v>
      </c>
      <c r="OC2">
        <v>0.74870000000000003</v>
      </c>
      <c r="OD2">
        <v>0.746</v>
      </c>
      <c r="OE2">
        <v>0.74519999999999997</v>
      </c>
      <c r="OF2">
        <v>0.74939999999999996</v>
      </c>
      <c r="OG2">
        <v>0.75209999999999999</v>
      </c>
      <c r="OH2">
        <v>0.75209999999999999</v>
      </c>
      <c r="OI2">
        <v>0.75209999999999999</v>
      </c>
      <c r="OJ2">
        <v>0.753</v>
      </c>
      <c r="OK2">
        <v>0.751</v>
      </c>
      <c r="OL2">
        <v>0.75429999999999997</v>
      </c>
      <c r="OM2">
        <v>0.75429999999999997</v>
      </c>
      <c r="ON2">
        <v>0.75560000000000005</v>
      </c>
      <c r="OO2">
        <v>0.75560000000000005</v>
      </c>
      <c r="OP2">
        <v>0.75560000000000005</v>
      </c>
      <c r="OQ2">
        <v>0.75719999999999998</v>
      </c>
      <c r="OR2">
        <v>0.75600000000000001</v>
      </c>
      <c r="OS2">
        <v>0.76149999999999995</v>
      </c>
      <c r="OT2">
        <v>0.76439999999999997</v>
      </c>
      <c r="OU2">
        <v>0.77010000000000001</v>
      </c>
      <c r="OV2">
        <v>0.77010000000000001</v>
      </c>
      <c r="OW2">
        <v>0.77010000000000001</v>
      </c>
      <c r="OX2">
        <v>0.77910000000000001</v>
      </c>
      <c r="OY2">
        <v>0.77649999999999997</v>
      </c>
      <c r="OZ2">
        <v>0.77669999999999995</v>
      </c>
      <c r="PA2">
        <v>0.77659999999999996</v>
      </c>
      <c r="PB2">
        <v>0.77949999999999997</v>
      </c>
      <c r="PC2">
        <v>0.77949999999999997</v>
      </c>
      <c r="PD2">
        <v>0.77949999999999997</v>
      </c>
      <c r="PE2">
        <v>0.77539999999999998</v>
      </c>
      <c r="PF2">
        <v>0.77500000000000002</v>
      </c>
      <c r="PG2">
        <v>0.77370000000000005</v>
      </c>
      <c r="PH2">
        <v>0.76659999999999995</v>
      </c>
      <c r="PI2">
        <v>0.76780000000000004</v>
      </c>
      <c r="PJ2">
        <v>0.76780000000000004</v>
      </c>
      <c r="PK2">
        <v>0.76780000000000004</v>
      </c>
      <c r="PL2">
        <v>0.76910000000000001</v>
      </c>
      <c r="PM2">
        <v>0.76829999999999998</v>
      </c>
      <c r="PN2">
        <v>0.76949999999999996</v>
      </c>
      <c r="PO2">
        <v>0.76829999999999998</v>
      </c>
      <c r="PP2">
        <v>0.76829999999999998</v>
      </c>
      <c r="PQ2">
        <v>0.76829999999999998</v>
      </c>
      <c r="PR2">
        <v>0.76829999999999998</v>
      </c>
      <c r="PS2">
        <v>0.76829999999999998</v>
      </c>
      <c r="PT2">
        <v>0.76849999999999996</v>
      </c>
      <c r="PU2">
        <v>0.77010000000000001</v>
      </c>
      <c r="PV2">
        <v>0.77339999999999998</v>
      </c>
      <c r="PW2">
        <v>0.77270000000000005</v>
      </c>
      <c r="PX2">
        <v>0.77270000000000005</v>
      </c>
      <c r="PY2">
        <v>0.77270000000000005</v>
      </c>
      <c r="PZ2">
        <v>0.77100000000000002</v>
      </c>
      <c r="QA2">
        <v>0.76819999999999999</v>
      </c>
      <c r="QB2">
        <v>0.77039999999999997</v>
      </c>
      <c r="QC2">
        <v>0.76959999999999995</v>
      </c>
      <c r="QD2">
        <v>0.77559999999999996</v>
      </c>
      <c r="QE2">
        <v>0.77559999999999996</v>
      </c>
      <c r="QF2">
        <v>0.77559999999999996</v>
      </c>
      <c r="QG2">
        <v>0.7843</v>
      </c>
      <c r="QH2">
        <v>0.79069999999999996</v>
      </c>
      <c r="QI2">
        <v>0.7893</v>
      </c>
      <c r="QJ2">
        <v>0.78649999999999998</v>
      </c>
      <c r="QK2">
        <v>0.77929999999999999</v>
      </c>
      <c r="QL2">
        <v>0.77929999999999999</v>
      </c>
      <c r="QM2">
        <v>0.77929999999999999</v>
      </c>
      <c r="QN2">
        <v>0.78059999999999996</v>
      </c>
      <c r="QO2">
        <v>0.78049999999999997</v>
      </c>
      <c r="QP2">
        <v>0.78349999999999997</v>
      </c>
      <c r="QQ2">
        <v>0.77470000000000006</v>
      </c>
      <c r="QR2">
        <v>0.77510000000000001</v>
      </c>
      <c r="QS2">
        <v>0.77510000000000001</v>
      </c>
      <c r="QT2">
        <v>0.77510000000000001</v>
      </c>
      <c r="QU2">
        <v>0.77300000000000002</v>
      </c>
      <c r="QV2">
        <v>0.78110000000000002</v>
      </c>
      <c r="QW2">
        <v>0.78359999999999996</v>
      </c>
      <c r="QX2">
        <v>0.78420000000000001</v>
      </c>
      <c r="QY2">
        <v>0.78239999999999998</v>
      </c>
      <c r="QZ2">
        <v>0.78239999999999998</v>
      </c>
      <c r="RA2">
        <v>0.78239999999999998</v>
      </c>
      <c r="RB2">
        <v>0.78200000000000003</v>
      </c>
      <c r="RC2">
        <v>0.78500000000000003</v>
      </c>
      <c r="RD2">
        <v>0.78859999999999997</v>
      </c>
      <c r="RE2">
        <v>0.79169999999999996</v>
      </c>
      <c r="RF2">
        <v>0.79410000000000003</v>
      </c>
      <c r="RG2">
        <v>0.79410000000000003</v>
      </c>
      <c r="RH2">
        <v>0.79410000000000003</v>
      </c>
      <c r="RI2">
        <v>0.79290000000000005</v>
      </c>
      <c r="RJ2">
        <v>0.78610000000000002</v>
      </c>
      <c r="RK2">
        <v>0.78480000000000005</v>
      </c>
      <c r="RL2">
        <v>0.78380000000000005</v>
      </c>
      <c r="RM2">
        <v>0.78069999999999995</v>
      </c>
      <c r="RN2">
        <v>0.78069999999999995</v>
      </c>
      <c r="RO2">
        <v>0.78069999999999995</v>
      </c>
      <c r="RP2">
        <v>0.78069999999999995</v>
      </c>
      <c r="RQ2">
        <v>0.78669999999999995</v>
      </c>
      <c r="RR2">
        <v>0.78390000000000004</v>
      </c>
      <c r="RS2">
        <v>0.79420000000000002</v>
      </c>
      <c r="RT2">
        <v>0.79920000000000002</v>
      </c>
      <c r="RU2">
        <v>0.79920000000000002</v>
      </c>
      <c r="RV2">
        <v>0.79920000000000002</v>
      </c>
      <c r="RW2">
        <v>0.80030000000000001</v>
      </c>
      <c r="RX2">
        <v>0.81120000000000003</v>
      </c>
      <c r="RY2">
        <v>0.80940000000000001</v>
      </c>
      <c r="RZ2">
        <v>0.80900000000000005</v>
      </c>
      <c r="SA2">
        <v>0.80859999999999999</v>
      </c>
      <c r="SB2">
        <v>0.80859999999999999</v>
      </c>
      <c r="SC2">
        <v>0.80859999999999999</v>
      </c>
      <c r="SD2">
        <v>0.80789999999999995</v>
      </c>
      <c r="SE2">
        <v>0.80679999999999996</v>
      </c>
      <c r="SF2">
        <v>0.79720000000000002</v>
      </c>
      <c r="SG2">
        <v>0.80059999999999998</v>
      </c>
      <c r="SH2">
        <v>0.80089999999999995</v>
      </c>
      <c r="SI2">
        <v>0.80089999999999995</v>
      </c>
      <c r="SJ2">
        <v>0.80089999999999995</v>
      </c>
      <c r="SK2">
        <v>0.79910000000000003</v>
      </c>
      <c r="SL2">
        <v>0.79690000000000005</v>
      </c>
      <c r="SM2">
        <v>0.79520000000000002</v>
      </c>
      <c r="SN2">
        <v>0.79549999999999998</v>
      </c>
      <c r="SO2">
        <v>0.78720000000000001</v>
      </c>
      <c r="SP2">
        <v>0.78720000000000001</v>
      </c>
      <c r="SQ2">
        <v>0.78720000000000001</v>
      </c>
      <c r="SR2">
        <v>0.78639999999999999</v>
      </c>
      <c r="SS2">
        <v>0.78439999999999999</v>
      </c>
      <c r="ST2">
        <v>0.78280000000000005</v>
      </c>
      <c r="SU2">
        <v>0.78310000000000002</v>
      </c>
      <c r="SV2">
        <v>0.78410000000000002</v>
      </c>
      <c r="SW2">
        <v>0.78410000000000002</v>
      </c>
      <c r="SX2">
        <v>0.78410000000000002</v>
      </c>
      <c r="SY2">
        <v>0.78349999999999997</v>
      </c>
      <c r="SZ2">
        <v>0.78380000000000005</v>
      </c>
      <c r="TA2">
        <v>0.78280000000000005</v>
      </c>
      <c r="TB2">
        <v>0.78149999999999997</v>
      </c>
      <c r="TC2">
        <v>0.78149999999999997</v>
      </c>
      <c r="TD2">
        <v>0.78149999999999997</v>
      </c>
      <c r="TE2">
        <v>0.78149999999999997</v>
      </c>
      <c r="TF2">
        <v>0.77849999999999997</v>
      </c>
      <c r="TG2">
        <v>0.77659999999999996</v>
      </c>
      <c r="TH2">
        <v>0.77180000000000004</v>
      </c>
      <c r="TI2">
        <v>0.77180000000000004</v>
      </c>
      <c r="TJ2">
        <v>0.77180000000000004</v>
      </c>
      <c r="TK2">
        <v>0.77180000000000004</v>
      </c>
      <c r="TL2">
        <v>0.77180000000000004</v>
      </c>
      <c r="TM2">
        <v>0.76749999999999996</v>
      </c>
      <c r="TN2">
        <v>0.76780000000000004</v>
      </c>
      <c r="TO2">
        <v>0.76739999999999997</v>
      </c>
      <c r="TP2">
        <v>0.76629999999999998</v>
      </c>
      <c r="TQ2">
        <v>0.76749999999999996</v>
      </c>
      <c r="TR2">
        <v>0.76749999999999996</v>
      </c>
      <c r="TS2">
        <v>0.76749999999999996</v>
      </c>
      <c r="TT2">
        <v>0.76659999999999995</v>
      </c>
      <c r="TU2">
        <v>0.75700000000000001</v>
      </c>
      <c r="TV2">
        <v>0.7571</v>
      </c>
      <c r="TW2">
        <v>0.75260000000000005</v>
      </c>
      <c r="TX2">
        <v>0.75170000000000003</v>
      </c>
      <c r="TY2">
        <v>0.75170000000000003</v>
      </c>
      <c r="TZ2">
        <v>0.75170000000000003</v>
      </c>
      <c r="UA2">
        <v>0.75160000000000005</v>
      </c>
      <c r="UB2">
        <v>0.75919999999999999</v>
      </c>
      <c r="UC2">
        <v>0.76370000000000005</v>
      </c>
      <c r="UD2">
        <v>0.76129999999999998</v>
      </c>
      <c r="UE2">
        <v>0.75729999999999997</v>
      </c>
      <c r="UF2">
        <v>0.75729999999999997</v>
      </c>
      <c r="UG2">
        <v>0.75729999999999997</v>
      </c>
      <c r="UH2">
        <v>0.75670000000000004</v>
      </c>
      <c r="UI2">
        <v>0.75680000000000003</v>
      </c>
      <c r="UJ2">
        <v>0.7611</v>
      </c>
      <c r="UK2">
        <v>0.76339999999999997</v>
      </c>
      <c r="UL2">
        <v>0.7621</v>
      </c>
      <c r="UM2">
        <v>0.7621</v>
      </c>
      <c r="UN2">
        <v>0.7621</v>
      </c>
      <c r="UO2">
        <v>0.76280000000000003</v>
      </c>
      <c r="UP2">
        <v>0.75790000000000002</v>
      </c>
      <c r="UQ2">
        <v>0.75770000000000004</v>
      </c>
      <c r="UR2">
        <v>0.75560000000000005</v>
      </c>
      <c r="US2">
        <v>0.75449999999999995</v>
      </c>
      <c r="UT2">
        <v>0.75449999999999995</v>
      </c>
      <c r="UU2">
        <v>0.75449999999999995</v>
      </c>
      <c r="UV2">
        <v>0.7591</v>
      </c>
      <c r="UW2">
        <v>0.75990000000000002</v>
      </c>
      <c r="UX2">
        <v>0.76459999999999995</v>
      </c>
      <c r="UY2">
        <v>0.76400000000000001</v>
      </c>
      <c r="UZ2">
        <v>0.76690000000000003</v>
      </c>
      <c r="VA2">
        <v>0.76690000000000003</v>
      </c>
      <c r="VB2">
        <v>0.76690000000000003</v>
      </c>
      <c r="VC2">
        <v>0.76800000000000002</v>
      </c>
      <c r="VD2">
        <v>0.76790000000000003</v>
      </c>
      <c r="VE2">
        <v>0.7651</v>
      </c>
      <c r="VF2">
        <v>0.76649999999999996</v>
      </c>
      <c r="VG2">
        <v>0.76770000000000005</v>
      </c>
      <c r="VH2">
        <v>0.76770000000000005</v>
      </c>
      <c r="VI2">
        <v>0.76770000000000005</v>
      </c>
      <c r="VJ2">
        <v>0.77029999999999998</v>
      </c>
      <c r="VK2">
        <v>0.76719999999999999</v>
      </c>
      <c r="VL2">
        <v>0.76519999999999999</v>
      </c>
      <c r="VM2">
        <v>0.76659999999999995</v>
      </c>
      <c r="VN2">
        <v>0.76370000000000005</v>
      </c>
      <c r="VO2">
        <v>0.76370000000000005</v>
      </c>
      <c r="VP2">
        <v>0.76370000000000005</v>
      </c>
      <c r="VQ2">
        <v>0.77080000000000004</v>
      </c>
      <c r="VR2">
        <v>0.7712</v>
      </c>
      <c r="VS2">
        <v>0.77800000000000002</v>
      </c>
      <c r="VT2">
        <v>0.78169999999999995</v>
      </c>
      <c r="VU2">
        <v>0.78500000000000003</v>
      </c>
      <c r="VV2">
        <v>0.78500000000000003</v>
      </c>
      <c r="VW2">
        <v>0.78500000000000003</v>
      </c>
      <c r="VX2">
        <v>0.78720000000000001</v>
      </c>
      <c r="VY2">
        <v>0.78280000000000005</v>
      </c>
      <c r="VZ2">
        <v>0.78420000000000001</v>
      </c>
      <c r="WA2">
        <v>0.78710000000000002</v>
      </c>
      <c r="WB2">
        <v>0.78320000000000001</v>
      </c>
      <c r="WC2">
        <v>0.78320000000000001</v>
      </c>
      <c r="WD2">
        <v>0.78320000000000001</v>
      </c>
      <c r="WE2">
        <v>0.78129999999999999</v>
      </c>
      <c r="WF2">
        <v>0.77900000000000003</v>
      </c>
      <c r="WG2">
        <v>0.77839999999999998</v>
      </c>
      <c r="WH2">
        <v>0.77569999999999995</v>
      </c>
      <c r="WI2">
        <v>0.77739999999999998</v>
      </c>
      <c r="WJ2">
        <v>0.77739999999999998</v>
      </c>
      <c r="WK2">
        <v>0.77739999999999998</v>
      </c>
      <c r="WL2">
        <v>0.78200000000000003</v>
      </c>
      <c r="WM2">
        <v>0.78649999999999998</v>
      </c>
      <c r="WN2">
        <v>0.78149999999999997</v>
      </c>
      <c r="WO2">
        <v>0.78110000000000002</v>
      </c>
      <c r="WP2">
        <v>0.78320000000000001</v>
      </c>
      <c r="WQ2">
        <v>0.78320000000000001</v>
      </c>
      <c r="WR2">
        <v>0.78320000000000001</v>
      </c>
      <c r="WS2">
        <v>0.78239999999999998</v>
      </c>
      <c r="WT2">
        <v>0.78510000000000002</v>
      </c>
      <c r="WU2">
        <v>0.78869999999999996</v>
      </c>
      <c r="WV2">
        <v>0.79549999999999998</v>
      </c>
      <c r="WW2">
        <v>0.79679999999999995</v>
      </c>
      <c r="WX2">
        <v>0.79679999999999995</v>
      </c>
      <c r="WY2">
        <v>0.79679999999999995</v>
      </c>
      <c r="WZ2">
        <v>0.79359999999999997</v>
      </c>
      <c r="XA2">
        <v>0.80630000000000002</v>
      </c>
      <c r="XB2">
        <v>0.79979999999999996</v>
      </c>
      <c r="XC2">
        <v>0.7994</v>
      </c>
      <c r="XD2">
        <v>0.80230000000000001</v>
      </c>
      <c r="XE2">
        <v>0.80230000000000001</v>
      </c>
      <c r="XF2">
        <v>0.80230000000000001</v>
      </c>
      <c r="XG2">
        <v>0.79890000000000005</v>
      </c>
      <c r="XH2">
        <v>0.80349999999999999</v>
      </c>
      <c r="XI2">
        <v>0.80369999999999997</v>
      </c>
      <c r="XJ2">
        <v>0.8044</v>
      </c>
      <c r="XK2">
        <v>0.81040000000000001</v>
      </c>
      <c r="XL2">
        <v>0.81040000000000001</v>
      </c>
      <c r="XM2">
        <v>0.81040000000000001</v>
      </c>
      <c r="XN2">
        <v>0.80200000000000005</v>
      </c>
      <c r="XO2">
        <v>0.79749999999999999</v>
      </c>
      <c r="XP2">
        <v>0.79790000000000005</v>
      </c>
      <c r="XQ2">
        <v>0.79579999999999995</v>
      </c>
      <c r="XR2">
        <v>0.79359999999999997</v>
      </c>
      <c r="XS2">
        <v>0.79359999999999997</v>
      </c>
      <c r="XT2">
        <v>0.79359999999999997</v>
      </c>
      <c r="XU2">
        <v>0.78749999999999998</v>
      </c>
      <c r="XV2">
        <v>0.79359999999999997</v>
      </c>
      <c r="XW2">
        <v>0.79730000000000001</v>
      </c>
      <c r="XX2">
        <v>0.79459999999999997</v>
      </c>
      <c r="XY2">
        <v>0.79149999999999998</v>
      </c>
      <c r="XZ2">
        <v>0.79149999999999998</v>
      </c>
      <c r="YA2">
        <v>0.79149999999999998</v>
      </c>
      <c r="YB2">
        <v>0.78959999999999997</v>
      </c>
      <c r="YC2">
        <v>0.79</v>
      </c>
      <c r="YD2">
        <v>0.79069999999999996</v>
      </c>
      <c r="YE2">
        <v>0.79300000000000004</v>
      </c>
      <c r="YF2">
        <v>0.79159999999999997</v>
      </c>
      <c r="YG2">
        <v>0.79159999999999997</v>
      </c>
      <c r="YH2">
        <v>0.79159999999999997</v>
      </c>
      <c r="YI2">
        <v>0.79269999999999996</v>
      </c>
      <c r="YJ2">
        <v>0.78569999999999995</v>
      </c>
      <c r="YK2">
        <v>0.78400000000000003</v>
      </c>
      <c r="YL2">
        <v>0.78720000000000001</v>
      </c>
      <c r="YM2">
        <v>0.7863</v>
      </c>
      <c r="YN2">
        <v>0.7863</v>
      </c>
      <c r="YO2">
        <v>0.7863</v>
      </c>
      <c r="YP2">
        <v>0.78800000000000003</v>
      </c>
      <c r="YQ2">
        <v>0.78839999999999999</v>
      </c>
      <c r="YR2">
        <v>0.79379999999999995</v>
      </c>
      <c r="YS2">
        <v>0.7913</v>
      </c>
      <c r="YT2">
        <v>0.79720000000000002</v>
      </c>
      <c r="YU2">
        <v>0.79720000000000002</v>
      </c>
      <c r="YV2">
        <v>0.79720000000000002</v>
      </c>
      <c r="YW2">
        <v>0.79369999999999996</v>
      </c>
      <c r="YX2">
        <v>0.79669999999999996</v>
      </c>
      <c r="YY2">
        <v>0.7974</v>
      </c>
      <c r="YZ2">
        <v>0.79710000000000003</v>
      </c>
      <c r="ZA2">
        <v>0.79620000000000002</v>
      </c>
      <c r="ZB2">
        <v>0.79620000000000002</v>
      </c>
      <c r="ZC2">
        <v>0.79620000000000002</v>
      </c>
      <c r="ZD2">
        <v>0.8</v>
      </c>
      <c r="ZE2">
        <v>0.79120000000000001</v>
      </c>
      <c r="ZF2">
        <v>0.79590000000000005</v>
      </c>
      <c r="ZG2">
        <v>0.79449999999999998</v>
      </c>
      <c r="ZH2">
        <v>0.79200000000000004</v>
      </c>
      <c r="ZI2">
        <v>0.79200000000000004</v>
      </c>
      <c r="ZJ2">
        <v>0.79200000000000004</v>
      </c>
      <c r="ZK2">
        <v>0.79149999999999998</v>
      </c>
      <c r="ZL2">
        <v>0.79359999999999997</v>
      </c>
      <c r="ZM2">
        <v>0.79330000000000001</v>
      </c>
      <c r="ZN2">
        <v>0.78310000000000002</v>
      </c>
      <c r="ZO2">
        <v>0.77600000000000002</v>
      </c>
      <c r="ZP2">
        <v>0.77600000000000002</v>
      </c>
      <c r="ZQ2">
        <v>0.77600000000000002</v>
      </c>
      <c r="ZR2">
        <v>0.77300000000000002</v>
      </c>
      <c r="ZS2">
        <v>0.76500000000000001</v>
      </c>
      <c r="ZT2">
        <v>0.76090000000000002</v>
      </c>
      <c r="ZU2">
        <v>0.75919999999999999</v>
      </c>
      <c r="ZV2">
        <v>0.76049999999999995</v>
      </c>
      <c r="ZW2">
        <v>0.76049999999999995</v>
      </c>
      <c r="ZX2">
        <v>0.76049999999999995</v>
      </c>
      <c r="ZY2">
        <v>0.75860000000000005</v>
      </c>
      <c r="ZZ2">
        <v>0.75949999999999995</v>
      </c>
      <c r="AAA2">
        <v>0.76080000000000003</v>
      </c>
      <c r="AAB2">
        <v>0.76570000000000005</v>
      </c>
      <c r="AAC2">
        <v>0.76839999999999997</v>
      </c>
      <c r="AAD2">
        <v>0.76839999999999997</v>
      </c>
      <c r="AAE2">
        <v>0.76839999999999997</v>
      </c>
      <c r="AAF2">
        <v>0.76759999999999995</v>
      </c>
      <c r="AAG2">
        <v>0.75900000000000001</v>
      </c>
      <c r="AAH2">
        <v>0.7611</v>
      </c>
      <c r="AAI2">
        <v>0.75739999999999996</v>
      </c>
      <c r="AAJ2">
        <v>0.75680000000000003</v>
      </c>
      <c r="AAK2">
        <v>0.75680000000000003</v>
      </c>
      <c r="AAL2">
        <v>0.75680000000000003</v>
      </c>
      <c r="AAM2">
        <v>0.75409999999999999</v>
      </c>
      <c r="AAN2">
        <v>0.75629999999999997</v>
      </c>
      <c r="AAO2">
        <v>0.76029999999999998</v>
      </c>
      <c r="AAP2">
        <v>0.76160000000000005</v>
      </c>
      <c r="AAQ2">
        <v>0.76049999999999995</v>
      </c>
      <c r="AAR2">
        <v>0.76049999999999995</v>
      </c>
      <c r="AAS2">
        <v>0.76049999999999995</v>
      </c>
      <c r="AAT2">
        <v>0.75849999999999995</v>
      </c>
      <c r="AAU2">
        <v>0.7581</v>
      </c>
      <c r="AAV2">
        <v>0.75380000000000003</v>
      </c>
      <c r="AAW2">
        <v>0.75439999999999996</v>
      </c>
      <c r="AAX2">
        <v>0.75329999999999997</v>
      </c>
      <c r="AAY2">
        <v>0.75329999999999997</v>
      </c>
      <c r="AAZ2">
        <v>0.75329999999999997</v>
      </c>
      <c r="ABA2">
        <v>0.75390000000000001</v>
      </c>
      <c r="ABB2">
        <v>0.75560000000000005</v>
      </c>
      <c r="ABC2">
        <v>0.74850000000000005</v>
      </c>
      <c r="ABD2">
        <v>0.74790000000000001</v>
      </c>
      <c r="ABE2">
        <v>0.73929999999999996</v>
      </c>
      <c r="ABF2">
        <v>0.73929999999999996</v>
      </c>
      <c r="ABG2">
        <v>0.73929999999999996</v>
      </c>
      <c r="ABH2">
        <v>0.73899999999999999</v>
      </c>
      <c r="ABI2">
        <v>0.74539999999999995</v>
      </c>
      <c r="ABJ2">
        <v>0.74529999999999996</v>
      </c>
      <c r="ABK2">
        <v>0.74360000000000004</v>
      </c>
      <c r="ABL2">
        <v>0.74450000000000005</v>
      </c>
      <c r="ABM2">
        <v>0.74450000000000005</v>
      </c>
      <c r="ABN2">
        <v>0.74450000000000005</v>
      </c>
      <c r="ABO2">
        <v>0.74650000000000005</v>
      </c>
      <c r="ABP2">
        <v>0.74770000000000003</v>
      </c>
      <c r="ABQ2">
        <v>0.75070000000000003</v>
      </c>
      <c r="ABR2">
        <v>0.74709999999999999</v>
      </c>
      <c r="ABS2">
        <v>0.74370000000000003</v>
      </c>
      <c r="ABT2">
        <v>0.74370000000000003</v>
      </c>
      <c r="ABU2">
        <v>0.74370000000000003</v>
      </c>
      <c r="ABV2">
        <v>0.74409999999999998</v>
      </c>
      <c r="ABW2">
        <v>0.74039999999999995</v>
      </c>
      <c r="ABX2">
        <v>0.74119999999999997</v>
      </c>
      <c r="ABY2">
        <v>0.74429999999999996</v>
      </c>
      <c r="ABZ2">
        <v>0.73829999999999996</v>
      </c>
      <c r="ACA2">
        <v>0.73829999999999996</v>
      </c>
      <c r="ACB2">
        <v>0.73829999999999996</v>
      </c>
      <c r="ACC2">
        <v>0.7369</v>
      </c>
      <c r="ACD2">
        <v>0.73829999999999996</v>
      </c>
      <c r="ACE2">
        <v>0.73519999999999996</v>
      </c>
      <c r="ACF2">
        <v>0.73950000000000005</v>
      </c>
      <c r="ACG2">
        <v>0.73899999999999999</v>
      </c>
      <c r="ACH2">
        <v>0.73899999999999999</v>
      </c>
      <c r="ACI2">
        <v>0.73899999999999999</v>
      </c>
      <c r="ACJ2">
        <v>0.73970000000000002</v>
      </c>
      <c r="ACK2">
        <v>0.74709999999999999</v>
      </c>
      <c r="ACL2">
        <v>0.75180000000000002</v>
      </c>
      <c r="ACM2">
        <v>0.74709999999999999</v>
      </c>
      <c r="ACN2">
        <v>0.74709999999999999</v>
      </c>
      <c r="ACO2">
        <v>0.74709999999999999</v>
      </c>
      <c r="ACP2">
        <v>0.74709999999999999</v>
      </c>
      <c r="ACQ2">
        <v>0.74650000000000005</v>
      </c>
      <c r="ACR2">
        <v>0.74819999999999998</v>
      </c>
      <c r="ACS2">
        <v>0.75349999999999995</v>
      </c>
      <c r="ACT2">
        <v>0.75700000000000001</v>
      </c>
      <c r="ACU2">
        <v>0.75239999999999996</v>
      </c>
      <c r="ACV2">
        <v>0.75239999999999996</v>
      </c>
      <c r="ACW2">
        <v>0.75239999999999996</v>
      </c>
      <c r="ACX2">
        <v>0.75260000000000005</v>
      </c>
      <c r="ACY2">
        <v>0.75239999999999996</v>
      </c>
      <c r="ACZ2">
        <v>0.75460000000000005</v>
      </c>
      <c r="ADA2">
        <v>0.75780000000000003</v>
      </c>
      <c r="ADB2">
        <v>0.75780000000000003</v>
      </c>
      <c r="ADC2">
        <v>0.75780000000000003</v>
      </c>
      <c r="ADD2">
        <v>0.75780000000000003</v>
      </c>
      <c r="ADE2">
        <v>0.75780000000000003</v>
      </c>
      <c r="ADF2">
        <v>0.74880000000000002</v>
      </c>
      <c r="ADG2">
        <v>0.75090000000000001</v>
      </c>
      <c r="ADH2">
        <v>0.74919999999999998</v>
      </c>
      <c r="ADI2">
        <v>0.75270000000000004</v>
      </c>
      <c r="ADJ2">
        <v>0.75270000000000004</v>
      </c>
      <c r="ADK2">
        <v>0.75270000000000004</v>
      </c>
      <c r="ADL2">
        <v>0.75629999999999997</v>
      </c>
      <c r="ADM2">
        <v>0.7581</v>
      </c>
      <c r="ADN2">
        <v>0.75490000000000002</v>
      </c>
      <c r="ADO2">
        <v>0.76080000000000003</v>
      </c>
      <c r="ADP2">
        <v>0.76459999999999995</v>
      </c>
      <c r="ADQ2">
        <v>0.76459999999999995</v>
      </c>
      <c r="ADR2">
        <v>0.76459999999999995</v>
      </c>
      <c r="ADS2">
        <v>0.76759999999999995</v>
      </c>
      <c r="ADT2">
        <v>0.76439999999999997</v>
      </c>
      <c r="ADU2">
        <v>0.76039999999999996</v>
      </c>
      <c r="ADV2">
        <v>0.76359999999999995</v>
      </c>
      <c r="ADW2">
        <v>0.76190000000000002</v>
      </c>
      <c r="ADX2">
        <v>0.76190000000000002</v>
      </c>
      <c r="ADY2">
        <v>0.76190000000000002</v>
      </c>
      <c r="ADZ2">
        <v>0.76319999999999999</v>
      </c>
      <c r="AEA2">
        <v>0.76719999999999999</v>
      </c>
      <c r="AEB2">
        <v>0.77329999999999999</v>
      </c>
      <c r="AEC2">
        <v>0.77229999999999999</v>
      </c>
      <c r="AED2">
        <v>0.7702</v>
      </c>
      <c r="AEE2">
        <v>0.7702</v>
      </c>
      <c r="AEF2">
        <v>0.7702</v>
      </c>
      <c r="AEG2">
        <v>0.76919999999999999</v>
      </c>
      <c r="AEH2">
        <v>0.7591</v>
      </c>
      <c r="AEI2">
        <v>0.75539999999999996</v>
      </c>
      <c r="AEJ2">
        <v>0.75739999999999996</v>
      </c>
      <c r="AEK2">
        <v>0.75249999999999995</v>
      </c>
      <c r="AEL2">
        <v>0.75249999999999995</v>
      </c>
      <c r="AEM2">
        <v>0.75249999999999995</v>
      </c>
      <c r="AEN2">
        <v>0.75129999999999997</v>
      </c>
      <c r="AEO2">
        <v>0.75570000000000004</v>
      </c>
      <c r="AEP2">
        <v>0.75980000000000003</v>
      </c>
      <c r="AEQ2">
        <v>0.76</v>
      </c>
      <c r="AER2">
        <v>0.75700000000000001</v>
      </c>
      <c r="AES2">
        <v>0.75700000000000001</v>
      </c>
      <c r="AET2">
        <v>0.75700000000000001</v>
      </c>
      <c r="AEU2">
        <v>0.75970000000000004</v>
      </c>
      <c r="AEV2">
        <v>0.76590000000000003</v>
      </c>
      <c r="AEW2">
        <v>0.76749999999999996</v>
      </c>
      <c r="AEX2">
        <v>0.76739999999999997</v>
      </c>
      <c r="AEY2">
        <v>0.76790000000000003</v>
      </c>
      <c r="AEZ2">
        <v>0.76790000000000003</v>
      </c>
      <c r="AFA2">
        <v>0.76790000000000003</v>
      </c>
      <c r="AFB2">
        <v>0.77229999999999999</v>
      </c>
      <c r="AFC2">
        <v>0.76800000000000002</v>
      </c>
      <c r="AFD2">
        <v>0.76570000000000005</v>
      </c>
      <c r="AFE2">
        <v>0.76729999999999998</v>
      </c>
      <c r="AFF2">
        <v>0.76659999999999995</v>
      </c>
      <c r="AFG2">
        <v>0.76659999999999995</v>
      </c>
      <c r="AFH2">
        <v>0.76659999999999995</v>
      </c>
      <c r="AFI2">
        <v>0.77139999999999997</v>
      </c>
      <c r="AFJ2">
        <v>0.76700000000000002</v>
      </c>
      <c r="AFK2">
        <v>0.76910000000000001</v>
      </c>
      <c r="AFL2">
        <v>0.76649999999999996</v>
      </c>
      <c r="AFM2">
        <v>0.76439999999999997</v>
      </c>
      <c r="AFN2">
        <v>0.76439999999999997</v>
      </c>
      <c r="AFO2">
        <v>0.76439999999999997</v>
      </c>
      <c r="AFP2">
        <v>0.76559999999999995</v>
      </c>
      <c r="AFQ2">
        <v>0.76400000000000001</v>
      </c>
      <c r="AFR2">
        <v>0.76170000000000004</v>
      </c>
      <c r="AFS2">
        <v>0.76480000000000004</v>
      </c>
      <c r="AFT2">
        <v>0.7641</v>
      </c>
      <c r="AFU2">
        <v>0.7641</v>
      </c>
      <c r="AFV2">
        <v>0.7641</v>
      </c>
      <c r="AFW2">
        <v>0.76870000000000005</v>
      </c>
      <c r="AFX2">
        <v>0.75849999999999995</v>
      </c>
      <c r="AFY2">
        <v>0.75749999999999995</v>
      </c>
      <c r="AFZ2">
        <v>0.75339999999999996</v>
      </c>
      <c r="AGA2">
        <v>0.75380000000000003</v>
      </c>
      <c r="AGB2">
        <v>0.75380000000000003</v>
      </c>
      <c r="AGC2">
        <v>0.75380000000000003</v>
      </c>
      <c r="AGD2">
        <v>0.75329999999999997</v>
      </c>
      <c r="AGE2">
        <v>0.75590000000000002</v>
      </c>
      <c r="AGF2">
        <v>0.75700000000000001</v>
      </c>
      <c r="AGG2">
        <v>0.75690000000000002</v>
      </c>
      <c r="AGH2">
        <v>0.75319999999999998</v>
      </c>
      <c r="AGI2">
        <v>0.75319999999999998</v>
      </c>
      <c r="AGJ2">
        <v>0.75319999999999998</v>
      </c>
      <c r="AGK2">
        <v>0.75590000000000002</v>
      </c>
      <c r="AGL2">
        <v>0.75480000000000003</v>
      </c>
      <c r="AGM2">
        <v>0.75439999999999996</v>
      </c>
      <c r="AGN2">
        <v>0.74750000000000005</v>
      </c>
      <c r="AGO2">
        <v>0.74950000000000006</v>
      </c>
      <c r="AGP2">
        <v>0.74950000000000006</v>
      </c>
      <c r="AGQ2">
        <v>0.74950000000000006</v>
      </c>
      <c r="AGR2">
        <v>0.75180000000000002</v>
      </c>
      <c r="AGS2">
        <v>0.73750000000000004</v>
      </c>
      <c r="AGT2">
        <v>0.73380000000000001</v>
      </c>
      <c r="AGU2">
        <v>0.73250000000000004</v>
      </c>
      <c r="AGV2">
        <v>0.73370000000000002</v>
      </c>
      <c r="AGW2">
        <v>0.73370000000000002</v>
      </c>
      <c r="AGX2">
        <v>0.73370000000000002</v>
      </c>
      <c r="AGY2">
        <v>0.72919999999999996</v>
      </c>
      <c r="AGZ2">
        <v>0.72619999999999996</v>
      </c>
      <c r="AHA2">
        <v>0.7218</v>
      </c>
      <c r="AHB2">
        <v>0.71809999999999996</v>
      </c>
      <c r="AHC2">
        <v>0.72219999999999995</v>
      </c>
      <c r="AHD2">
        <v>0.72219999999999995</v>
      </c>
      <c r="AHE2">
        <v>0.72219999999999995</v>
      </c>
      <c r="AHF2">
        <v>0.72060000000000002</v>
      </c>
      <c r="AHG2">
        <v>0.7177</v>
      </c>
      <c r="AHH2">
        <v>0.71879999999999999</v>
      </c>
      <c r="AHI2">
        <v>0.71709999999999996</v>
      </c>
      <c r="AHJ2">
        <v>0.71709999999999996</v>
      </c>
      <c r="AHK2">
        <v>0.71709999999999996</v>
      </c>
      <c r="AHL2">
        <v>0.71709999999999996</v>
      </c>
      <c r="AHM2">
        <v>0.7218</v>
      </c>
      <c r="AHN2">
        <v>0.72660000000000002</v>
      </c>
      <c r="AHO2">
        <v>0.72370000000000001</v>
      </c>
      <c r="AHP2">
        <v>0.72619999999999996</v>
      </c>
      <c r="AHQ2">
        <v>0.73309999999999997</v>
      </c>
      <c r="AHR2">
        <v>0.73309999999999997</v>
      </c>
      <c r="AHS2">
        <v>0.73309999999999997</v>
      </c>
      <c r="AHT2">
        <v>0.73850000000000005</v>
      </c>
      <c r="AHU2">
        <v>0.75080000000000002</v>
      </c>
      <c r="AHV2">
        <v>0.74960000000000004</v>
      </c>
      <c r="AHW2">
        <v>0.74760000000000004</v>
      </c>
      <c r="AHX2">
        <v>0.74670000000000003</v>
      </c>
      <c r="AHY2">
        <v>0.74670000000000003</v>
      </c>
      <c r="AHZ2">
        <v>0.74670000000000003</v>
      </c>
      <c r="AIA2">
        <v>0.747</v>
      </c>
      <c r="AIB2">
        <v>0.74470000000000003</v>
      </c>
      <c r="AIC2">
        <v>0.74570000000000003</v>
      </c>
      <c r="AID2">
        <v>0.74370000000000003</v>
      </c>
      <c r="AIE2">
        <v>0.74250000000000005</v>
      </c>
      <c r="AIF2">
        <v>0.74250000000000005</v>
      </c>
      <c r="AIG2">
        <v>0.74250000000000005</v>
      </c>
      <c r="AIH2">
        <v>0.73909999999999998</v>
      </c>
      <c r="AII2">
        <v>0.74419999999999997</v>
      </c>
      <c r="AIJ2">
        <v>0.74429999999999996</v>
      </c>
      <c r="AIK2">
        <v>0.74590000000000001</v>
      </c>
      <c r="AIL2">
        <v>0.74429999999999996</v>
      </c>
      <c r="AIM2">
        <v>0.74429999999999996</v>
      </c>
      <c r="AIN2">
        <v>0.74429999999999996</v>
      </c>
      <c r="AIO2">
        <v>0.73899999999999999</v>
      </c>
      <c r="AIP2">
        <v>0.74170000000000003</v>
      </c>
      <c r="AIQ2">
        <v>0.73980000000000001</v>
      </c>
      <c r="AIR2">
        <v>0.73699999999999999</v>
      </c>
      <c r="AIS2">
        <v>0.73939999999999995</v>
      </c>
      <c r="AIT2">
        <v>0.73939999999999995</v>
      </c>
      <c r="AIU2">
        <v>0.73939999999999995</v>
      </c>
      <c r="AIV2">
        <v>0.74639999999999995</v>
      </c>
      <c r="AIW2">
        <v>0.74670000000000003</v>
      </c>
      <c r="AIX2">
        <v>0.75600000000000001</v>
      </c>
      <c r="AIY2">
        <v>0.75490000000000002</v>
      </c>
      <c r="AIZ2">
        <v>0.76049999999999995</v>
      </c>
      <c r="AJA2">
        <v>0.76049999999999995</v>
      </c>
      <c r="AJB2">
        <v>0.76049999999999995</v>
      </c>
      <c r="AJC2">
        <v>0.76</v>
      </c>
      <c r="AJD2">
        <v>0.76880000000000004</v>
      </c>
      <c r="AJE2">
        <v>0.7702</v>
      </c>
      <c r="AJF2">
        <v>0.76839999999999997</v>
      </c>
      <c r="AJG2">
        <v>0.76829999999999998</v>
      </c>
      <c r="AJH2">
        <v>0.76829999999999998</v>
      </c>
      <c r="AJI2">
        <v>0.76829999999999998</v>
      </c>
      <c r="AJJ2">
        <v>0.76649999999999996</v>
      </c>
      <c r="AJK2">
        <v>0.76629999999999998</v>
      </c>
      <c r="AJL2">
        <v>0.76880000000000004</v>
      </c>
      <c r="AJM2">
        <v>0.76029999999999998</v>
      </c>
      <c r="AJN2">
        <v>0.75719999999999998</v>
      </c>
      <c r="AJO2">
        <v>0.75719999999999998</v>
      </c>
      <c r="AJP2">
        <v>0.75719999999999998</v>
      </c>
      <c r="AJQ2">
        <v>0.76200000000000001</v>
      </c>
      <c r="AJR2">
        <v>0.76829999999999998</v>
      </c>
      <c r="AJS2">
        <v>0.7641</v>
      </c>
      <c r="AJT2">
        <v>0.76259999999999994</v>
      </c>
      <c r="AJU2">
        <v>0.76300000000000001</v>
      </c>
      <c r="AJV2">
        <v>0.76300000000000001</v>
      </c>
      <c r="AJW2">
        <v>0.76300000000000001</v>
      </c>
      <c r="AJX2">
        <v>0.7671</v>
      </c>
      <c r="AJY2">
        <v>0.76790000000000003</v>
      </c>
      <c r="AJZ2">
        <v>0.76700000000000002</v>
      </c>
      <c r="AKA2">
        <v>0.76160000000000005</v>
      </c>
      <c r="AKB2">
        <v>0.76290000000000002</v>
      </c>
      <c r="AKC2">
        <v>0.76290000000000002</v>
      </c>
      <c r="AKD2">
        <v>0.76290000000000002</v>
      </c>
      <c r="AKE2">
        <v>0.75580000000000003</v>
      </c>
      <c r="AKF2">
        <v>0.75719999999999998</v>
      </c>
      <c r="AKG2">
        <v>0.75480000000000003</v>
      </c>
      <c r="AKH2">
        <v>0.75970000000000004</v>
      </c>
      <c r="AKI2">
        <v>0.75800000000000001</v>
      </c>
      <c r="AKJ2">
        <v>0.75800000000000001</v>
      </c>
      <c r="AKK2">
        <v>0.75800000000000001</v>
      </c>
      <c r="AKL2">
        <v>0.75770000000000004</v>
      </c>
      <c r="AKM2">
        <v>0.76149999999999995</v>
      </c>
      <c r="AKN2">
        <v>0.76629999999999998</v>
      </c>
      <c r="AKO2">
        <v>0.76759999999999995</v>
      </c>
      <c r="AKP2">
        <v>0.76149999999999995</v>
      </c>
      <c r="AKQ2">
        <v>0.76149999999999995</v>
      </c>
      <c r="AKR2">
        <v>0.76149999999999995</v>
      </c>
      <c r="AKS2">
        <v>0.76639999999999997</v>
      </c>
      <c r="AKT2">
        <v>0.76690000000000003</v>
      </c>
      <c r="AKU2">
        <v>0.76529999999999998</v>
      </c>
      <c r="AKV2">
        <v>0.76349999999999996</v>
      </c>
      <c r="AKW2">
        <v>0.76359999999999995</v>
      </c>
      <c r="AKX2">
        <v>0.76359999999999995</v>
      </c>
      <c r="AKY2">
        <v>0.76359999999999995</v>
      </c>
      <c r="AKZ2">
        <v>0.76580000000000004</v>
      </c>
      <c r="ALA2">
        <v>0.76029999999999998</v>
      </c>
      <c r="ALB2">
        <v>0.75509999999999999</v>
      </c>
      <c r="ALC2">
        <v>0.75480000000000003</v>
      </c>
      <c r="ALD2">
        <v>0.751</v>
      </c>
      <c r="ALE2">
        <v>0.751</v>
      </c>
      <c r="ALF2">
        <v>0.751</v>
      </c>
      <c r="ALG2">
        <v>0.74839999999999995</v>
      </c>
      <c r="ALH2">
        <v>0.74680000000000002</v>
      </c>
      <c r="ALI2">
        <v>0.75290000000000001</v>
      </c>
      <c r="ALJ2">
        <v>0.75190000000000001</v>
      </c>
      <c r="ALK2">
        <v>0.75949999999999995</v>
      </c>
      <c r="ALL2">
        <v>0.75949999999999995</v>
      </c>
      <c r="ALM2">
        <v>0.75949999999999995</v>
      </c>
      <c r="ALN2">
        <v>0.77200000000000002</v>
      </c>
      <c r="ALO2">
        <v>0.76770000000000005</v>
      </c>
      <c r="ALP2">
        <v>0.76300000000000001</v>
      </c>
      <c r="ALQ2">
        <v>0.7591</v>
      </c>
      <c r="ALR2">
        <v>0.75580000000000003</v>
      </c>
      <c r="ALS2">
        <v>0.75580000000000003</v>
      </c>
      <c r="ALT2">
        <v>0.75580000000000003</v>
      </c>
      <c r="ALU2">
        <v>0.75309999999999999</v>
      </c>
      <c r="ALV2">
        <v>0.75190000000000001</v>
      </c>
      <c r="ALW2">
        <v>0.75529999999999997</v>
      </c>
      <c r="ALX2">
        <v>0.75519999999999998</v>
      </c>
      <c r="ALY2">
        <v>0.76429999999999998</v>
      </c>
      <c r="ALZ2">
        <v>0.76429999999999998</v>
      </c>
      <c r="AMA2">
        <v>0.76429999999999998</v>
      </c>
      <c r="AMB2">
        <v>0.76080000000000003</v>
      </c>
      <c r="AMC2">
        <v>0.76229999999999998</v>
      </c>
      <c r="AMD2">
        <v>0.76500000000000001</v>
      </c>
      <c r="AME2">
        <v>0.76100000000000001</v>
      </c>
      <c r="AMF2">
        <v>0.76129999999999998</v>
      </c>
      <c r="AMG2">
        <v>0.76129999999999998</v>
      </c>
      <c r="AMH2">
        <v>0.76129999999999998</v>
      </c>
      <c r="AMI2">
        <v>0.76670000000000005</v>
      </c>
      <c r="AMJ2">
        <v>0.76290000000000002</v>
      </c>
      <c r="AMK2">
        <v>0.77349999999999997</v>
      </c>
      <c r="AML2">
        <v>0.76700000000000002</v>
      </c>
      <c r="AMM2">
        <v>0.76770000000000005</v>
      </c>
      <c r="AMN2">
        <v>0.76770000000000005</v>
      </c>
      <c r="AMO2">
        <v>0.76770000000000005</v>
      </c>
      <c r="AMP2">
        <v>0.77129999999999999</v>
      </c>
      <c r="AMQ2">
        <v>0.77400000000000002</v>
      </c>
      <c r="AMR2">
        <v>0.76600000000000001</v>
      </c>
      <c r="AMS2">
        <v>0.76359999999999995</v>
      </c>
      <c r="AMT2">
        <v>0.76580000000000004</v>
      </c>
      <c r="AMU2">
        <v>0.76580000000000004</v>
      </c>
      <c r="AMV2">
        <v>0.76580000000000004</v>
      </c>
      <c r="AMW2">
        <v>0.76249999999999996</v>
      </c>
      <c r="AMX2">
        <v>0.75929999999999997</v>
      </c>
      <c r="AMY2">
        <v>0.76049999999999995</v>
      </c>
      <c r="AMZ2">
        <v>0.75680000000000003</v>
      </c>
      <c r="ANA2">
        <v>0.75180000000000002</v>
      </c>
      <c r="ANB2">
        <v>0.75180000000000002</v>
      </c>
      <c r="ANC2">
        <v>0.75180000000000002</v>
      </c>
      <c r="AND2">
        <v>0.75260000000000005</v>
      </c>
      <c r="ANE2">
        <v>0.74690000000000001</v>
      </c>
      <c r="ANF2">
        <v>0.75329999999999997</v>
      </c>
      <c r="ANG2">
        <v>0.74880000000000002</v>
      </c>
      <c r="ANH2">
        <v>0.74839999999999995</v>
      </c>
      <c r="ANI2">
        <v>0.74839999999999995</v>
      </c>
      <c r="ANJ2">
        <v>0.74839999999999995</v>
      </c>
      <c r="ANK2">
        <v>0.74880000000000002</v>
      </c>
      <c r="ANL2">
        <v>0.74860000000000004</v>
      </c>
      <c r="ANM2">
        <v>0.74929999999999997</v>
      </c>
      <c r="ANN2">
        <v>0.75929999999999997</v>
      </c>
      <c r="ANO2">
        <v>0.76539999999999997</v>
      </c>
      <c r="ANP2">
        <v>0.76539999999999997</v>
      </c>
      <c r="ANQ2">
        <v>0.76539999999999997</v>
      </c>
      <c r="ANR2">
        <v>0.76480000000000004</v>
      </c>
      <c r="ANS2">
        <v>0.76270000000000004</v>
      </c>
      <c r="ANT2">
        <v>0.76329999999999998</v>
      </c>
      <c r="ANU2">
        <v>0.75590000000000002</v>
      </c>
      <c r="ANV2">
        <v>0.75149999999999995</v>
      </c>
      <c r="ANW2">
        <v>0.75149999999999995</v>
      </c>
      <c r="ANX2">
        <v>0.75149999999999995</v>
      </c>
      <c r="ANY2">
        <v>0.75180000000000002</v>
      </c>
      <c r="ANZ2">
        <v>0.74729999999999996</v>
      </c>
      <c r="AOA2">
        <v>0.748</v>
      </c>
      <c r="AOB2">
        <v>0.753</v>
      </c>
      <c r="AOC2">
        <v>0.74809999999999999</v>
      </c>
      <c r="AOD2">
        <v>0.74809999999999999</v>
      </c>
      <c r="AOE2">
        <v>0.74809999999999999</v>
      </c>
      <c r="AOF2">
        <v>0.74370000000000003</v>
      </c>
      <c r="AOG2">
        <v>0.74370000000000003</v>
      </c>
      <c r="AOH2">
        <v>0.73899999999999999</v>
      </c>
      <c r="AOI2">
        <v>0.74029999999999996</v>
      </c>
      <c r="AOJ2">
        <v>0.74219999999999997</v>
      </c>
      <c r="AOK2">
        <v>0.74219999999999997</v>
      </c>
      <c r="AOL2">
        <v>0.74219999999999997</v>
      </c>
      <c r="AOM2">
        <v>0.75619999999999998</v>
      </c>
      <c r="AON2">
        <v>0.75049999999999994</v>
      </c>
      <c r="AOO2">
        <v>0.75060000000000004</v>
      </c>
      <c r="AOP2">
        <v>0.74609999999999999</v>
      </c>
      <c r="AOQ2">
        <v>0.73870000000000002</v>
      </c>
      <c r="AOR2">
        <v>0.73870000000000002</v>
      </c>
      <c r="AOS2">
        <v>0.73870000000000002</v>
      </c>
      <c r="AOT2">
        <v>0.73460000000000003</v>
      </c>
      <c r="AOU2">
        <v>0.73939999999999995</v>
      </c>
      <c r="AOV2">
        <v>0.73480000000000001</v>
      </c>
      <c r="AOW2">
        <v>0.74</v>
      </c>
      <c r="AOX2">
        <v>0.74009999999999998</v>
      </c>
      <c r="AOY2">
        <v>0.74009999999999998</v>
      </c>
      <c r="AOZ2">
        <v>0.74009999999999998</v>
      </c>
      <c r="APA2">
        <v>0.74380000000000002</v>
      </c>
      <c r="APB2">
        <v>0.74719999999999998</v>
      </c>
      <c r="APC2">
        <v>0.74360000000000004</v>
      </c>
      <c r="APD2">
        <v>0.73609999999999998</v>
      </c>
      <c r="APE2">
        <v>0.72440000000000004</v>
      </c>
      <c r="APF2">
        <v>0.72440000000000004</v>
      </c>
      <c r="APG2">
        <v>0.72440000000000004</v>
      </c>
      <c r="APH2">
        <v>0.72109999999999996</v>
      </c>
      <c r="API2">
        <v>0.72699999999999998</v>
      </c>
      <c r="APJ2">
        <v>0.72589999999999999</v>
      </c>
      <c r="APK2">
        <v>0.71850000000000003</v>
      </c>
      <c r="APL2">
        <v>0.72130000000000005</v>
      </c>
      <c r="APM2">
        <v>0.72130000000000005</v>
      </c>
      <c r="APN2">
        <v>0.72130000000000005</v>
      </c>
      <c r="APO2">
        <v>0.72140000000000004</v>
      </c>
      <c r="APP2">
        <v>0.72030000000000005</v>
      </c>
      <c r="APQ2">
        <v>0.71599999999999997</v>
      </c>
      <c r="APR2">
        <v>0.72160000000000002</v>
      </c>
      <c r="APS2">
        <v>0.72289999999999999</v>
      </c>
      <c r="APT2">
        <v>0.72289999999999999</v>
      </c>
      <c r="APU2">
        <v>0.72289999999999999</v>
      </c>
      <c r="APV2">
        <v>0.71950000000000003</v>
      </c>
      <c r="APW2">
        <v>0.72670000000000001</v>
      </c>
      <c r="APX2">
        <v>0.73219999999999996</v>
      </c>
      <c r="APY2">
        <v>0.72940000000000005</v>
      </c>
      <c r="APZ2">
        <v>0.72840000000000005</v>
      </c>
      <c r="AQA2">
        <v>0.72840000000000005</v>
      </c>
      <c r="AQB2">
        <v>0.72840000000000005</v>
      </c>
      <c r="AQC2">
        <v>0.73280000000000001</v>
      </c>
      <c r="AQD2">
        <v>0.73729999999999996</v>
      </c>
      <c r="AQE2">
        <v>0.73450000000000004</v>
      </c>
      <c r="AQF2">
        <v>0.73309999999999997</v>
      </c>
      <c r="AQG2">
        <v>0.73719999999999997</v>
      </c>
      <c r="AQH2">
        <v>0.73719999999999997</v>
      </c>
      <c r="AQI2">
        <v>0.73719999999999997</v>
      </c>
      <c r="AQJ2">
        <v>0.74929999999999997</v>
      </c>
      <c r="AQK2">
        <v>0.74809999999999999</v>
      </c>
      <c r="AQL2">
        <v>0.75600000000000001</v>
      </c>
      <c r="AQM2">
        <v>0.76490000000000002</v>
      </c>
      <c r="AQN2">
        <v>0.76280000000000003</v>
      </c>
      <c r="AQO2">
        <v>0.76280000000000003</v>
      </c>
      <c r="AQP2">
        <v>0.76280000000000003</v>
      </c>
      <c r="AQQ2">
        <v>0.76200000000000001</v>
      </c>
      <c r="AQR2">
        <v>0.75939999999999996</v>
      </c>
      <c r="AQS2">
        <v>0.77310000000000001</v>
      </c>
      <c r="AQT2">
        <v>0.7722</v>
      </c>
      <c r="AQU2">
        <v>0.77300000000000002</v>
      </c>
      <c r="AQV2">
        <v>0.77300000000000002</v>
      </c>
      <c r="AQW2">
        <v>0.77300000000000002</v>
      </c>
      <c r="AQX2">
        <v>0.7833</v>
      </c>
      <c r="AQY2">
        <v>0.78169999999999995</v>
      </c>
      <c r="AQZ2">
        <v>0.77969999999999995</v>
      </c>
      <c r="ARA2">
        <v>0.76990000000000003</v>
      </c>
      <c r="ARB2">
        <v>0.77029999999999998</v>
      </c>
      <c r="ARC2">
        <v>0.77029999999999998</v>
      </c>
      <c r="ARD2">
        <v>0.77029999999999998</v>
      </c>
      <c r="ARE2">
        <v>0.7702</v>
      </c>
      <c r="ARF2">
        <v>0.76500000000000001</v>
      </c>
      <c r="ARG2">
        <v>0.76580000000000004</v>
      </c>
      <c r="ARH2">
        <v>0.75629999999999997</v>
      </c>
      <c r="ARI2">
        <v>0.753</v>
      </c>
      <c r="ARJ2">
        <v>0.753</v>
      </c>
      <c r="ARK2">
        <v>0.753</v>
      </c>
      <c r="ARL2">
        <v>0.753</v>
      </c>
      <c r="ARM2">
        <v>0.75429999999999997</v>
      </c>
      <c r="ARN2">
        <v>0.75349999999999995</v>
      </c>
      <c r="ARO2">
        <v>0.76290000000000002</v>
      </c>
      <c r="ARP2">
        <v>0.7681</v>
      </c>
      <c r="ARQ2">
        <v>0.7681</v>
      </c>
      <c r="ARR2">
        <v>0.7681</v>
      </c>
      <c r="ARS2">
        <v>0.76890000000000003</v>
      </c>
      <c r="ART2">
        <v>0.76690000000000003</v>
      </c>
      <c r="ARU2">
        <v>0.75119999999999998</v>
      </c>
      <c r="ARV2">
        <v>0.75070000000000003</v>
      </c>
      <c r="ARW2">
        <v>0.75070000000000003</v>
      </c>
      <c r="ARX2">
        <v>0.75070000000000003</v>
      </c>
      <c r="ARY2">
        <v>0.75070000000000003</v>
      </c>
      <c r="ARZ2">
        <v>0.75070000000000003</v>
      </c>
      <c r="ASA2">
        <v>0.75580000000000003</v>
      </c>
      <c r="ASB2">
        <v>0.7601</v>
      </c>
      <c r="ASC2">
        <v>0.76060000000000005</v>
      </c>
      <c r="ASD2">
        <v>0.76190000000000002</v>
      </c>
      <c r="ASE2">
        <v>0.76190000000000002</v>
      </c>
      <c r="ASF2">
        <v>0.76190000000000002</v>
      </c>
      <c r="ASG2">
        <v>0.76280000000000003</v>
      </c>
      <c r="ASH2">
        <v>0.74199999999999999</v>
      </c>
      <c r="ASI2">
        <v>0.74670000000000003</v>
      </c>
      <c r="ASJ2">
        <v>0.75360000000000005</v>
      </c>
      <c r="ASK2">
        <v>0.751</v>
      </c>
      <c r="ASL2">
        <v>0.751</v>
      </c>
      <c r="ASM2">
        <v>0.751</v>
      </c>
      <c r="ASN2">
        <v>0.74760000000000004</v>
      </c>
      <c r="ASO2">
        <v>0.749</v>
      </c>
      <c r="ASP2">
        <v>0.74539999999999995</v>
      </c>
      <c r="ASQ2">
        <v>0.74129999999999996</v>
      </c>
      <c r="ASR2">
        <v>0.73829999999999996</v>
      </c>
      <c r="ASS2">
        <v>0.73829999999999996</v>
      </c>
      <c r="AST2">
        <v>0.73829999999999996</v>
      </c>
      <c r="ASU2">
        <v>0.73399999999999999</v>
      </c>
      <c r="ASV2">
        <v>0.72330000000000005</v>
      </c>
      <c r="ASW2">
        <v>0.71550000000000002</v>
      </c>
      <c r="ASX2">
        <v>0.71350000000000002</v>
      </c>
      <c r="ASY2">
        <v>0.72050000000000003</v>
      </c>
      <c r="ASZ2">
        <v>0.72050000000000003</v>
      </c>
      <c r="ATA2">
        <v>0.72050000000000003</v>
      </c>
      <c r="ATB2">
        <v>0.72109999999999996</v>
      </c>
      <c r="ATC2">
        <v>0.71679999999999999</v>
      </c>
      <c r="ATD2">
        <v>0.72370000000000001</v>
      </c>
      <c r="ATE2">
        <v>0.71960000000000002</v>
      </c>
      <c r="ATF2">
        <v>0.71109999999999995</v>
      </c>
      <c r="ATG2">
        <v>0.71109999999999995</v>
      </c>
      <c r="ATH2">
        <v>0.71109999999999995</v>
      </c>
      <c r="ATI2">
        <v>0.71530000000000005</v>
      </c>
      <c r="ATJ2">
        <v>0.71250000000000002</v>
      </c>
      <c r="ATK2">
        <v>0.71550000000000002</v>
      </c>
      <c r="ATL2">
        <v>0.71560000000000001</v>
      </c>
      <c r="ATM2">
        <v>0.70909999999999995</v>
      </c>
      <c r="ATN2">
        <v>0.70909999999999995</v>
      </c>
      <c r="ATO2">
        <v>0.70909999999999995</v>
      </c>
      <c r="ATP2">
        <v>0.70840000000000003</v>
      </c>
      <c r="ATQ2">
        <v>0.71030000000000004</v>
      </c>
      <c r="ATR2">
        <v>0.6986</v>
      </c>
      <c r="ATS2">
        <v>0.70589999999999997</v>
      </c>
      <c r="ATT2">
        <v>0.71889999999999998</v>
      </c>
      <c r="ATU2">
        <v>0.71889999999999998</v>
      </c>
      <c r="ATV2">
        <v>0.71889999999999998</v>
      </c>
      <c r="ATW2">
        <v>0.7208</v>
      </c>
      <c r="ATX2">
        <v>0.70609999999999995</v>
      </c>
      <c r="ATY2">
        <v>0.7056</v>
      </c>
      <c r="ATZ2">
        <v>0.70779999999999998</v>
      </c>
      <c r="AUA2">
        <v>0.70960000000000001</v>
      </c>
      <c r="AUB2">
        <v>0.70960000000000001</v>
      </c>
      <c r="AUC2">
        <v>0.70960000000000001</v>
      </c>
      <c r="AUD2">
        <v>0.70709999999999995</v>
      </c>
      <c r="AUE2">
        <v>0.70420000000000005</v>
      </c>
      <c r="AUF2">
        <v>0.69689999999999996</v>
      </c>
      <c r="AUG2">
        <v>0.69789999999999996</v>
      </c>
      <c r="AUH2">
        <v>0.70269999999999999</v>
      </c>
      <c r="AUI2">
        <v>0.70269999999999999</v>
      </c>
      <c r="AUJ2">
        <v>0.70269999999999999</v>
      </c>
      <c r="AUK2">
        <v>0.69140000000000001</v>
      </c>
      <c r="AUL2">
        <v>0.68530000000000002</v>
      </c>
      <c r="AUM2">
        <v>0.69340000000000002</v>
      </c>
      <c r="AUN2">
        <v>0.68889999999999996</v>
      </c>
      <c r="AUO2">
        <v>0.68659999999999999</v>
      </c>
      <c r="AUP2">
        <v>0.68659999999999999</v>
      </c>
      <c r="AUQ2">
        <v>0.68659999999999999</v>
      </c>
      <c r="AUR2">
        <v>0.69399999999999995</v>
      </c>
      <c r="AUS2">
        <v>0.70169999999999999</v>
      </c>
      <c r="AUT2">
        <v>0.70089999999999997</v>
      </c>
      <c r="AUU2">
        <v>0.70169999999999999</v>
      </c>
      <c r="AUV2">
        <v>0.70089999999999997</v>
      </c>
      <c r="AUW2">
        <v>0.70089999999999997</v>
      </c>
      <c r="AUX2">
        <v>0.70089999999999997</v>
      </c>
      <c r="AUY2">
        <v>0.69889999999999997</v>
      </c>
      <c r="AUZ2">
        <v>0.70730000000000004</v>
      </c>
      <c r="AVA2">
        <v>0.71730000000000005</v>
      </c>
      <c r="AVB2">
        <v>0.71919999999999995</v>
      </c>
      <c r="AVC2">
        <v>0.73080000000000001</v>
      </c>
      <c r="AVD2">
        <v>0.73080000000000001</v>
      </c>
      <c r="AVE2">
        <v>0.73080000000000001</v>
      </c>
      <c r="AVF2">
        <v>0.73080000000000001</v>
      </c>
      <c r="AVG2">
        <v>0.72889999999999999</v>
      </c>
      <c r="AVH2">
        <v>0.72740000000000005</v>
      </c>
      <c r="AVI2">
        <v>0.72650000000000003</v>
      </c>
      <c r="AVJ2">
        <v>0.72619999999999996</v>
      </c>
      <c r="AVK2">
        <v>0.72619999999999996</v>
      </c>
      <c r="AVL2">
        <v>0.72619999999999996</v>
      </c>
      <c r="AVM2">
        <v>0.72619999999999996</v>
      </c>
      <c r="AVN2">
        <v>0.72219999999999995</v>
      </c>
      <c r="AVO2">
        <v>0.72489999999999999</v>
      </c>
      <c r="AVP2">
        <v>0.71660000000000001</v>
      </c>
      <c r="AVQ2">
        <v>0.71260000000000001</v>
      </c>
      <c r="AVR2">
        <v>0.71260000000000001</v>
      </c>
      <c r="AVS2">
        <v>0.71260000000000001</v>
      </c>
      <c r="AVT2">
        <v>0.71809999999999996</v>
      </c>
      <c r="AVU2">
        <v>0.71989999999999998</v>
      </c>
      <c r="AVV2">
        <v>0.72299999999999998</v>
      </c>
      <c r="AVW2">
        <v>0.72109999999999996</v>
      </c>
      <c r="AVX2">
        <v>0.72130000000000005</v>
      </c>
      <c r="AVY2">
        <v>0.72130000000000005</v>
      </c>
      <c r="AVZ2">
        <v>0.72130000000000005</v>
      </c>
      <c r="AWA2">
        <v>0.72950000000000004</v>
      </c>
      <c r="AWB2">
        <v>0.72070000000000001</v>
      </c>
      <c r="AWC2">
        <v>0.72019999999999995</v>
      </c>
      <c r="AWD2">
        <v>0.72789999999999999</v>
      </c>
      <c r="AWE2">
        <v>0.73170000000000002</v>
      </c>
      <c r="AWF2">
        <v>0.73170000000000002</v>
      </c>
      <c r="AWG2">
        <v>0.73170000000000002</v>
      </c>
      <c r="AWH2">
        <v>0.73340000000000005</v>
      </c>
      <c r="AWI2">
        <v>0.73240000000000005</v>
      </c>
      <c r="AWJ2">
        <v>0.72899999999999998</v>
      </c>
      <c r="AWK2">
        <v>0.72109999999999996</v>
      </c>
      <c r="AWL2">
        <v>0.72030000000000005</v>
      </c>
      <c r="AWM2">
        <v>0.72030000000000005</v>
      </c>
      <c r="AWN2">
        <v>0.72030000000000005</v>
      </c>
      <c r="AWO2">
        <v>0.72260000000000002</v>
      </c>
      <c r="AWP2">
        <v>0.72499999999999998</v>
      </c>
      <c r="AWQ2">
        <v>0.72150000000000003</v>
      </c>
      <c r="AWR2">
        <v>0.71870000000000001</v>
      </c>
      <c r="AWS2">
        <v>0.72089999999999999</v>
      </c>
      <c r="AWT2">
        <v>0.72089999999999999</v>
      </c>
      <c r="AWU2">
        <v>0.72089999999999999</v>
      </c>
      <c r="AWV2">
        <v>0.71599999999999997</v>
      </c>
      <c r="AWW2">
        <v>0.7097</v>
      </c>
      <c r="AWX2">
        <v>0.71319999999999995</v>
      </c>
      <c r="AWY2">
        <v>0.7097</v>
      </c>
      <c r="AWZ2">
        <v>0.71389999999999998</v>
      </c>
      <c r="AXA2">
        <v>0.71389999999999998</v>
      </c>
      <c r="AXB2">
        <v>0.71389999999999998</v>
      </c>
      <c r="AXC2">
        <v>0.71160000000000001</v>
      </c>
      <c r="AXD2">
        <v>0.70579999999999998</v>
      </c>
      <c r="AXE2">
        <v>0.70520000000000005</v>
      </c>
      <c r="AXF2">
        <v>0.70599999999999996</v>
      </c>
      <c r="AXG2">
        <v>0.71450000000000002</v>
      </c>
      <c r="AXH2">
        <v>0.71450000000000002</v>
      </c>
      <c r="AXI2">
        <v>0.71450000000000002</v>
      </c>
      <c r="AXJ2">
        <v>0.71440000000000003</v>
      </c>
      <c r="AXK2">
        <v>0.71889999999999998</v>
      </c>
      <c r="AXL2">
        <v>0.71730000000000005</v>
      </c>
      <c r="AXM2">
        <v>0.7137</v>
      </c>
      <c r="AXN2">
        <v>0.70879999999999999</v>
      </c>
      <c r="AXO2">
        <v>0.70879999999999999</v>
      </c>
      <c r="AXP2">
        <v>0.70879999999999999</v>
      </c>
      <c r="AXQ2">
        <v>0.70760000000000001</v>
      </c>
      <c r="AXR2">
        <v>0.71340000000000003</v>
      </c>
      <c r="AXS2">
        <v>0.72299999999999998</v>
      </c>
      <c r="AXT2">
        <v>0.72529999999999994</v>
      </c>
      <c r="AXU2">
        <v>0.7268</v>
      </c>
      <c r="AXV2">
        <v>0.7268</v>
      </c>
      <c r="AXW2">
        <v>0.7268</v>
      </c>
      <c r="AXX2">
        <v>0.72089999999999999</v>
      </c>
      <c r="AXY2">
        <v>0.72289999999999999</v>
      </c>
      <c r="AXZ2">
        <v>0.72850000000000004</v>
      </c>
      <c r="AYA2">
        <v>0.72740000000000005</v>
      </c>
      <c r="AYB2">
        <v>0.72570000000000001</v>
      </c>
      <c r="AYC2">
        <v>0.72570000000000001</v>
      </c>
      <c r="AYD2">
        <v>0.72570000000000001</v>
      </c>
      <c r="AYE2">
        <v>0.73270000000000002</v>
      </c>
      <c r="AYF2">
        <v>0.72570000000000001</v>
      </c>
      <c r="AYG2">
        <v>0.7298</v>
      </c>
      <c r="AYH2">
        <v>0.73709999999999998</v>
      </c>
      <c r="AYI2">
        <v>0.7329</v>
      </c>
      <c r="AYJ2">
        <v>0.7329</v>
      </c>
      <c r="AYK2">
        <v>0.7329</v>
      </c>
      <c r="AYL2">
        <v>0.71850000000000003</v>
      </c>
      <c r="AYM2">
        <v>0.7228</v>
      </c>
      <c r="AYN2">
        <v>0.71120000000000005</v>
      </c>
      <c r="AYO2">
        <v>0.70879999999999999</v>
      </c>
      <c r="AYP2">
        <v>0.70320000000000005</v>
      </c>
      <c r="AYQ2">
        <v>0.70320000000000005</v>
      </c>
      <c r="AYR2">
        <v>0.70320000000000005</v>
      </c>
      <c r="AYS2">
        <v>0.70689999999999997</v>
      </c>
      <c r="AYT2">
        <v>0.70289999999999997</v>
      </c>
      <c r="AYU2">
        <v>0.69989999999999997</v>
      </c>
      <c r="AYV2">
        <v>0.6996</v>
      </c>
      <c r="AYW2">
        <v>0.70150000000000001</v>
      </c>
      <c r="AYX2">
        <v>0.70150000000000001</v>
      </c>
      <c r="AYY2">
        <v>0.70150000000000001</v>
      </c>
      <c r="AYZ2">
        <v>0.69620000000000004</v>
      </c>
      <c r="AZA2">
        <v>0.70509999999999995</v>
      </c>
      <c r="AZB2">
        <v>0.70909999999999995</v>
      </c>
      <c r="AZC2">
        <v>0.71689999999999998</v>
      </c>
      <c r="AZD2">
        <v>0.72689999999999999</v>
      </c>
      <c r="AZE2">
        <v>0.72689999999999999</v>
      </c>
      <c r="AZF2">
        <v>0.72689999999999999</v>
      </c>
      <c r="AZG2">
        <v>0.71699999999999997</v>
      </c>
      <c r="AZH2">
        <v>0.71619999999999995</v>
      </c>
      <c r="AZI2">
        <v>0.71260000000000001</v>
      </c>
      <c r="AZJ2">
        <v>0.71220000000000006</v>
      </c>
      <c r="AZK2">
        <v>0.70620000000000005</v>
      </c>
      <c r="AZL2">
        <v>0.70620000000000005</v>
      </c>
      <c r="AZM2">
        <v>0.70620000000000005</v>
      </c>
      <c r="AZN2">
        <v>0.70650000000000002</v>
      </c>
      <c r="AZO2">
        <v>0.70230000000000004</v>
      </c>
      <c r="AZP2">
        <v>0.69869999999999999</v>
      </c>
      <c r="AZQ2">
        <v>0.69389999999999996</v>
      </c>
      <c r="AZR2">
        <v>0.69840000000000002</v>
      </c>
      <c r="AZS2">
        <v>0.69840000000000002</v>
      </c>
      <c r="AZT2">
        <v>0.69840000000000002</v>
      </c>
      <c r="AZU2">
        <v>0.70030000000000003</v>
      </c>
      <c r="AZV2">
        <v>0.70079999999999998</v>
      </c>
      <c r="AZW2">
        <v>0.70420000000000005</v>
      </c>
      <c r="AZX2">
        <v>0.71189999999999998</v>
      </c>
      <c r="AZY2">
        <v>0.7137</v>
      </c>
      <c r="AZZ2">
        <v>0.7137</v>
      </c>
      <c r="BAA2">
        <v>0.7137</v>
      </c>
      <c r="BAB2">
        <v>0.71460000000000001</v>
      </c>
      <c r="BAC2">
        <v>0.71430000000000005</v>
      </c>
      <c r="BAD2">
        <v>0.72199999999999998</v>
      </c>
      <c r="BAE2">
        <v>0.72289999999999999</v>
      </c>
      <c r="BAF2">
        <v>0.73329999999999995</v>
      </c>
      <c r="BAG2">
        <v>0.73329999999999995</v>
      </c>
      <c r="BAH2">
        <v>0.73329999999999995</v>
      </c>
      <c r="BAI2">
        <v>0.73150000000000004</v>
      </c>
      <c r="BAJ2">
        <v>0.73480000000000001</v>
      </c>
      <c r="BAK2">
        <v>0.73419999999999996</v>
      </c>
      <c r="BAL2">
        <v>0.73529999999999995</v>
      </c>
      <c r="BAM2">
        <v>0.73870000000000002</v>
      </c>
      <c r="BAN2">
        <v>0.73870000000000002</v>
      </c>
      <c r="BAO2">
        <v>0.73870000000000002</v>
      </c>
      <c r="BAP2">
        <v>0.73470000000000002</v>
      </c>
      <c r="BAQ2">
        <v>0.73740000000000006</v>
      </c>
      <c r="BAR2">
        <v>0.73250000000000004</v>
      </c>
      <c r="BAS2">
        <v>0.73640000000000005</v>
      </c>
      <c r="BAT2">
        <v>0.73880000000000001</v>
      </c>
      <c r="BAU2">
        <v>0.73880000000000001</v>
      </c>
      <c r="BAV2">
        <v>0.73880000000000001</v>
      </c>
      <c r="BAW2">
        <v>0.73299999999999998</v>
      </c>
      <c r="BAX2">
        <v>0.73760000000000003</v>
      </c>
      <c r="BAY2">
        <v>0.7399</v>
      </c>
      <c r="BAZ2">
        <v>0.72660000000000002</v>
      </c>
      <c r="BBA2">
        <v>0.72440000000000004</v>
      </c>
      <c r="BBB2">
        <v>0.72440000000000004</v>
      </c>
      <c r="BBC2">
        <v>0.72440000000000004</v>
      </c>
      <c r="BBD2">
        <v>0.72719999999999996</v>
      </c>
      <c r="BBE2">
        <v>0.73040000000000005</v>
      </c>
      <c r="BBF2">
        <v>0.73070000000000002</v>
      </c>
      <c r="BBG2">
        <v>0.72829999999999995</v>
      </c>
      <c r="BBH2">
        <v>0.72650000000000003</v>
      </c>
      <c r="BBI2">
        <v>0.72650000000000003</v>
      </c>
      <c r="BBJ2">
        <v>0.72650000000000003</v>
      </c>
      <c r="BBK2">
        <v>0.74099999999999999</v>
      </c>
      <c r="BBL2">
        <v>0.73839999999999995</v>
      </c>
      <c r="BBM2">
        <v>0.7369</v>
      </c>
      <c r="BBN2">
        <v>0.73809999999999998</v>
      </c>
      <c r="BBO2">
        <v>0.74009999999999998</v>
      </c>
      <c r="BBP2">
        <v>0.74009999999999998</v>
      </c>
      <c r="BBQ2">
        <v>0.74009999999999998</v>
      </c>
      <c r="BBR2">
        <v>0.73860000000000003</v>
      </c>
      <c r="BBS2">
        <v>0.74619999999999997</v>
      </c>
      <c r="BBT2">
        <v>0.74390000000000001</v>
      </c>
      <c r="BBU2">
        <v>0.74280000000000002</v>
      </c>
      <c r="BBV2">
        <v>0.74690000000000001</v>
      </c>
      <c r="BBW2">
        <v>0.74690000000000001</v>
      </c>
      <c r="BBX2">
        <v>0.74690000000000001</v>
      </c>
      <c r="BBY2">
        <v>0.74609999999999999</v>
      </c>
      <c r="BBZ2">
        <v>0.74160000000000004</v>
      </c>
      <c r="BCA2">
        <v>0.74250000000000005</v>
      </c>
      <c r="BCB2">
        <v>0.74950000000000006</v>
      </c>
      <c r="BCC2">
        <v>0.75239999999999996</v>
      </c>
      <c r="BCD2">
        <v>0.75239999999999996</v>
      </c>
      <c r="BCE2">
        <v>0.75239999999999996</v>
      </c>
      <c r="BCF2">
        <v>0.75929999999999997</v>
      </c>
      <c r="BCG2">
        <v>0.76770000000000005</v>
      </c>
      <c r="BCH2">
        <v>0.76900000000000002</v>
      </c>
      <c r="BCI2">
        <v>0.76639999999999997</v>
      </c>
      <c r="BCJ2">
        <v>0.76559999999999995</v>
      </c>
      <c r="BCK2">
        <v>0.76559999999999995</v>
      </c>
      <c r="BCL2">
        <v>0.76559999999999995</v>
      </c>
      <c r="BCM2">
        <v>0.77410000000000001</v>
      </c>
      <c r="BCN2">
        <v>0.77480000000000004</v>
      </c>
      <c r="BCO2">
        <v>0.77070000000000005</v>
      </c>
      <c r="BCP2">
        <v>0.7762</v>
      </c>
      <c r="BCQ2">
        <v>0.77439999999999998</v>
      </c>
      <c r="BCR2">
        <v>0.77439999999999998</v>
      </c>
      <c r="BCS2">
        <v>0.77439999999999998</v>
      </c>
      <c r="BCT2">
        <v>0.78269999999999995</v>
      </c>
      <c r="BCU2">
        <v>0.76759999999999995</v>
      </c>
      <c r="BCV2">
        <v>0.77439999999999998</v>
      </c>
      <c r="BCW2">
        <v>0.77549999999999997</v>
      </c>
      <c r="BCX2">
        <v>0.77059999999999995</v>
      </c>
      <c r="BCY2">
        <v>0.77059999999999995</v>
      </c>
      <c r="BCZ2">
        <v>0.77059999999999995</v>
      </c>
      <c r="BDA2">
        <v>0.77290000000000003</v>
      </c>
      <c r="BDB2">
        <v>0.77410000000000001</v>
      </c>
      <c r="BDC2">
        <v>0.7702</v>
      </c>
      <c r="BDD2">
        <v>0.76370000000000005</v>
      </c>
      <c r="BDE2">
        <v>0.77180000000000004</v>
      </c>
      <c r="BDF2">
        <v>0.77180000000000004</v>
      </c>
      <c r="BDG2">
        <v>0.77180000000000004</v>
      </c>
      <c r="BDH2">
        <v>0.7742</v>
      </c>
      <c r="BDI2">
        <v>0.77749999999999997</v>
      </c>
      <c r="BDJ2">
        <v>0.76900000000000002</v>
      </c>
      <c r="BDK2">
        <v>0.7631</v>
      </c>
      <c r="BDL2">
        <v>0.7651</v>
      </c>
      <c r="BDM2">
        <v>0.7651</v>
      </c>
      <c r="BDN2">
        <v>0.7651</v>
      </c>
      <c r="BDO2">
        <v>0.76370000000000005</v>
      </c>
      <c r="BDP2">
        <v>0.77100000000000002</v>
      </c>
      <c r="BDQ2">
        <v>0.77929999999999999</v>
      </c>
      <c r="BDR2">
        <v>0.78290000000000004</v>
      </c>
      <c r="BDS2">
        <v>0.7883</v>
      </c>
      <c r="BDT2">
        <v>0.7883</v>
      </c>
      <c r="BDU2">
        <v>0.7883</v>
      </c>
      <c r="BDV2">
        <v>0.78890000000000005</v>
      </c>
      <c r="BDW2">
        <v>0.79020000000000001</v>
      </c>
      <c r="BDX2">
        <v>0.79700000000000004</v>
      </c>
      <c r="BDY2">
        <v>0.80049999999999999</v>
      </c>
      <c r="BDZ2">
        <v>0.80010000000000003</v>
      </c>
      <c r="BEA2">
        <v>0.80010000000000003</v>
      </c>
      <c r="BEB2">
        <v>0.80010000000000003</v>
      </c>
      <c r="BEC2">
        <v>0.81059999999999999</v>
      </c>
      <c r="BED2">
        <v>0.80469999999999997</v>
      </c>
      <c r="BEE2">
        <v>0.79879999999999995</v>
      </c>
      <c r="BEF2">
        <v>0.7893</v>
      </c>
      <c r="BEG2">
        <v>0.7913</v>
      </c>
      <c r="BEH2">
        <v>0.7913</v>
      </c>
      <c r="BEI2">
        <v>0.7913</v>
      </c>
      <c r="BEJ2">
        <v>0.79690000000000005</v>
      </c>
      <c r="BEK2">
        <v>0.8004</v>
      </c>
      <c r="BEL2">
        <v>0.78739999999999999</v>
      </c>
      <c r="BEM2">
        <v>0.78400000000000003</v>
      </c>
      <c r="BEN2">
        <v>0.79200000000000004</v>
      </c>
      <c r="BEO2">
        <v>0.79200000000000004</v>
      </c>
      <c r="BEP2">
        <v>0.79200000000000004</v>
      </c>
      <c r="BEQ2">
        <v>0.79200000000000004</v>
      </c>
      <c r="BER2">
        <v>0.7994</v>
      </c>
      <c r="BES2">
        <v>0.79459999999999997</v>
      </c>
      <c r="BET2">
        <v>0.78039999999999998</v>
      </c>
      <c r="BEU2">
        <v>0.77959999999999996</v>
      </c>
      <c r="BEV2">
        <v>0.77959999999999996</v>
      </c>
      <c r="BEW2">
        <v>0.77959999999999996</v>
      </c>
      <c r="BEX2">
        <v>0.77290000000000003</v>
      </c>
      <c r="BEY2">
        <v>0.77869999999999995</v>
      </c>
      <c r="BEZ2">
        <v>0.7742</v>
      </c>
      <c r="BFA2">
        <v>0.77569999999999995</v>
      </c>
      <c r="BFB2">
        <v>0.78120000000000001</v>
      </c>
      <c r="BFC2">
        <v>0.78120000000000001</v>
      </c>
      <c r="BFD2">
        <v>0.78120000000000001</v>
      </c>
      <c r="BFE2">
        <v>0.77669999999999995</v>
      </c>
      <c r="BFF2">
        <v>0.75860000000000005</v>
      </c>
      <c r="BFG2">
        <v>0.75800000000000001</v>
      </c>
      <c r="BFH2">
        <v>0.75780000000000003</v>
      </c>
      <c r="BFI2">
        <v>0.76459999999999995</v>
      </c>
      <c r="BFJ2">
        <v>0.76459999999999995</v>
      </c>
      <c r="BFK2">
        <v>0.76459999999999995</v>
      </c>
      <c r="BFL2">
        <v>0.77229999999999999</v>
      </c>
      <c r="BFM2">
        <v>0.77159999999999995</v>
      </c>
      <c r="BFN2">
        <v>0.76429999999999998</v>
      </c>
      <c r="BFO2">
        <v>0.75509999999999999</v>
      </c>
      <c r="BFP2">
        <v>0.75509999999999999</v>
      </c>
      <c r="BFQ2">
        <v>0.75509999999999999</v>
      </c>
      <c r="BFR2">
        <v>0.75509999999999999</v>
      </c>
      <c r="BFS2">
        <v>0.75509999999999999</v>
      </c>
      <c r="BFT2">
        <v>0.75990000000000002</v>
      </c>
      <c r="BFU2">
        <v>0.7601</v>
      </c>
      <c r="BFV2">
        <v>0.76600000000000001</v>
      </c>
      <c r="BFW2">
        <v>0.77880000000000005</v>
      </c>
      <c r="BFX2">
        <v>0.77880000000000005</v>
      </c>
      <c r="BFY2">
        <v>0.77880000000000005</v>
      </c>
      <c r="BFZ2">
        <v>0.7843</v>
      </c>
      <c r="BGA2">
        <v>0.78890000000000005</v>
      </c>
      <c r="BGB2">
        <v>0.79100000000000004</v>
      </c>
      <c r="BGC2">
        <v>0.78290000000000004</v>
      </c>
      <c r="BGD2">
        <v>0.77039999999999997</v>
      </c>
      <c r="BGE2">
        <v>0.77039999999999997</v>
      </c>
      <c r="BGF2">
        <v>0.77039999999999997</v>
      </c>
      <c r="BGG2">
        <v>0.76449999999999996</v>
      </c>
      <c r="BGH2">
        <v>0.76200000000000001</v>
      </c>
      <c r="BGI2">
        <v>0.76429999999999998</v>
      </c>
      <c r="BGJ2">
        <v>0.76519999999999999</v>
      </c>
      <c r="BGK2">
        <v>0.7661</v>
      </c>
      <c r="BGL2">
        <v>0.7661</v>
      </c>
      <c r="BGM2">
        <v>0.7661</v>
      </c>
      <c r="BGN2">
        <v>0.77070000000000005</v>
      </c>
      <c r="BGO2">
        <v>0.7611</v>
      </c>
      <c r="BGP2">
        <v>0.7651</v>
      </c>
      <c r="BGQ2">
        <v>0.77329999999999999</v>
      </c>
      <c r="BGR2">
        <v>0.78359999999999996</v>
      </c>
      <c r="BGS2">
        <v>0.78359999999999996</v>
      </c>
      <c r="BGT2">
        <v>0.78359999999999996</v>
      </c>
      <c r="BGU2">
        <v>0.7792</v>
      </c>
      <c r="BGV2">
        <v>0.78390000000000004</v>
      </c>
      <c r="BGW2">
        <v>0.78159999999999996</v>
      </c>
      <c r="BGX2">
        <v>0.77790000000000004</v>
      </c>
      <c r="BGY2">
        <v>0.78280000000000005</v>
      </c>
      <c r="BGZ2">
        <v>0.78280000000000005</v>
      </c>
      <c r="BHA2">
        <v>0.78280000000000005</v>
      </c>
      <c r="BHB2">
        <v>0.7883</v>
      </c>
      <c r="BHC2">
        <v>0.78859999999999997</v>
      </c>
      <c r="BHD2">
        <v>0.77539999999999998</v>
      </c>
      <c r="BHE2">
        <v>0.77859999999999996</v>
      </c>
      <c r="BHF2">
        <v>0.78459999999999996</v>
      </c>
      <c r="BHG2">
        <v>0.78459999999999996</v>
      </c>
      <c r="BHH2">
        <v>0.78459999999999996</v>
      </c>
      <c r="BHI2">
        <v>0.7782</v>
      </c>
      <c r="BHJ2">
        <v>0.77900000000000003</v>
      </c>
      <c r="BHK2">
        <v>0.78220000000000001</v>
      </c>
      <c r="BHL2">
        <v>0.77769999999999995</v>
      </c>
      <c r="BHM2">
        <v>0.77480000000000004</v>
      </c>
      <c r="BHN2">
        <v>0.77480000000000004</v>
      </c>
      <c r="BHO2">
        <v>0.77480000000000004</v>
      </c>
      <c r="BHP2">
        <v>0.76739999999999997</v>
      </c>
      <c r="BHQ2">
        <v>0.77459999999999996</v>
      </c>
      <c r="BHR2">
        <v>0.77790000000000004</v>
      </c>
      <c r="BHS2">
        <v>0.78139999999999998</v>
      </c>
      <c r="BHT2">
        <v>0.78549999999999998</v>
      </c>
      <c r="BHU2">
        <v>0.78549999999999998</v>
      </c>
      <c r="BHV2">
        <v>0.78549999999999998</v>
      </c>
      <c r="BHW2">
        <v>0.78069999999999995</v>
      </c>
      <c r="BHX2">
        <v>0.77749999999999997</v>
      </c>
      <c r="BHY2">
        <v>0.76870000000000005</v>
      </c>
      <c r="BHZ2">
        <v>0.77880000000000005</v>
      </c>
      <c r="BIA2">
        <v>0.77780000000000005</v>
      </c>
      <c r="BIB2">
        <v>0.77780000000000005</v>
      </c>
      <c r="BIC2">
        <v>0.77780000000000005</v>
      </c>
      <c r="BID2">
        <v>0.77849999999999997</v>
      </c>
      <c r="BIE2">
        <v>0.79700000000000004</v>
      </c>
      <c r="BIF2">
        <v>0.7944</v>
      </c>
      <c r="BIG2">
        <v>0.7903</v>
      </c>
      <c r="BIH2">
        <v>0.7903</v>
      </c>
      <c r="BII2">
        <v>0.7903</v>
      </c>
      <c r="BIJ2">
        <v>0.7903</v>
      </c>
      <c r="BIK2">
        <v>0.8125</v>
      </c>
      <c r="BIL2">
        <v>0.82140000000000002</v>
      </c>
      <c r="BIM2">
        <v>0.81989999999999996</v>
      </c>
      <c r="BIN2">
        <v>0.82110000000000005</v>
      </c>
      <c r="BIO2">
        <v>0.82110000000000005</v>
      </c>
      <c r="BIP2">
        <v>0.82110000000000005</v>
      </c>
      <c r="BIQ2">
        <v>0.82110000000000005</v>
      </c>
      <c r="BIR2">
        <v>0.82779999999999998</v>
      </c>
      <c r="BIS2">
        <v>0.81359999999999999</v>
      </c>
      <c r="BIT2">
        <v>0.81589999999999996</v>
      </c>
      <c r="BIU2">
        <v>0.81420000000000003</v>
      </c>
      <c r="BIV2">
        <v>0.81440000000000001</v>
      </c>
      <c r="BIW2">
        <v>0.81440000000000001</v>
      </c>
      <c r="BIX2">
        <v>0.81440000000000001</v>
      </c>
      <c r="BIY2">
        <v>0.81059999999999999</v>
      </c>
      <c r="BIZ2">
        <v>0.80700000000000005</v>
      </c>
      <c r="BJA2">
        <v>0.81379999999999997</v>
      </c>
      <c r="BJB2">
        <v>0.8075</v>
      </c>
      <c r="BJC2">
        <v>0.8115</v>
      </c>
      <c r="BJD2">
        <v>0.8115</v>
      </c>
      <c r="BJE2">
        <v>0.8115</v>
      </c>
      <c r="BJF2">
        <v>0.81869999999999998</v>
      </c>
      <c r="BJG2">
        <v>0.81869999999999998</v>
      </c>
      <c r="BJH2">
        <v>0.81730000000000003</v>
      </c>
      <c r="BJI2">
        <v>0.81510000000000005</v>
      </c>
      <c r="BJJ2">
        <v>0.81169999999999998</v>
      </c>
      <c r="BJK2">
        <v>0.81169999999999998</v>
      </c>
      <c r="BJL2">
        <v>0.81169999999999998</v>
      </c>
      <c r="BJM2">
        <v>0.81169999999999998</v>
      </c>
      <c r="BJN2">
        <v>0.81169999999999998</v>
      </c>
      <c r="BJO2">
        <v>0.81269999999999998</v>
      </c>
      <c r="BJP2">
        <v>0.81420000000000003</v>
      </c>
      <c r="BJQ2">
        <v>0.81789999999999996</v>
      </c>
      <c r="BJR2">
        <v>0.81789999999999996</v>
      </c>
      <c r="BJS2">
        <v>0.81789999999999996</v>
      </c>
      <c r="BJT2">
        <v>0.81869999999999998</v>
      </c>
      <c r="BJU2">
        <v>0.81879999999999997</v>
      </c>
      <c r="BJV2">
        <v>0.82450000000000001</v>
      </c>
      <c r="BJW2">
        <v>0.82140000000000002</v>
      </c>
      <c r="BJX2">
        <v>0.82689999999999997</v>
      </c>
      <c r="BJY2">
        <v>0.82689999999999997</v>
      </c>
      <c r="BJZ2">
        <v>0.82689999999999997</v>
      </c>
      <c r="BKA2">
        <v>0.82550000000000001</v>
      </c>
      <c r="BKB2">
        <v>0.8347</v>
      </c>
      <c r="BKC2">
        <v>0.83</v>
      </c>
      <c r="BKD2">
        <v>0.82889999999999997</v>
      </c>
      <c r="BKE2">
        <v>0.83730000000000004</v>
      </c>
      <c r="BKF2">
        <v>0.83730000000000004</v>
      </c>
      <c r="BKG2">
        <v>0.83730000000000004</v>
      </c>
      <c r="BKH2">
        <v>0.83789999999999998</v>
      </c>
      <c r="BKI2">
        <v>0.84340000000000004</v>
      </c>
      <c r="BKJ2">
        <v>0.84399999999999997</v>
      </c>
      <c r="BKK2">
        <v>0.84930000000000005</v>
      </c>
      <c r="BKL2">
        <v>0.85229999999999995</v>
      </c>
      <c r="BKM2">
        <v>0.85229999999999995</v>
      </c>
      <c r="BKN2">
        <v>0.85229999999999995</v>
      </c>
      <c r="BKO2">
        <v>0.85709999999999997</v>
      </c>
      <c r="BKP2">
        <v>0.85050000000000003</v>
      </c>
      <c r="BKQ2">
        <v>0.85309999999999997</v>
      </c>
      <c r="BKR2">
        <v>0.86260000000000003</v>
      </c>
      <c r="BKS2">
        <v>0.87129999999999996</v>
      </c>
      <c r="BKT2">
        <v>0.87129999999999996</v>
      </c>
      <c r="BKU2">
        <v>0.87129999999999996</v>
      </c>
      <c r="BKV2">
        <v>0.8609</v>
      </c>
      <c r="BKW2">
        <v>0.86380000000000001</v>
      </c>
      <c r="BKX2">
        <v>0.87250000000000005</v>
      </c>
      <c r="BKY2">
        <v>0.87309999999999999</v>
      </c>
      <c r="BKZ2">
        <v>0.86750000000000005</v>
      </c>
      <c r="BLA2">
        <v>0.86750000000000005</v>
      </c>
      <c r="BLB2">
        <v>0.86750000000000005</v>
      </c>
      <c r="BLC2">
        <v>0.87390000000000001</v>
      </c>
      <c r="BLD2">
        <v>0.87070000000000003</v>
      </c>
      <c r="BLE2">
        <v>0.86360000000000003</v>
      </c>
      <c r="BLF2">
        <v>0.86670000000000003</v>
      </c>
      <c r="BLG2">
        <v>0.85960000000000003</v>
      </c>
      <c r="BLH2">
        <v>0.85960000000000003</v>
      </c>
      <c r="BLI2">
        <v>0.85960000000000003</v>
      </c>
      <c r="BLJ2">
        <v>0.86150000000000004</v>
      </c>
      <c r="BLK2">
        <v>0.86099999999999999</v>
      </c>
      <c r="BLL2">
        <v>0.87250000000000005</v>
      </c>
      <c r="BLM2">
        <v>0.87080000000000002</v>
      </c>
      <c r="BLN2">
        <v>0.87890000000000001</v>
      </c>
      <c r="BLO2">
        <v>0.87890000000000001</v>
      </c>
      <c r="BLP2">
        <v>0.87890000000000001</v>
      </c>
      <c r="BLQ2">
        <v>0.88029999999999997</v>
      </c>
      <c r="BLR2">
        <v>0.88859999999999995</v>
      </c>
      <c r="BLS2">
        <v>0.8871</v>
      </c>
      <c r="BLT2">
        <v>0.87909999999999999</v>
      </c>
      <c r="BLU2">
        <v>0.87929999999999997</v>
      </c>
      <c r="BLV2">
        <v>0.87929999999999997</v>
      </c>
      <c r="BLW2">
        <v>0.87929999999999997</v>
      </c>
      <c r="BLX2">
        <v>0.87949999999999995</v>
      </c>
      <c r="BLY2">
        <v>0.87960000000000005</v>
      </c>
      <c r="BLZ2">
        <v>0.88170000000000004</v>
      </c>
      <c r="BMA2">
        <v>0.87729999999999997</v>
      </c>
      <c r="BMB2">
        <v>0.87849999999999995</v>
      </c>
      <c r="BMC2">
        <v>0.87849999999999995</v>
      </c>
      <c r="BMD2">
        <v>0.87849999999999995</v>
      </c>
      <c r="BME2">
        <v>0.87050000000000005</v>
      </c>
      <c r="BMF2">
        <v>0.87190000000000001</v>
      </c>
      <c r="BMG2">
        <v>0.87360000000000004</v>
      </c>
      <c r="BMH2">
        <v>0.87560000000000004</v>
      </c>
      <c r="BMI2">
        <v>0.87090000000000001</v>
      </c>
      <c r="BMJ2">
        <v>0.87090000000000001</v>
      </c>
      <c r="BMK2">
        <v>0.87090000000000001</v>
      </c>
      <c r="BML2">
        <v>0.88580000000000003</v>
      </c>
      <c r="BMM2">
        <v>0.87719999999999998</v>
      </c>
      <c r="BMN2">
        <v>0.87980000000000003</v>
      </c>
      <c r="BMO2">
        <v>0.87370000000000003</v>
      </c>
      <c r="BMP2">
        <v>0.87519999999999998</v>
      </c>
      <c r="BMQ2">
        <v>0.87519999999999998</v>
      </c>
      <c r="BMR2">
        <v>0.87519999999999998</v>
      </c>
      <c r="BMS2">
        <v>0.87760000000000005</v>
      </c>
      <c r="BMT2">
        <v>0.86939999999999995</v>
      </c>
      <c r="BMU2">
        <v>0.87129999999999996</v>
      </c>
      <c r="BMV2">
        <v>0.87260000000000004</v>
      </c>
      <c r="BMW2">
        <v>0.87909999999999999</v>
      </c>
      <c r="BMX2">
        <v>0.87909999999999999</v>
      </c>
      <c r="BMY2">
        <v>0.87909999999999999</v>
      </c>
      <c r="BMZ2">
        <v>0.88080000000000003</v>
      </c>
      <c r="BNA2">
        <v>0.88700000000000001</v>
      </c>
      <c r="BNB2">
        <v>0.89029999999999998</v>
      </c>
      <c r="BNC2">
        <v>0.88700000000000001</v>
      </c>
      <c r="BND2">
        <v>0.89739999999999998</v>
      </c>
      <c r="BNE2">
        <v>0.89739999999999998</v>
      </c>
      <c r="BNF2">
        <v>0.89739999999999998</v>
      </c>
      <c r="BNG2">
        <v>0.89449999999999996</v>
      </c>
      <c r="BNH2">
        <v>0.90590000000000004</v>
      </c>
      <c r="BNI2">
        <v>0.90300000000000002</v>
      </c>
      <c r="BNJ2">
        <v>0.9022</v>
      </c>
      <c r="BNK2">
        <v>0.90529999999999999</v>
      </c>
      <c r="BNL2">
        <v>0.90529999999999999</v>
      </c>
      <c r="BNM2">
        <v>0.90529999999999999</v>
      </c>
      <c r="BNN2">
        <v>0.91159999999999997</v>
      </c>
      <c r="BNO2">
        <v>0.91400000000000003</v>
      </c>
      <c r="BNP2">
        <v>0.92800000000000005</v>
      </c>
      <c r="BNQ2">
        <v>0.9335</v>
      </c>
      <c r="BNR2">
        <v>0.9365</v>
      </c>
      <c r="BNS2">
        <v>0.9365</v>
      </c>
      <c r="BNT2">
        <v>0.9365</v>
      </c>
      <c r="BNU2">
        <v>0.9345</v>
      </c>
      <c r="BNV2">
        <v>0.93310000000000004</v>
      </c>
      <c r="BNW2">
        <v>0.92820000000000003</v>
      </c>
      <c r="BNX2">
        <v>0.93410000000000004</v>
      </c>
      <c r="BNY2">
        <v>0.93379999999999996</v>
      </c>
      <c r="BNZ2">
        <v>0.93379999999999996</v>
      </c>
      <c r="BOA2">
        <v>0.93379999999999996</v>
      </c>
      <c r="BOB2">
        <v>0.93600000000000005</v>
      </c>
      <c r="BOC2">
        <v>0.93440000000000001</v>
      </c>
      <c r="BOD2">
        <v>0.93179999999999996</v>
      </c>
      <c r="BOE2">
        <v>0.93120000000000003</v>
      </c>
      <c r="BOF2">
        <v>0.93110000000000004</v>
      </c>
      <c r="BOG2">
        <v>0.93110000000000004</v>
      </c>
      <c r="BOH2">
        <v>0.93110000000000004</v>
      </c>
      <c r="BOI2">
        <v>0.92849999999999999</v>
      </c>
      <c r="BOJ2">
        <v>0.92930000000000001</v>
      </c>
      <c r="BOK2">
        <v>0.93400000000000005</v>
      </c>
      <c r="BOL2">
        <v>0.93200000000000005</v>
      </c>
      <c r="BOM2">
        <v>0.93220000000000003</v>
      </c>
      <c r="BON2">
        <v>0.93220000000000003</v>
      </c>
      <c r="BOO2">
        <v>0.93220000000000003</v>
      </c>
      <c r="BOP2">
        <v>0.93169999999999997</v>
      </c>
      <c r="BOQ2">
        <v>0.9294</v>
      </c>
      <c r="BOR2">
        <v>0.9264</v>
      </c>
      <c r="BOS2">
        <v>0.92679999999999996</v>
      </c>
      <c r="BOT2">
        <v>0.92849999999999999</v>
      </c>
      <c r="BOU2">
        <v>0.92849999999999999</v>
      </c>
      <c r="BOV2">
        <v>0.92849999999999999</v>
      </c>
      <c r="BOW2">
        <v>0.9274</v>
      </c>
      <c r="BOX2">
        <v>0.93130000000000002</v>
      </c>
      <c r="BOY2">
        <v>0.93159999999999998</v>
      </c>
      <c r="BOZ2">
        <v>0.93159999999999998</v>
      </c>
      <c r="BPA2">
        <v>0.92820000000000003</v>
      </c>
      <c r="BPB2">
        <v>0.92820000000000003</v>
      </c>
      <c r="BPC2">
        <v>0.92820000000000003</v>
      </c>
      <c r="BPD2">
        <v>0.9294</v>
      </c>
      <c r="BPE2">
        <v>0.9365</v>
      </c>
      <c r="BPF2">
        <v>0.93889999999999996</v>
      </c>
      <c r="BPG2">
        <v>0.94099999999999995</v>
      </c>
      <c r="BPH2">
        <v>0.94059999999999999</v>
      </c>
      <c r="BPI2">
        <v>0.94059999999999999</v>
      </c>
      <c r="BPJ2">
        <v>0.94059999999999999</v>
      </c>
      <c r="BPK2">
        <v>0.94389999999999996</v>
      </c>
      <c r="BPL2">
        <v>0.94499999999999995</v>
      </c>
      <c r="BPM2">
        <v>0.93830000000000002</v>
      </c>
      <c r="BPN2">
        <v>0.93830000000000002</v>
      </c>
      <c r="BPO2">
        <v>0.93879999999999997</v>
      </c>
      <c r="BPP2">
        <v>0.93879999999999997</v>
      </c>
      <c r="BPQ2">
        <v>0.93879999999999997</v>
      </c>
      <c r="BPR2">
        <v>0.9375</v>
      </c>
      <c r="BPS2">
        <v>0.9345</v>
      </c>
      <c r="BPT2">
        <v>0.93740000000000001</v>
      </c>
      <c r="BPU2">
        <v>0.93979999999999997</v>
      </c>
      <c r="BPV2">
        <v>0.94</v>
      </c>
      <c r="BPW2">
        <v>0.94</v>
      </c>
      <c r="BPX2">
        <v>0.94</v>
      </c>
      <c r="BPY2">
        <v>0.93689999999999996</v>
      </c>
      <c r="BPZ2">
        <v>0.93899999999999995</v>
      </c>
      <c r="BQA2">
        <v>0.93979999999999997</v>
      </c>
      <c r="BQB2">
        <v>0.93600000000000005</v>
      </c>
      <c r="BQC2">
        <v>0.93520000000000003</v>
      </c>
      <c r="BQD2">
        <v>0.93520000000000003</v>
      </c>
      <c r="BQE2">
        <v>0.93520000000000003</v>
      </c>
      <c r="BQF2">
        <v>0.93769999999999998</v>
      </c>
      <c r="BQG2">
        <v>0.94520000000000004</v>
      </c>
      <c r="BQH2">
        <v>0.94540000000000002</v>
      </c>
      <c r="BQI2">
        <v>0.9395</v>
      </c>
      <c r="BQJ2">
        <v>0.94189999999999996</v>
      </c>
      <c r="BQK2">
        <v>0.94189999999999996</v>
      </c>
      <c r="BQL2">
        <v>0.94189999999999996</v>
      </c>
      <c r="BQM2">
        <v>0.94089999999999996</v>
      </c>
      <c r="BQN2">
        <v>0.93640000000000001</v>
      </c>
      <c r="BQO2">
        <v>0.93979999999999997</v>
      </c>
      <c r="BQP2">
        <v>0.94379999999999997</v>
      </c>
      <c r="BQQ2">
        <v>0.94</v>
      </c>
      <c r="BQR2">
        <v>0.94</v>
      </c>
      <c r="BQS2">
        <v>0.94</v>
      </c>
      <c r="BQT2">
        <v>0.94069999999999998</v>
      </c>
      <c r="BQU2">
        <v>0.93379999999999996</v>
      </c>
      <c r="BQV2">
        <v>0.93620000000000003</v>
      </c>
      <c r="BQW2">
        <v>0.93799999999999994</v>
      </c>
      <c r="BQX2">
        <v>0.93889999999999996</v>
      </c>
      <c r="BQY2">
        <v>0.93889999999999996</v>
      </c>
      <c r="BQZ2">
        <v>0.93889999999999996</v>
      </c>
      <c r="BRA2">
        <v>0.94059999999999999</v>
      </c>
      <c r="BRB2">
        <v>0.9395</v>
      </c>
      <c r="BRC2">
        <v>0.93700000000000006</v>
      </c>
      <c r="BRD2">
        <v>0.93559999999999999</v>
      </c>
      <c r="BRE2">
        <v>0.93359999999999999</v>
      </c>
      <c r="BRF2">
        <v>0.93359999999999999</v>
      </c>
      <c r="BRG2">
        <v>0.93359999999999999</v>
      </c>
      <c r="BRH2">
        <v>0.92869999999999997</v>
      </c>
      <c r="BRI2">
        <v>0.92730000000000001</v>
      </c>
      <c r="BRJ2">
        <v>0.92630000000000001</v>
      </c>
      <c r="BRK2">
        <v>0.92500000000000004</v>
      </c>
      <c r="BRL2">
        <v>0.92979999999999996</v>
      </c>
      <c r="BRM2">
        <v>0.92979999999999996</v>
      </c>
      <c r="BRN2">
        <v>0.92979999999999996</v>
      </c>
      <c r="BRO2">
        <v>0.92930000000000001</v>
      </c>
      <c r="BRP2">
        <v>0.92290000000000005</v>
      </c>
      <c r="BRQ2">
        <v>0.9254</v>
      </c>
      <c r="BRR2">
        <v>0.92369999999999997</v>
      </c>
      <c r="BRS2">
        <v>0.92210000000000003</v>
      </c>
      <c r="BRT2">
        <v>0.92210000000000003</v>
      </c>
      <c r="BRU2">
        <v>0.92210000000000003</v>
      </c>
      <c r="BRV2">
        <v>0.92359999999999998</v>
      </c>
      <c r="BRW2">
        <v>0.92290000000000005</v>
      </c>
      <c r="BRX2">
        <v>0.92600000000000005</v>
      </c>
      <c r="BRY2">
        <v>0.93589999999999995</v>
      </c>
      <c r="BRZ2">
        <v>0.93600000000000005</v>
      </c>
      <c r="BSA2">
        <v>0.93600000000000005</v>
      </c>
      <c r="BSB2">
        <v>0.93600000000000005</v>
      </c>
      <c r="BSC2">
        <v>0.93630000000000002</v>
      </c>
      <c r="BSD2">
        <v>0.93989999999999996</v>
      </c>
      <c r="BSE2">
        <v>0.93700000000000006</v>
      </c>
      <c r="BSF2">
        <v>0.93740000000000001</v>
      </c>
      <c r="BSG2">
        <v>0.93659999999999999</v>
      </c>
      <c r="BSH2">
        <v>0.93659999999999999</v>
      </c>
      <c r="BSI2">
        <v>0.93659999999999999</v>
      </c>
      <c r="BSJ2">
        <v>0.93920000000000003</v>
      </c>
      <c r="BSK2">
        <v>0.93410000000000004</v>
      </c>
      <c r="BSL2">
        <v>0.93389999999999995</v>
      </c>
      <c r="BSM2">
        <v>0.92649999999999999</v>
      </c>
      <c r="BSN2">
        <v>0.92589999999999995</v>
      </c>
      <c r="BSO2">
        <v>0.92589999999999995</v>
      </c>
      <c r="BSP2">
        <v>0.92589999999999995</v>
      </c>
      <c r="BSQ2">
        <v>0.92659999999999998</v>
      </c>
      <c r="BSR2">
        <v>0.92659999999999998</v>
      </c>
      <c r="BSS2">
        <v>0.92689999999999995</v>
      </c>
      <c r="BST2">
        <v>0.92820000000000003</v>
      </c>
      <c r="BSU2">
        <v>0.92930000000000001</v>
      </c>
      <c r="BSV2">
        <v>0.92930000000000001</v>
      </c>
      <c r="BSW2">
        <v>0.92930000000000001</v>
      </c>
      <c r="BSX2">
        <v>0.92649999999999999</v>
      </c>
      <c r="BSY2">
        <v>0.92810000000000004</v>
      </c>
      <c r="BSZ2">
        <v>0.93659999999999999</v>
      </c>
      <c r="BTA2">
        <v>0.93479999999999996</v>
      </c>
      <c r="BTB2">
        <v>0.93479999999999996</v>
      </c>
      <c r="BTC2">
        <v>0.93479999999999996</v>
      </c>
      <c r="BTD2">
        <v>0.93479999999999996</v>
      </c>
      <c r="BTE2">
        <v>0.93479999999999996</v>
      </c>
      <c r="BTF2">
        <v>0.93589999999999995</v>
      </c>
      <c r="BTG2">
        <v>0.93920000000000003</v>
      </c>
      <c r="BTH2">
        <v>0.94110000000000005</v>
      </c>
      <c r="BTI2">
        <v>0.93910000000000005</v>
      </c>
      <c r="BTJ2">
        <v>0.93910000000000005</v>
      </c>
      <c r="BTK2">
        <v>0.93910000000000005</v>
      </c>
      <c r="BTL2">
        <v>0.94130000000000003</v>
      </c>
      <c r="BTM2">
        <v>0.93659999999999999</v>
      </c>
      <c r="BTN2">
        <v>0.93320000000000003</v>
      </c>
      <c r="BTO2">
        <v>0.92610000000000003</v>
      </c>
      <c r="BTP2">
        <v>0.92510000000000003</v>
      </c>
      <c r="BTQ2">
        <v>0.92510000000000003</v>
      </c>
      <c r="BTR2">
        <v>0.92510000000000003</v>
      </c>
      <c r="BTS2">
        <v>0.92349999999999999</v>
      </c>
      <c r="BTT2">
        <v>0.92549999999999999</v>
      </c>
      <c r="BTU2">
        <v>0.92369999999999997</v>
      </c>
      <c r="BTV2">
        <v>0.92279999999999995</v>
      </c>
      <c r="BTW2">
        <v>0.92430000000000001</v>
      </c>
      <c r="BTX2">
        <v>0.92430000000000001</v>
      </c>
      <c r="BTY2">
        <v>0.92430000000000001</v>
      </c>
      <c r="BTZ2">
        <v>0.9234</v>
      </c>
      <c r="BUA2">
        <v>0.92349999999999999</v>
      </c>
      <c r="BUB2">
        <v>0.91510000000000002</v>
      </c>
      <c r="BUC2">
        <v>0.91269999999999996</v>
      </c>
      <c r="BUD2">
        <v>0.90659999999999996</v>
      </c>
      <c r="BUE2">
        <v>0.90659999999999996</v>
      </c>
      <c r="BUF2">
        <v>0.90659999999999996</v>
      </c>
      <c r="BUG2">
        <v>0.90200000000000002</v>
      </c>
      <c r="BUH2">
        <v>0.91120000000000001</v>
      </c>
      <c r="BUI2">
        <v>0.9113</v>
      </c>
      <c r="BUJ2">
        <v>0.90820000000000001</v>
      </c>
      <c r="BUK2">
        <v>0.90259999999999996</v>
      </c>
      <c r="BUL2">
        <v>0.90259999999999996</v>
      </c>
      <c r="BUM2">
        <v>0.90259999999999996</v>
      </c>
      <c r="BUN2">
        <v>0.90700000000000003</v>
      </c>
      <c r="BUO2">
        <v>0.89549999999999996</v>
      </c>
      <c r="BUP2">
        <v>0.90349999999999997</v>
      </c>
      <c r="BUQ2">
        <v>0.90380000000000005</v>
      </c>
      <c r="BUR2">
        <v>0.91310000000000002</v>
      </c>
      <c r="BUS2">
        <v>0.91310000000000002</v>
      </c>
      <c r="BUT2">
        <v>0.91310000000000002</v>
      </c>
      <c r="BUU2">
        <v>0.90620000000000001</v>
      </c>
      <c r="BUV2">
        <v>0.89780000000000004</v>
      </c>
      <c r="BUW2">
        <v>0.89449999999999996</v>
      </c>
      <c r="BUX2">
        <v>0.89219999999999999</v>
      </c>
      <c r="BUY2">
        <v>0.89610000000000001</v>
      </c>
      <c r="BUZ2">
        <v>0.89610000000000001</v>
      </c>
      <c r="BVA2">
        <v>0.89610000000000001</v>
      </c>
      <c r="BVB2">
        <v>0.89339999999999997</v>
      </c>
      <c r="BVC2">
        <v>0.89780000000000004</v>
      </c>
      <c r="BVD2">
        <v>0.90259999999999996</v>
      </c>
      <c r="BVE2">
        <v>0.89939999999999998</v>
      </c>
      <c r="BVF2">
        <v>0.89690000000000003</v>
      </c>
      <c r="BVG2">
        <v>0.89690000000000003</v>
      </c>
      <c r="BVH2">
        <v>0.89690000000000003</v>
      </c>
      <c r="BVI2">
        <v>0.89759999999999995</v>
      </c>
      <c r="BVJ2">
        <v>0.90329999999999999</v>
      </c>
      <c r="BVK2">
        <v>0.90259999999999996</v>
      </c>
      <c r="BVL2">
        <v>0.90369999999999995</v>
      </c>
      <c r="BVM2">
        <v>0.9032</v>
      </c>
      <c r="BVN2">
        <v>0.9032</v>
      </c>
      <c r="BVO2">
        <v>0.9032</v>
      </c>
      <c r="BVP2">
        <v>0.89629999999999999</v>
      </c>
      <c r="BVQ2">
        <v>0.90390000000000004</v>
      </c>
      <c r="BVR2">
        <v>0.90280000000000005</v>
      </c>
      <c r="BVS2">
        <v>0.89380000000000004</v>
      </c>
      <c r="BVT2">
        <v>0.89429999999999998</v>
      </c>
      <c r="BVU2">
        <v>0.89429999999999998</v>
      </c>
      <c r="BVV2">
        <v>0.89429999999999998</v>
      </c>
      <c r="BVW2">
        <v>0.89659999999999995</v>
      </c>
      <c r="BVX2">
        <v>0.89249999999999996</v>
      </c>
      <c r="BVY2">
        <v>0.88970000000000005</v>
      </c>
      <c r="BVZ2">
        <v>0.87960000000000005</v>
      </c>
      <c r="BWA2">
        <v>0.87109999999999999</v>
      </c>
      <c r="BWB2">
        <v>0.87109999999999999</v>
      </c>
      <c r="BWC2">
        <v>0.87109999999999999</v>
      </c>
      <c r="BWD2">
        <v>0.87809999999999999</v>
      </c>
      <c r="BWE2">
        <v>0.876</v>
      </c>
      <c r="BWF2">
        <v>0.87970000000000004</v>
      </c>
      <c r="BWG2">
        <v>0.87450000000000006</v>
      </c>
      <c r="BWH2">
        <v>0.871</v>
      </c>
      <c r="BWI2">
        <v>0.871</v>
      </c>
      <c r="BWJ2">
        <v>0.871</v>
      </c>
      <c r="BWK2">
        <v>0.87770000000000004</v>
      </c>
      <c r="BWL2">
        <v>0.88719999999999999</v>
      </c>
      <c r="BWM2">
        <v>0.87809999999999999</v>
      </c>
      <c r="BWN2">
        <v>0.88160000000000005</v>
      </c>
      <c r="BWO2">
        <v>0.87890000000000001</v>
      </c>
      <c r="BWP2">
        <v>0.87890000000000001</v>
      </c>
      <c r="BWQ2">
        <v>0.87890000000000001</v>
      </c>
      <c r="BWR2">
        <v>0.87970000000000004</v>
      </c>
      <c r="BWS2">
        <v>0.89139999999999997</v>
      </c>
      <c r="BWT2">
        <v>0.89980000000000004</v>
      </c>
      <c r="BWU2">
        <v>0.90629999999999999</v>
      </c>
      <c r="BWV2">
        <v>0.8901</v>
      </c>
      <c r="BWW2">
        <v>0.8901</v>
      </c>
      <c r="BWX2">
        <v>0.8901</v>
      </c>
      <c r="BWY2">
        <v>0.88719999999999999</v>
      </c>
      <c r="BWZ2">
        <v>0.89359999999999995</v>
      </c>
      <c r="BXA2">
        <v>0.89270000000000005</v>
      </c>
      <c r="BXB2">
        <v>0.89449999999999996</v>
      </c>
      <c r="BXC2">
        <v>0.89959999999999996</v>
      </c>
      <c r="BXD2">
        <v>0.89959999999999996</v>
      </c>
      <c r="BXE2">
        <v>0.89959999999999996</v>
      </c>
      <c r="BXF2">
        <v>0.88549999999999995</v>
      </c>
      <c r="BXG2">
        <v>0.89419999999999999</v>
      </c>
      <c r="BXH2">
        <v>0.89419999999999999</v>
      </c>
      <c r="BXI2">
        <v>0.8881</v>
      </c>
      <c r="BXJ2">
        <v>0.89090000000000003</v>
      </c>
      <c r="BXK2">
        <v>0.89090000000000003</v>
      </c>
      <c r="BXL2">
        <v>0.89090000000000003</v>
      </c>
      <c r="BXM2">
        <v>0.89259999999999995</v>
      </c>
      <c r="BXN2">
        <v>0.89259999999999995</v>
      </c>
      <c r="BXO2">
        <v>0.89259999999999995</v>
      </c>
      <c r="BXP2">
        <v>0.89439999999999997</v>
      </c>
      <c r="BXQ2">
        <v>0.88639999999999997</v>
      </c>
      <c r="BXR2">
        <v>0.88639999999999997</v>
      </c>
      <c r="BXS2">
        <v>0.88639999999999997</v>
      </c>
      <c r="BXT2">
        <v>0.88490000000000002</v>
      </c>
      <c r="BXU2">
        <v>0.89080000000000004</v>
      </c>
      <c r="BXV2">
        <v>0.89159999999999995</v>
      </c>
      <c r="BXW2">
        <v>0.89449999999999996</v>
      </c>
      <c r="BXX2">
        <v>0.89400000000000002</v>
      </c>
      <c r="BXY2">
        <v>0.89400000000000002</v>
      </c>
      <c r="BXZ2">
        <v>0.89400000000000002</v>
      </c>
      <c r="BYA2">
        <v>0.90569999999999995</v>
      </c>
      <c r="BYB2">
        <v>0.9103</v>
      </c>
      <c r="BYC2">
        <v>0.9143</v>
      </c>
      <c r="BYD2">
        <v>0.90869999999999995</v>
      </c>
      <c r="BYE2">
        <v>0.90680000000000005</v>
      </c>
      <c r="BYF2">
        <v>0.90680000000000005</v>
      </c>
      <c r="BYG2">
        <v>0.90680000000000005</v>
      </c>
      <c r="BYH2">
        <v>0.90400000000000003</v>
      </c>
      <c r="BYI2">
        <v>0.90339999999999998</v>
      </c>
      <c r="BYJ2">
        <v>0.91290000000000004</v>
      </c>
      <c r="BYK2">
        <v>0.91390000000000005</v>
      </c>
      <c r="BYL2">
        <v>0.91139999999999999</v>
      </c>
      <c r="BYM2">
        <v>0.91139999999999999</v>
      </c>
      <c r="BYN2">
        <v>0.91139999999999999</v>
      </c>
      <c r="BYO2">
        <v>0.9113</v>
      </c>
      <c r="BYP2">
        <v>0.9093</v>
      </c>
      <c r="BYQ2">
        <v>0.91159999999999997</v>
      </c>
      <c r="BYR2">
        <v>0.91600000000000004</v>
      </c>
      <c r="BYS2">
        <v>0.91669999999999996</v>
      </c>
      <c r="BYT2">
        <v>0.91669999999999996</v>
      </c>
      <c r="BYU2">
        <v>0.91669999999999996</v>
      </c>
      <c r="BYV2">
        <v>0.92679999999999996</v>
      </c>
      <c r="BYW2">
        <v>0.93820000000000003</v>
      </c>
      <c r="BYX2">
        <v>0.9415</v>
      </c>
      <c r="BYY2">
        <v>0.94010000000000005</v>
      </c>
      <c r="BYZ2">
        <v>0.93330000000000002</v>
      </c>
      <c r="BZA2">
        <v>0.93330000000000002</v>
      </c>
      <c r="BZB2">
        <v>0.93330000000000002</v>
      </c>
      <c r="BZC2">
        <v>0.92959999999999998</v>
      </c>
      <c r="BZD2">
        <v>0.93100000000000005</v>
      </c>
      <c r="BZE2">
        <v>0.93269999999999997</v>
      </c>
      <c r="BZF2">
        <v>0.93569999999999998</v>
      </c>
      <c r="BZG2">
        <v>0.94630000000000003</v>
      </c>
      <c r="BZH2">
        <v>0.94630000000000003</v>
      </c>
      <c r="BZI2">
        <v>0.94630000000000003</v>
      </c>
      <c r="BZJ2">
        <v>0.94869999999999999</v>
      </c>
      <c r="BZK2">
        <v>0.95279999999999998</v>
      </c>
      <c r="BZL2">
        <v>0.95320000000000005</v>
      </c>
      <c r="BZM2">
        <v>0.95009999999999994</v>
      </c>
      <c r="BZN2">
        <v>0.94669999999999999</v>
      </c>
      <c r="BZO2">
        <v>0.94669999999999999</v>
      </c>
      <c r="BZP2">
        <v>0.94669999999999999</v>
      </c>
      <c r="BZQ2">
        <v>0.95040000000000002</v>
      </c>
      <c r="BZR2">
        <v>0.95050000000000001</v>
      </c>
      <c r="BZS2">
        <v>0.94920000000000004</v>
      </c>
      <c r="BZT2">
        <v>0.95809999999999995</v>
      </c>
      <c r="BZU2">
        <v>0.95879999999999999</v>
      </c>
      <c r="BZV2">
        <v>0.95879999999999999</v>
      </c>
      <c r="BZW2">
        <v>0.95879999999999999</v>
      </c>
      <c r="BZX2">
        <v>0.96179999999999999</v>
      </c>
      <c r="BZY2">
        <v>0.96179999999999999</v>
      </c>
      <c r="BZZ2">
        <v>0.96679999999999999</v>
      </c>
      <c r="CAA2">
        <v>0.96660000000000001</v>
      </c>
      <c r="CAB2">
        <v>0.96550000000000002</v>
      </c>
      <c r="CAC2">
        <v>0.96550000000000002</v>
      </c>
      <c r="CAD2">
        <v>0.96550000000000002</v>
      </c>
      <c r="CAE2">
        <v>0.96230000000000004</v>
      </c>
      <c r="CAF2">
        <v>0.95320000000000005</v>
      </c>
      <c r="CAG2">
        <v>0.95240000000000002</v>
      </c>
      <c r="CAH2">
        <v>0.94769999999999999</v>
      </c>
      <c r="CAI2">
        <v>0.94750000000000001</v>
      </c>
      <c r="CAJ2">
        <v>0.94750000000000001</v>
      </c>
      <c r="CAK2">
        <v>0.94750000000000001</v>
      </c>
      <c r="CAL2">
        <v>0.94330000000000003</v>
      </c>
      <c r="CAM2">
        <v>0.94520000000000004</v>
      </c>
      <c r="CAN2">
        <v>0.94830000000000003</v>
      </c>
      <c r="CAO2">
        <v>0.94110000000000005</v>
      </c>
      <c r="CAP2">
        <v>0.94340000000000002</v>
      </c>
      <c r="CAQ2">
        <v>0.94340000000000002</v>
      </c>
      <c r="CAR2">
        <v>0.94340000000000002</v>
      </c>
      <c r="CAS2">
        <v>0.9375</v>
      </c>
      <c r="CAT2">
        <v>0.93479999999999996</v>
      </c>
      <c r="CAU2">
        <v>0.94199999999999995</v>
      </c>
      <c r="CAV2">
        <v>0.93230000000000002</v>
      </c>
      <c r="CAW2">
        <v>0.93089999999999995</v>
      </c>
      <c r="CAX2">
        <v>0.93089999999999995</v>
      </c>
      <c r="CAY2">
        <v>0.93089999999999995</v>
      </c>
      <c r="CAZ2">
        <v>0.93810000000000004</v>
      </c>
      <c r="CBA2">
        <v>0.93579999999999997</v>
      </c>
      <c r="CBB2">
        <v>0.93910000000000005</v>
      </c>
      <c r="CBC2">
        <v>0.94379999999999997</v>
      </c>
      <c r="CBD2">
        <v>0.9415</v>
      </c>
      <c r="CBE2">
        <v>0.9415</v>
      </c>
      <c r="CBF2">
        <v>0.9415</v>
      </c>
      <c r="CBG2">
        <v>0.94979999999999998</v>
      </c>
      <c r="CBH2">
        <v>0.93489999999999995</v>
      </c>
      <c r="CBI2">
        <v>0.93540000000000001</v>
      </c>
      <c r="CBJ2">
        <v>0.9375</v>
      </c>
      <c r="CBK2">
        <v>0.92449999999999999</v>
      </c>
      <c r="CBL2">
        <v>0.92449999999999999</v>
      </c>
      <c r="CBM2">
        <v>0.92449999999999999</v>
      </c>
      <c r="CBN2">
        <v>0.92500000000000004</v>
      </c>
      <c r="CBO2">
        <v>0.92859999999999998</v>
      </c>
      <c r="CBP2">
        <v>0.92879999999999996</v>
      </c>
      <c r="CBQ2">
        <v>0.92020000000000002</v>
      </c>
      <c r="CBR2">
        <v>0.91669999999999996</v>
      </c>
      <c r="CBS2">
        <v>0.91669999999999996</v>
      </c>
      <c r="CBT2">
        <v>0.91669999999999996</v>
      </c>
      <c r="CBU2">
        <v>0.91359999999999997</v>
      </c>
      <c r="CBV2">
        <v>0.91639999999999999</v>
      </c>
      <c r="CBW2">
        <v>0.9032</v>
      </c>
      <c r="CBX2">
        <v>0.89970000000000006</v>
      </c>
      <c r="CBY2">
        <v>0.89300000000000002</v>
      </c>
      <c r="CBZ2">
        <v>0.89300000000000002</v>
      </c>
      <c r="CCA2">
        <v>0.89300000000000002</v>
      </c>
      <c r="CCB2">
        <v>0.89400000000000002</v>
      </c>
      <c r="CCC2">
        <v>0.89129999999999998</v>
      </c>
      <c r="CCD2">
        <v>0.89659999999999995</v>
      </c>
      <c r="CCE2">
        <v>0.90090000000000003</v>
      </c>
      <c r="CCF2">
        <v>0.89759999999999995</v>
      </c>
      <c r="CCG2">
        <v>0.89759999999999995</v>
      </c>
      <c r="CCH2">
        <v>0.89759999999999995</v>
      </c>
      <c r="CCI2">
        <v>0.89939999999999998</v>
      </c>
      <c r="CCJ2">
        <v>0.90369999999999995</v>
      </c>
      <c r="CCK2">
        <v>0.9073</v>
      </c>
      <c r="CCL2">
        <v>0.91449999999999998</v>
      </c>
      <c r="CCM2">
        <v>0.91749999999999998</v>
      </c>
      <c r="CCN2">
        <v>0.91749999999999998</v>
      </c>
      <c r="CCO2">
        <v>0.91749999999999998</v>
      </c>
      <c r="CCP2">
        <v>0.91549999999999998</v>
      </c>
      <c r="CCQ2">
        <v>0.91180000000000005</v>
      </c>
      <c r="CCR2">
        <v>0.91349999999999998</v>
      </c>
      <c r="CCS2">
        <v>0.91610000000000003</v>
      </c>
      <c r="CCT2">
        <v>0.91679999999999995</v>
      </c>
      <c r="CCU2">
        <v>0.91679999999999995</v>
      </c>
      <c r="CCV2">
        <v>0.91679999999999995</v>
      </c>
      <c r="CCW2">
        <v>0.90720000000000001</v>
      </c>
      <c r="CCX2">
        <v>0.89429999999999998</v>
      </c>
      <c r="CCY2">
        <v>0.89629999999999999</v>
      </c>
      <c r="CCZ2">
        <v>0.8891</v>
      </c>
      <c r="CDA2">
        <v>0.88990000000000002</v>
      </c>
      <c r="CDB2">
        <v>0.88990000000000002</v>
      </c>
      <c r="CDC2">
        <v>0.88990000000000002</v>
      </c>
      <c r="CDD2">
        <v>0.89839999999999998</v>
      </c>
      <c r="CDE2">
        <v>0.90149999999999997</v>
      </c>
      <c r="CDF2">
        <v>0.90869999999999995</v>
      </c>
      <c r="CDG2">
        <v>0.92379999999999995</v>
      </c>
      <c r="CDH2">
        <v>0.92469999999999997</v>
      </c>
      <c r="CDI2">
        <v>0.92469999999999997</v>
      </c>
      <c r="CDJ2">
        <v>0.92469999999999997</v>
      </c>
      <c r="CDK2">
        <v>0.91759999999999997</v>
      </c>
      <c r="CDL2">
        <v>0.9224</v>
      </c>
      <c r="CDM2">
        <v>0.92369999999999997</v>
      </c>
      <c r="CDN2">
        <v>0.92249999999999999</v>
      </c>
      <c r="CDO2">
        <v>0.92159999999999997</v>
      </c>
      <c r="CDP2">
        <v>0.92159999999999997</v>
      </c>
      <c r="CDQ2">
        <v>0.92159999999999997</v>
      </c>
      <c r="CDR2">
        <v>0.91620000000000001</v>
      </c>
      <c r="CDS2">
        <v>0.92030000000000001</v>
      </c>
      <c r="CDT2">
        <v>0.92220000000000002</v>
      </c>
      <c r="CDU2">
        <v>0.90490000000000004</v>
      </c>
      <c r="CDV2">
        <v>0.90290000000000004</v>
      </c>
      <c r="CDW2">
        <v>0.90290000000000004</v>
      </c>
      <c r="CDX2">
        <v>0.90290000000000004</v>
      </c>
      <c r="CDY2">
        <v>0.92110000000000003</v>
      </c>
      <c r="CDZ2">
        <v>0.91949999999999998</v>
      </c>
      <c r="CEA2">
        <v>0.91679999999999995</v>
      </c>
      <c r="CEB2">
        <v>0.90839999999999999</v>
      </c>
      <c r="CEC2">
        <v>0.91700000000000004</v>
      </c>
      <c r="CED2">
        <v>0.91700000000000004</v>
      </c>
      <c r="CEE2">
        <v>0.91700000000000004</v>
      </c>
      <c r="CEF2">
        <v>0.91190000000000004</v>
      </c>
      <c r="CEG2">
        <v>0.90759999999999996</v>
      </c>
      <c r="CEH2">
        <v>0.9153</v>
      </c>
      <c r="CEI2">
        <v>0.91869999999999996</v>
      </c>
      <c r="CEJ2">
        <v>0.92300000000000004</v>
      </c>
      <c r="CEK2">
        <v>0.92300000000000004</v>
      </c>
      <c r="CEL2">
        <v>0.92300000000000004</v>
      </c>
      <c r="CEM2">
        <v>0.93120000000000003</v>
      </c>
      <c r="CEN2">
        <v>0.92810000000000004</v>
      </c>
      <c r="CEO2">
        <v>0.92779999999999996</v>
      </c>
      <c r="CEP2">
        <v>0.91859999999999997</v>
      </c>
      <c r="CEQ2">
        <v>0.92190000000000005</v>
      </c>
      <c r="CER2">
        <v>0.92190000000000005</v>
      </c>
      <c r="CES2">
        <v>0.92190000000000005</v>
      </c>
      <c r="CET2">
        <v>0.92159999999999997</v>
      </c>
      <c r="CEU2">
        <v>0.95040000000000002</v>
      </c>
      <c r="CEV2">
        <v>0.94640000000000002</v>
      </c>
      <c r="CEW2">
        <v>0.96120000000000005</v>
      </c>
      <c r="CEX2">
        <v>0.96109999999999995</v>
      </c>
      <c r="CEY2">
        <v>0.96109999999999995</v>
      </c>
      <c r="CEZ2">
        <v>0.96109999999999995</v>
      </c>
      <c r="CFA2">
        <v>0.95660000000000001</v>
      </c>
      <c r="CFB2">
        <v>0.95330000000000004</v>
      </c>
      <c r="CFC2">
        <v>0.93430000000000002</v>
      </c>
      <c r="CFD2">
        <v>0.9446</v>
      </c>
      <c r="CFE2">
        <v>0.95220000000000005</v>
      </c>
      <c r="CFF2">
        <v>0.95220000000000005</v>
      </c>
      <c r="CFG2">
        <v>0.95220000000000005</v>
      </c>
      <c r="CFH2">
        <v>0.95130000000000003</v>
      </c>
      <c r="CFI2">
        <v>0.95750000000000002</v>
      </c>
      <c r="CFJ2">
        <v>0.96709999999999996</v>
      </c>
      <c r="CFK2">
        <v>0.96660000000000001</v>
      </c>
      <c r="CFL2">
        <v>0.96060000000000001</v>
      </c>
      <c r="CFM2">
        <v>0.96060000000000001</v>
      </c>
      <c r="CFN2">
        <v>0.96060000000000001</v>
      </c>
      <c r="CFO2">
        <v>0.95930000000000004</v>
      </c>
      <c r="CFP2">
        <v>0.96319999999999995</v>
      </c>
      <c r="CFQ2">
        <v>0.96879999999999999</v>
      </c>
      <c r="CFR2">
        <v>0.96519999999999995</v>
      </c>
      <c r="CFS2">
        <v>0.96940000000000004</v>
      </c>
      <c r="CFT2">
        <v>0.96940000000000004</v>
      </c>
      <c r="CFU2">
        <v>0.96940000000000004</v>
      </c>
      <c r="CFV2">
        <v>0.96889999999999998</v>
      </c>
      <c r="CFW2">
        <v>0.97509999999999997</v>
      </c>
      <c r="CFX2">
        <v>0.97860000000000003</v>
      </c>
      <c r="CFY2">
        <v>0.97819999999999996</v>
      </c>
      <c r="CFZ2">
        <v>0.97370000000000001</v>
      </c>
      <c r="CGA2">
        <v>0.97370000000000001</v>
      </c>
      <c r="CGB2">
        <v>0.97370000000000001</v>
      </c>
      <c r="CGC2">
        <v>0.98250000000000004</v>
      </c>
      <c r="CGD2">
        <v>0.98839999999999995</v>
      </c>
      <c r="CGE2">
        <v>0.99209999999999998</v>
      </c>
      <c r="CGF2">
        <v>0.99770000000000003</v>
      </c>
      <c r="CGG2">
        <v>1.0007999999999999</v>
      </c>
      <c r="CGH2">
        <v>1.0007999999999999</v>
      </c>
      <c r="CGI2">
        <v>1.0007999999999999</v>
      </c>
      <c r="CGJ2">
        <v>1.0221</v>
      </c>
      <c r="CGK2">
        <v>1.0204</v>
      </c>
      <c r="CGL2">
        <v>1.0154000000000001</v>
      </c>
      <c r="CGM2">
        <v>1.0239</v>
      </c>
      <c r="CGN2">
        <v>1.0261</v>
      </c>
      <c r="CGO2">
        <v>1.0261</v>
      </c>
      <c r="CGP2">
        <v>1.0261</v>
      </c>
      <c r="CGQ2">
        <v>1.0248999999999999</v>
      </c>
      <c r="CGR2">
        <v>1.0334000000000001</v>
      </c>
      <c r="CGS2">
        <v>1.0334000000000001</v>
      </c>
      <c r="CGT2">
        <v>1.0348999999999999</v>
      </c>
      <c r="CGU2">
        <v>1.0275000000000001</v>
      </c>
      <c r="CGV2">
        <v>1.0275000000000001</v>
      </c>
      <c r="CGW2">
        <v>1.0275000000000001</v>
      </c>
      <c r="CGX2">
        <v>1.0324</v>
      </c>
      <c r="CGY2">
        <v>1.0274000000000001</v>
      </c>
      <c r="CGZ2">
        <v>1.0247999999999999</v>
      </c>
      <c r="CHA2">
        <v>1.0268999999999999</v>
      </c>
      <c r="CHB2">
        <v>1.0333000000000001</v>
      </c>
      <c r="CHC2">
        <v>1.0333000000000001</v>
      </c>
      <c r="CHD2">
        <v>1.0333000000000001</v>
      </c>
      <c r="CHE2">
        <v>1.0326</v>
      </c>
      <c r="CHF2">
        <v>1.0345</v>
      </c>
      <c r="CHG2">
        <v>1.0375000000000001</v>
      </c>
      <c r="CHH2">
        <v>1.0404</v>
      </c>
      <c r="CHI2">
        <v>1.0528999999999999</v>
      </c>
      <c r="CHJ2">
        <v>1.0528999999999999</v>
      </c>
      <c r="CHK2">
        <v>1.0528999999999999</v>
      </c>
      <c r="CHL2">
        <v>1.0569999999999999</v>
      </c>
      <c r="CHM2">
        <v>1.0528999999999999</v>
      </c>
      <c r="CHN2">
        <v>1.0475000000000001</v>
      </c>
      <c r="CHO2">
        <v>1.0416000000000001</v>
      </c>
      <c r="CHP2">
        <v>1.0418000000000001</v>
      </c>
      <c r="CHQ2">
        <v>1.0418000000000001</v>
      </c>
      <c r="CHR2">
        <v>1.0418000000000001</v>
      </c>
      <c r="CHS2">
        <v>1.0429999999999999</v>
      </c>
      <c r="CHT2">
        <v>1.0483</v>
      </c>
      <c r="CHU2">
        <v>1.0467</v>
      </c>
      <c r="CHV2">
        <v>1.0404</v>
      </c>
      <c r="CHW2">
        <v>1.0404</v>
      </c>
      <c r="CHX2">
        <v>1.0404</v>
      </c>
      <c r="CHY2">
        <v>1.0404</v>
      </c>
      <c r="CHZ2">
        <v>1.0404</v>
      </c>
      <c r="CIA2">
        <v>1.0436000000000001</v>
      </c>
      <c r="CIB2">
        <v>1.0488</v>
      </c>
      <c r="CIC2">
        <v>1.0468999999999999</v>
      </c>
      <c r="CID2">
        <v>1.0431999999999999</v>
      </c>
      <c r="CIE2">
        <v>1.0431999999999999</v>
      </c>
      <c r="CIF2">
        <v>1.0431999999999999</v>
      </c>
      <c r="CIG2">
        <v>1.0431999999999999</v>
      </c>
      <c r="CIH2">
        <v>1.0382</v>
      </c>
      <c r="CII2">
        <v>1.0376000000000001</v>
      </c>
      <c r="CIJ2">
        <v>1.0387999999999999</v>
      </c>
      <c r="CIK2">
        <v>1.0378000000000001</v>
      </c>
      <c r="CIL2">
        <v>1.0378000000000001</v>
      </c>
      <c r="CIM2">
        <v>1.0378000000000001</v>
      </c>
      <c r="CIN2">
        <v>1.0354000000000001</v>
      </c>
      <c r="CIO2">
        <v>1.0325</v>
      </c>
      <c r="CIP2">
        <v>1.0331999999999999</v>
      </c>
      <c r="CIQ2">
        <v>1.0229999999999999</v>
      </c>
      <c r="CIR2">
        <v>1.0276000000000001</v>
      </c>
      <c r="CIS2">
        <v>1.0276000000000001</v>
      </c>
      <c r="CIT2">
        <v>1.0276000000000001</v>
      </c>
      <c r="CIU2">
        <v>1.0256000000000001</v>
      </c>
      <c r="CIV2">
        <v>1.0287999999999999</v>
      </c>
      <c r="CIW2">
        <v>1.0235000000000001</v>
      </c>
      <c r="CIX2">
        <v>1.0145</v>
      </c>
      <c r="CIY2">
        <v>1.0203</v>
      </c>
      <c r="CIZ2">
        <v>1.0203</v>
      </c>
      <c r="CJA2">
        <v>1.0203</v>
      </c>
      <c r="CJB2">
        <v>1.0249999999999999</v>
      </c>
      <c r="CJC2">
        <v>1.0199</v>
      </c>
      <c r="CJD2">
        <v>1.0246</v>
      </c>
      <c r="CJE2">
        <v>1.0316000000000001</v>
      </c>
      <c r="CJF2">
        <v>1.0330999999999999</v>
      </c>
      <c r="CJG2">
        <v>1.0330999999999999</v>
      </c>
      <c r="CJH2">
        <v>1.0330999999999999</v>
      </c>
      <c r="CJI2">
        <v>1.0254000000000001</v>
      </c>
      <c r="CJJ2">
        <v>1.0316000000000001</v>
      </c>
      <c r="CJK2">
        <v>1.0344</v>
      </c>
      <c r="CJL2">
        <v>1.0314000000000001</v>
      </c>
      <c r="CJM2">
        <v>1.0333000000000001</v>
      </c>
      <c r="CJN2">
        <v>1.0333000000000001</v>
      </c>
      <c r="CJO2">
        <v>1.0333000000000001</v>
      </c>
      <c r="CJP2">
        <v>1.0347999999999999</v>
      </c>
      <c r="CJQ2">
        <v>1.0341</v>
      </c>
      <c r="CJR2">
        <v>1.0253000000000001</v>
      </c>
      <c r="CJS2">
        <v>1.0278</v>
      </c>
      <c r="CJT2">
        <v>1.0334000000000001</v>
      </c>
      <c r="CJU2">
        <v>1.0334000000000001</v>
      </c>
      <c r="CJV2">
        <v>1.0334000000000001</v>
      </c>
      <c r="CJW2">
        <v>1.0313000000000001</v>
      </c>
      <c r="CJX2">
        <v>1.0310999999999999</v>
      </c>
      <c r="CJY2">
        <v>1.0388999999999999</v>
      </c>
      <c r="CJZ2">
        <v>1.0432999999999999</v>
      </c>
      <c r="CKA2">
        <v>1.0389999999999999</v>
      </c>
      <c r="CKB2">
        <v>1.0389999999999999</v>
      </c>
      <c r="CKC2">
        <v>1.0389999999999999</v>
      </c>
      <c r="CKD2">
        <v>1.0416000000000001</v>
      </c>
      <c r="CKE2">
        <v>1.0419</v>
      </c>
      <c r="CKF2">
        <v>1.0446</v>
      </c>
      <c r="CKG2">
        <v>1.0398000000000001</v>
      </c>
      <c r="CKH2">
        <v>1.0427</v>
      </c>
      <c r="CKI2">
        <v>1.0427</v>
      </c>
      <c r="CKJ2">
        <v>1.0427</v>
      </c>
      <c r="CKK2">
        <v>1.048</v>
      </c>
      <c r="CKL2">
        <v>1.0549999999999999</v>
      </c>
      <c r="CKM2">
        <v>1.0558000000000001</v>
      </c>
      <c r="CKN2">
        <v>1.052</v>
      </c>
      <c r="CKO2">
        <v>1.0512999999999999</v>
      </c>
      <c r="CKP2">
        <v>1.0512999999999999</v>
      </c>
      <c r="CKQ2">
        <v>1.0512999999999999</v>
      </c>
      <c r="CKR2">
        <v>1.0530999999999999</v>
      </c>
      <c r="CKS2">
        <v>1.0543</v>
      </c>
      <c r="CKT2">
        <v>1.0532999999999999</v>
      </c>
      <c r="CKU2">
        <v>1.0561</v>
      </c>
      <c r="CKV2">
        <v>1.0568</v>
      </c>
      <c r="CKW2">
        <v>1.0568</v>
      </c>
      <c r="CKX2">
        <v>1.0568</v>
      </c>
      <c r="CKY2">
        <v>1.0571999999999999</v>
      </c>
      <c r="CKZ2">
        <v>1.0512999999999999</v>
      </c>
      <c r="CLA2">
        <v>1.0497000000000001</v>
      </c>
      <c r="CLB2">
        <v>1.0498000000000001</v>
      </c>
      <c r="CLC2">
        <v>1.0415000000000001</v>
      </c>
      <c r="CLD2">
        <v>1.0415000000000001</v>
      </c>
      <c r="CLE2">
        <v>1.0415000000000001</v>
      </c>
      <c r="CLF2">
        <v>1.0506</v>
      </c>
      <c r="CLG2">
        <v>1.0495000000000001</v>
      </c>
      <c r="CLH2">
        <v>1.0379</v>
      </c>
      <c r="CLI2">
        <v>1.0379</v>
      </c>
      <c r="CLJ2">
        <v>1.0387</v>
      </c>
      <c r="CLK2">
        <v>1.0387</v>
      </c>
      <c r="CLL2">
        <v>1.0387</v>
      </c>
      <c r="CLM2">
        <v>1.0379</v>
      </c>
      <c r="CLN2">
        <v>1.0396000000000001</v>
      </c>
      <c r="CLO2">
        <v>1.0396000000000001</v>
      </c>
      <c r="CLP2">
        <v>1.0396000000000001</v>
      </c>
      <c r="CLQ2">
        <v>1.0431999999999999</v>
      </c>
      <c r="CLR2">
        <v>1.0431999999999999</v>
      </c>
      <c r="CLS2">
        <v>1.0431999999999999</v>
      </c>
      <c r="CLT2">
        <v>1.0486</v>
      </c>
      <c r="CLU2">
        <v>1.0501</v>
      </c>
      <c r="CLV2">
        <v>1.0531999999999999</v>
      </c>
      <c r="CLW2">
        <v>1.0532999999999999</v>
      </c>
      <c r="CLX2">
        <v>1.0525</v>
      </c>
      <c r="CLY2">
        <v>1.0525</v>
      </c>
      <c r="CLZ2">
        <v>1.0525</v>
      </c>
      <c r="CMA2">
        <v>1.0553999999999999</v>
      </c>
      <c r="CMB2">
        <v>1.0551999999999999</v>
      </c>
      <c r="CMC2">
        <v>1.0494000000000001</v>
      </c>
      <c r="CMD2">
        <v>1.0497000000000001</v>
      </c>
      <c r="CME2">
        <v>1.0477000000000001</v>
      </c>
      <c r="CMF2">
        <v>1.0477000000000001</v>
      </c>
      <c r="CMG2">
        <v>1.0477000000000001</v>
      </c>
      <c r="CMH2">
        <v>1.0495000000000001</v>
      </c>
      <c r="CMI2">
        <v>1.0466</v>
      </c>
      <c r="CMJ2">
        <v>1.0476000000000001</v>
      </c>
      <c r="CMK2">
        <v>1.0430999999999999</v>
      </c>
      <c r="CML2">
        <v>1.0409999999999999</v>
      </c>
      <c r="CMM2">
        <v>1.0409999999999999</v>
      </c>
      <c r="CMN2">
        <v>1.0409999999999999</v>
      </c>
      <c r="CMO2">
        <v>1.0451999999999999</v>
      </c>
      <c r="CMP2">
        <v>1.0447</v>
      </c>
      <c r="CMQ2">
        <v>1.0476000000000001</v>
      </c>
      <c r="CMR2">
        <v>1.0441</v>
      </c>
      <c r="CMS2">
        <v>1.0416000000000001</v>
      </c>
      <c r="CMT2">
        <v>1.0416000000000001</v>
      </c>
      <c r="CMU2">
        <v>1.0416000000000001</v>
      </c>
      <c r="CMV2">
        <v>1.0381</v>
      </c>
      <c r="CMW2">
        <v>1.0362</v>
      </c>
      <c r="CMX2">
        <v>1.0387999999999999</v>
      </c>
      <c r="CMY2">
        <v>1.0389999999999999</v>
      </c>
      <c r="CMZ2">
        <v>1.0330999999999999</v>
      </c>
      <c r="CNA2">
        <v>1.0330999999999999</v>
      </c>
      <c r="CNB2">
        <v>1.0330999999999999</v>
      </c>
      <c r="CNC2">
        <v>1.0328999999999999</v>
      </c>
      <c r="CND2">
        <v>1.0417000000000001</v>
      </c>
      <c r="CNE2">
        <v>1.0418000000000001</v>
      </c>
      <c r="CNF2">
        <v>1.0439000000000001</v>
      </c>
      <c r="CNG2">
        <v>1.0362</v>
      </c>
      <c r="CNH2">
        <v>1.0362</v>
      </c>
      <c r="CNI2">
        <v>1.0362</v>
      </c>
      <c r="CNJ2">
        <v>1.0414000000000001</v>
      </c>
      <c r="CNK2">
        <v>1.0424</v>
      </c>
      <c r="CNL2">
        <v>1.0438000000000001</v>
      </c>
      <c r="CNM2">
        <v>1.0356000000000001</v>
      </c>
      <c r="CNN2">
        <v>1.0385</v>
      </c>
      <c r="CNO2">
        <v>1.0385</v>
      </c>
      <c r="CNP2">
        <v>1.0385</v>
      </c>
      <c r="CNQ2">
        <v>1.0387</v>
      </c>
      <c r="CNR2">
        <v>1.0370999999999999</v>
      </c>
      <c r="CNS2">
        <v>1.0379</v>
      </c>
      <c r="CNT2">
        <v>1.0356000000000001</v>
      </c>
      <c r="CNU2">
        <v>1.0338000000000001</v>
      </c>
      <c r="CNV2">
        <v>1.0338000000000001</v>
      </c>
      <c r="CNW2">
        <v>1.0338000000000001</v>
      </c>
      <c r="CNX2">
        <v>1.0386</v>
      </c>
      <c r="CNY2">
        <v>1.0331999999999999</v>
      </c>
      <c r="CNZ2">
        <v>1.0270999999999999</v>
      </c>
      <c r="COA2">
        <v>1.0321</v>
      </c>
      <c r="COB2">
        <v>1.0357000000000001</v>
      </c>
      <c r="COC2">
        <v>1.0357000000000001</v>
      </c>
      <c r="COD2">
        <v>1.0357000000000001</v>
      </c>
      <c r="COE2">
        <v>1.0385</v>
      </c>
      <c r="COF2">
        <v>1.0339</v>
      </c>
      <c r="COG2">
        <v>1.0278</v>
      </c>
      <c r="COH2">
        <v>1.0245</v>
      </c>
      <c r="COI2">
        <v>1.0249999999999999</v>
      </c>
      <c r="COJ2">
        <v>1.0249999999999999</v>
      </c>
      <c r="COK2">
        <v>1.0249999999999999</v>
      </c>
      <c r="COL2">
        <v>1.0274000000000001</v>
      </c>
      <c r="COM2">
        <v>1.0250999999999999</v>
      </c>
      <c r="CON2">
        <v>1.0228999999999999</v>
      </c>
      <c r="COO2">
        <v>1.0185999999999999</v>
      </c>
      <c r="COP2">
        <v>1.0251999999999999</v>
      </c>
      <c r="COQ2">
        <v>1.0251999999999999</v>
      </c>
      <c r="COR2">
        <v>1.0251999999999999</v>
      </c>
      <c r="COS2">
        <v>1.0219</v>
      </c>
      <c r="COT2">
        <v>1.0221</v>
      </c>
      <c r="COU2">
        <v>1.0318000000000001</v>
      </c>
      <c r="COV2">
        <v>1.0359</v>
      </c>
      <c r="COW2">
        <v>1.0430999999999999</v>
      </c>
      <c r="COX2">
        <v>1.0430999999999999</v>
      </c>
      <c r="COY2">
        <v>1.0430999999999999</v>
      </c>
      <c r="COZ2">
        <v>1.0421</v>
      </c>
      <c r="CPA2">
        <v>1.0341</v>
      </c>
      <c r="CPB2">
        <v>1.0435000000000001</v>
      </c>
      <c r="CPC2">
        <v>1.0404</v>
      </c>
      <c r="CPD2">
        <v>1.0504</v>
      </c>
      <c r="CPE2">
        <v>1.0504</v>
      </c>
      <c r="CPF2">
        <v>1.0504</v>
      </c>
      <c r="CPG2">
        <v>1.0396000000000001</v>
      </c>
      <c r="CPH2">
        <v>1.0439000000000001</v>
      </c>
      <c r="CPI2">
        <v>1.0421</v>
      </c>
      <c r="CPJ2">
        <v>1.0508999999999999</v>
      </c>
      <c r="CPK2">
        <v>1.0589999999999999</v>
      </c>
      <c r="CPL2">
        <v>1.0589999999999999</v>
      </c>
      <c r="CPM2">
        <v>1.0589999999999999</v>
      </c>
      <c r="CPN2">
        <v>1.0448</v>
      </c>
      <c r="CPO2">
        <v>1.0466</v>
      </c>
      <c r="CPP2">
        <v>1.0395000000000001</v>
      </c>
      <c r="CPQ2">
        <v>1.0346</v>
      </c>
      <c r="CPR2">
        <v>1.0347999999999999</v>
      </c>
      <c r="CPS2">
        <v>1.0347999999999999</v>
      </c>
      <c r="CPT2">
        <v>1.0347999999999999</v>
      </c>
      <c r="CPU2">
        <v>1.0241</v>
      </c>
      <c r="CPV2">
        <v>1.0195000000000001</v>
      </c>
      <c r="CPW2">
        <v>1.0254000000000001</v>
      </c>
      <c r="CPX2">
        <v>1.0236000000000001</v>
      </c>
      <c r="CPY2">
        <v>1.0336000000000001</v>
      </c>
      <c r="CPZ2">
        <v>1.0336000000000001</v>
      </c>
      <c r="CQA2">
        <v>1.0336000000000001</v>
      </c>
      <c r="CQB2">
        <v>1.0330999999999999</v>
      </c>
      <c r="CQC2">
        <v>1.0378000000000001</v>
      </c>
      <c r="CQD2">
        <v>1.0375000000000001</v>
      </c>
      <c r="CQE2">
        <v>1.0392999999999999</v>
      </c>
      <c r="CQF2">
        <v>1.0396000000000001</v>
      </c>
      <c r="CQG2">
        <v>1.0396000000000001</v>
      </c>
      <c r="CQH2">
        <v>1.0396000000000001</v>
      </c>
      <c r="CQI2">
        <v>1.0477000000000001</v>
      </c>
      <c r="CQJ2">
        <v>1.0438000000000001</v>
      </c>
      <c r="CQK2">
        <v>1.0498000000000001</v>
      </c>
      <c r="CQL2">
        <v>1.0438000000000001</v>
      </c>
      <c r="CQM2">
        <v>1.0428999999999999</v>
      </c>
      <c r="CQN2">
        <v>1.0428999999999999</v>
      </c>
      <c r="CQO2">
        <v>1.0428999999999999</v>
      </c>
      <c r="CQP2">
        <v>1.0486</v>
      </c>
      <c r="CQQ2">
        <v>1.0469999999999999</v>
      </c>
      <c r="CQR2">
        <v>1.0531999999999999</v>
      </c>
      <c r="CQS2">
        <v>1.0556000000000001</v>
      </c>
      <c r="CQT2">
        <v>1.0515000000000001</v>
      </c>
      <c r="CQU2">
        <v>1.0515000000000001</v>
      </c>
      <c r="CQV2">
        <v>1.0515000000000001</v>
      </c>
      <c r="CQW2">
        <v>1.0569</v>
      </c>
      <c r="CQX2">
        <v>1.054</v>
      </c>
      <c r="CQY2">
        <v>1.0591999999999999</v>
      </c>
      <c r="CQZ2">
        <v>1.0556000000000001</v>
      </c>
      <c r="CRA2">
        <v>1.0511999999999999</v>
      </c>
      <c r="CRB2">
        <v>1.0511999999999999</v>
      </c>
      <c r="CRC2">
        <v>1.0511999999999999</v>
      </c>
      <c r="CRD2">
        <v>1.0537000000000001</v>
      </c>
      <c r="CRE2">
        <v>1.0519000000000001</v>
      </c>
      <c r="CRF2">
        <v>1.0522</v>
      </c>
      <c r="CRG2">
        <v>1.0495000000000001</v>
      </c>
      <c r="CRH2">
        <v>1.0431999999999999</v>
      </c>
      <c r="CRI2">
        <v>1.0431999999999999</v>
      </c>
      <c r="CRJ2">
        <v>1.0431999999999999</v>
      </c>
      <c r="CRK2">
        <v>1.0399</v>
      </c>
      <c r="CRL2">
        <v>1.0289999999999999</v>
      </c>
      <c r="CRM2">
        <v>1.0285</v>
      </c>
      <c r="CRN2">
        <v>1.0271999999999999</v>
      </c>
      <c r="CRO2">
        <v>1.0392999999999999</v>
      </c>
      <c r="CRP2">
        <v>1.0392999999999999</v>
      </c>
      <c r="CRQ2">
        <v>1.0392999999999999</v>
      </c>
      <c r="CRR2">
        <v>1.0435000000000001</v>
      </c>
      <c r="CRS2">
        <v>1.0308999999999999</v>
      </c>
      <c r="CRT2">
        <v>1.0285</v>
      </c>
      <c r="CRU2">
        <v>1.0204</v>
      </c>
      <c r="CRV2">
        <v>1.0167999999999999</v>
      </c>
      <c r="CRW2">
        <v>1.0167999999999999</v>
      </c>
      <c r="CRX2">
        <v>1.0167999999999999</v>
      </c>
      <c r="CRY2">
        <v>1.0124</v>
      </c>
      <c r="CRZ2">
        <v>1.0257000000000001</v>
      </c>
      <c r="CSA2">
        <v>1.0225</v>
      </c>
      <c r="CSB2">
        <v>1.0175000000000001</v>
      </c>
      <c r="CSC2">
        <v>1.0265</v>
      </c>
      <c r="CSD2">
        <v>1.0265</v>
      </c>
      <c r="CSE2">
        <v>1.0265</v>
      </c>
      <c r="CSF2">
        <v>1.0294000000000001</v>
      </c>
      <c r="CSG2">
        <v>1.0277000000000001</v>
      </c>
      <c r="CSH2">
        <v>1.0254000000000001</v>
      </c>
      <c r="CSI2">
        <v>1.0251999999999999</v>
      </c>
      <c r="CSJ2">
        <v>1.0203</v>
      </c>
      <c r="CSK2">
        <v>1.0203</v>
      </c>
      <c r="CSL2">
        <v>1.0203</v>
      </c>
      <c r="CSM2">
        <v>1.0048999999999999</v>
      </c>
      <c r="CSN2">
        <v>1.0076000000000001</v>
      </c>
      <c r="CSO2">
        <v>1.0035000000000001</v>
      </c>
      <c r="CSP2">
        <v>1.0005999999999999</v>
      </c>
      <c r="CSQ2">
        <v>1.0039</v>
      </c>
      <c r="CSR2">
        <v>1.0039</v>
      </c>
      <c r="CSS2">
        <v>1.0039</v>
      </c>
      <c r="CST2">
        <v>1.0182</v>
      </c>
      <c r="CSU2">
        <v>1.0199</v>
      </c>
      <c r="CSV2">
        <v>1.0163</v>
      </c>
      <c r="CSW2">
        <v>1.0079</v>
      </c>
      <c r="CSX2">
        <v>1.0024999999999999</v>
      </c>
      <c r="CSY2">
        <v>1.0024999999999999</v>
      </c>
      <c r="CSZ2">
        <v>1.0024999999999999</v>
      </c>
      <c r="CTA2">
        <v>0.99409999999999998</v>
      </c>
      <c r="CTB2">
        <v>0.99750000000000005</v>
      </c>
      <c r="CTC2">
        <v>0.99129999999999996</v>
      </c>
      <c r="CTD2">
        <v>0.99539999999999995</v>
      </c>
      <c r="CTE2">
        <v>0.98440000000000005</v>
      </c>
      <c r="CTF2">
        <v>0.98440000000000005</v>
      </c>
      <c r="CTG2">
        <v>0.98440000000000005</v>
      </c>
      <c r="CTH2">
        <v>0.99860000000000004</v>
      </c>
      <c r="CTI2">
        <v>0.98609999999999998</v>
      </c>
      <c r="CTJ2">
        <v>0.97389999999999999</v>
      </c>
      <c r="CTK2">
        <v>0.97189999999999999</v>
      </c>
      <c r="CTL2">
        <v>0.96479999999999999</v>
      </c>
      <c r="CTM2">
        <v>0.96479999999999999</v>
      </c>
      <c r="CTN2">
        <v>0.96479999999999999</v>
      </c>
      <c r="CTO2">
        <v>0.97389999999999999</v>
      </c>
      <c r="CTP2">
        <v>0.97709999999999997</v>
      </c>
      <c r="CTQ2">
        <v>0.98319999999999996</v>
      </c>
      <c r="CTR2">
        <v>0.98629999999999995</v>
      </c>
      <c r="CTS2">
        <v>0.97899999999999998</v>
      </c>
      <c r="CTT2">
        <v>0.97899999999999998</v>
      </c>
      <c r="CTU2">
        <v>0.97899999999999998</v>
      </c>
      <c r="CTV2">
        <v>0.9778</v>
      </c>
      <c r="CTW2">
        <v>0.97550000000000003</v>
      </c>
      <c r="CTX2">
        <v>0.98899999999999999</v>
      </c>
      <c r="CTY2">
        <v>0.98309999999999997</v>
      </c>
      <c r="CTZ2">
        <v>0.98770000000000002</v>
      </c>
      <c r="CUA2">
        <v>0.98770000000000002</v>
      </c>
      <c r="CUB2">
        <v>0.98770000000000002</v>
      </c>
      <c r="CUC2">
        <v>0.99119999999999997</v>
      </c>
      <c r="CUD2">
        <v>0.99409999999999998</v>
      </c>
      <c r="CUE2">
        <v>1.0004999999999999</v>
      </c>
      <c r="CUF2">
        <v>0.99860000000000004</v>
      </c>
      <c r="CUG2">
        <v>1.0052000000000001</v>
      </c>
      <c r="CUH2">
        <v>1.0052000000000001</v>
      </c>
      <c r="CUI2">
        <v>1.0052000000000001</v>
      </c>
      <c r="CUJ2">
        <v>1.0125</v>
      </c>
      <c r="CUK2">
        <v>1.0049999999999999</v>
      </c>
      <c r="CUL2">
        <v>1.0152000000000001</v>
      </c>
      <c r="CUM2">
        <v>1.0187999999999999</v>
      </c>
      <c r="CUN2">
        <v>1.0235000000000001</v>
      </c>
      <c r="CUO2">
        <v>1.0235000000000001</v>
      </c>
      <c r="CUP2">
        <v>1.0235000000000001</v>
      </c>
      <c r="CUQ2">
        <v>1.0283</v>
      </c>
      <c r="CUR2">
        <v>1.0325</v>
      </c>
      <c r="CUS2">
        <v>1.0418000000000001</v>
      </c>
      <c r="CUT2">
        <v>1.0418000000000001</v>
      </c>
      <c r="CUU2">
        <v>1.0434000000000001</v>
      </c>
      <c r="CUV2">
        <v>1.0434000000000001</v>
      </c>
      <c r="CUW2">
        <v>1.0434000000000001</v>
      </c>
      <c r="CUX2">
        <v>1.0376000000000001</v>
      </c>
      <c r="CUY2">
        <v>1.0341</v>
      </c>
      <c r="CUZ2">
        <v>1.0302</v>
      </c>
      <c r="CVA2">
        <v>1.0283</v>
      </c>
      <c r="CVB2">
        <v>1.0356000000000001</v>
      </c>
      <c r="CVC2">
        <v>1.0356000000000001</v>
      </c>
      <c r="CVD2">
        <v>1.0356000000000001</v>
      </c>
      <c r="CVE2">
        <v>1.0343</v>
      </c>
      <c r="CVF2">
        <v>1.0367999999999999</v>
      </c>
      <c r="CVG2">
        <v>1.0369999999999999</v>
      </c>
      <c r="CVH2">
        <v>1.0345</v>
      </c>
      <c r="CVI2">
        <v>1.0402</v>
      </c>
      <c r="CVJ2">
        <v>1.0402</v>
      </c>
      <c r="CVK2">
        <v>1.0402</v>
      </c>
      <c r="CVL2">
        <v>1.0402</v>
      </c>
      <c r="CVM2">
        <v>1.0304</v>
      </c>
      <c r="CVN2">
        <v>1.0293000000000001</v>
      </c>
      <c r="CVO2">
        <v>1.0282</v>
      </c>
      <c r="CVP2">
        <v>1.0282</v>
      </c>
      <c r="CVQ2">
        <v>1.0282</v>
      </c>
      <c r="CVR2">
        <v>1.0282</v>
      </c>
      <c r="CVS2">
        <v>1.0282</v>
      </c>
      <c r="CVT2">
        <v>1.0279</v>
      </c>
      <c r="CVU2">
        <v>1.0363</v>
      </c>
      <c r="CVV2">
        <v>1.0371999999999999</v>
      </c>
      <c r="CVW2">
        <v>1.0405</v>
      </c>
      <c r="CVX2">
        <v>1.0405</v>
      </c>
      <c r="CVY2">
        <v>1.0405</v>
      </c>
      <c r="CVZ2">
        <v>1.0345</v>
      </c>
      <c r="CWA2">
        <v>1.04</v>
      </c>
      <c r="CWB2">
        <v>1.0513999999999999</v>
      </c>
      <c r="CWC2">
        <v>1.0510999999999999</v>
      </c>
      <c r="CWD2">
        <v>1.0389999999999999</v>
      </c>
      <c r="CWE2">
        <v>1.0389999999999999</v>
      </c>
      <c r="CWF2">
        <v>1.0389999999999999</v>
      </c>
      <c r="CWG2">
        <v>1.0370999999999999</v>
      </c>
      <c r="CWH2">
        <v>1.046</v>
      </c>
      <c r="CWI2">
        <v>1.0486</v>
      </c>
      <c r="CWJ2">
        <v>1.0561</v>
      </c>
      <c r="CWK2">
        <v>1.0577000000000001</v>
      </c>
      <c r="CWL2">
        <v>1.0577000000000001</v>
      </c>
      <c r="CWM2">
        <v>1.0577000000000001</v>
      </c>
      <c r="CWN2">
        <v>1.0510999999999999</v>
      </c>
      <c r="CWO2">
        <v>1.0470999999999999</v>
      </c>
      <c r="CWP2">
        <v>1.0492999999999999</v>
      </c>
      <c r="CWQ2">
        <v>1.0497000000000001</v>
      </c>
      <c r="CWR2">
        <v>1.0625</v>
      </c>
      <c r="CWS2">
        <v>1.0625</v>
      </c>
      <c r="CWT2">
        <v>1.0625</v>
      </c>
      <c r="CWU2">
        <v>1.0644</v>
      </c>
      <c r="CWV2">
        <v>1.0561</v>
      </c>
      <c r="CWW2">
        <v>1.0591999999999999</v>
      </c>
      <c r="CWX2">
        <v>1.0701000000000001</v>
      </c>
      <c r="CWY2">
        <v>1.0777000000000001</v>
      </c>
      <c r="CWZ2">
        <v>1.0777000000000001</v>
      </c>
      <c r="CXA2">
        <v>1.0777000000000001</v>
      </c>
      <c r="CXB2">
        <v>1.0775999999999999</v>
      </c>
      <c r="CXC2">
        <v>1.0829</v>
      </c>
      <c r="CXD2">
        <v>1.0774999999999999</v>
      </c>
      <c r="CXE2">
        <v>1.0683</v>
      </c>
      <c r="CXF2">
        <v>1.0716000000000001</v>
      </c>
      <c r="CXG2">
        <v>1.0716000000000001</v>
      </c>
      <c r="CXH2">
        <v>1.0716000000000001</v>
      </c>
      <c r="CXI2">
        <v>1.07</v>
      </c>
      <c r="CXJ2">
        <v>1.0633999999999999</v>
      </c>
      <c r="CXK2">
        <v>1.0676000000000001</v>
      </c>
      <c r="CXL2">
        <v>1.0783</v>
      </c>
      <c r="CXM2">
        <v>1.0760000000000001</v>
      </c>
      <c r="CXN2">
        <v>1.0760000000000001</v>
      </c>
      <c r="CXO2">
        <v>1.0760000000000001</v>
      </c>
      <c r="CXP2">
        <v>1.0669</v>
      </c>
      <c r="CXQ2">
        <v>1.0736000000000001</v>
      </c>
      <c r="CXR2">
        <v>1.0708</v>
      </c>
      <c r="CXS2">
        <v>1.0752999999999999</v>
      </c>
      <c r="CXT2">
        <v>1.0652999999999999</v>
      </c>
      <c r="CXU2">
        <v>1.0652999999999999</v>
      </c>
      <c r="CXV2">
        <v>1.0652999999999999</v>
      </c>
      <c r="CXW2">
        <v>1.0808</v>
      </c>
      <c r="CXX2">
        <v>1.0834999999999999</v>
      </c>
      <c r="CXY2">
        <v>1.0783</v>
      </c>
      <c r="CXZ2">
        <v>1.0697000000000001</v>
      </c>
      <c r="CYA2">
        <v>1.069</v>
      </c>
      <c r="CYB2">
        <v>1.069</v>
      </c>
      <c r="CYC2">
        <v>1.069</v>
      </c>
      <c r="CYD2">
        <v>1.0691999999999999</v>
      </c>
      <c r="CYE2">
        <v>1.0701000000000001</v>
      </c>
      <c r="CYF2">
        <v>1.0654999999999999</v>
      </c>
      <c r="CYG2">
        <v>1.0549999999999999</v>
      </c>
      <c r="CYH2">
        <v>1.0664</v>
      </c>
      <c r="CYI2">
        <v>1.0664</v>
      </c>
      <c r="CYJ2">
        <v>1.0664</v>
      </c>
      <c r="CYK2">
        <v>1.0664</v>
      </c>
      <c r="CYL2">
        <v>1.0465</v>
      </c>
      <c r="CYM2">
        <v>1.0462</v>
      </c>
      <c r="CYN2">
        <v>1.0555000000000001</v>
      </c>
      <c r="CYO2">
        <v>1.0422</v>
      </c>
      <c r="CYP2">
        <v>1.0422</v>
      </c>
      <c r="CYQ2">
        <v>1.0422</v>
      </c>
      <c r="CYR2">
        <v>1.042</v>
      </c>
      <c r="CYS2">
        <v>1.0395000000000001</v>
      </c>
      <c r="CYT2">
        <v>1.0416000000000001</v>
      </c>
      <c r="CYU2">
        <v>1.0308999999999999</v>
      </c>
      <c r="CYV2">
        <v>1.0328999999999999</v>
      </c>
      <c r="CYW2">
        <v>1.0328999999999999</v>
      </c>
      <c r="CYX2">
        <v>1.0328999999999999</v>
      </c>
      <c r="CYY2">
        <v>1.0351999999999999</v>
      </c>
      <c r="CYZ2">
        <v>1.0288999999999999</v>
      </c>
      <c r="CZA2">
        <v>1.0347</v>
      </c>
      <c r="CZB2">
        <v>1.0208999999999999</v>
      </c>
      <c r="CZC2">
        <v>1.0244</v>
      </c>
      <c r="CZD2">
        <v>1.0244</v>
      </c>
      <c r="CZE2">
        <v>1.0244</v>
      </c>
      <c r="CZF2">
        <v>1.0273000000000001</v>
      </c>
      <c r="CZG2">
        <v>1.0315000000000001</v>
      </c>
      <c r="CZH2">
        <v>1.0333000000000001</v>
      </c>
      <c r="CZI2">
        <v>1.0216000000000001</v>
      </c>
      <c r="CZJ2">
        <v>1.0169999999999999</v>
      </c>
      <c r="CZK2">
        <v>1.0169999999999999</v>
      </c>
      <c r="CZL2">
        <v>1.0169999999999999</v>
      </c>
      <c r="CZM2">
        <v>1.0069999999999999</v>
      </c>
      <c r="CZN2">
        <v>1.0199</v>
      </c>
      <c r="CZO2">
        <v>1.0161</v>
      </c>
      <c r="CZP2">
        <v>1.016</v>
      </c>
      <c r="CZQ2">
        <v>1.016</v>
      </c>
      <c r="CZR2">
        <v>1.016</v>
      </c>
      <c r="CZS2">
        <v>1.016</v>
      </c>
      <c r="CZT2">
        <v>1.0130999999999999</v>
      </c>
      <c r="CZU2">
        <v>1.0085999999999999</v>
      </c>
      <c r="CZV2">
        <v>0.99939999999999996</v>
      </c>
      <c r="CZW2">
        <v>0.99639999999999995</v>
      </c>
      <c r="CZX2">
        <v>1.0003</v>
      </c>
      <c r="CZY2">
        <v>1.0003</v>
      </c>
      <c r="CZZ2">
        <v>1.0003</v>
      </c>
      <c r="DAA2">
        <v>0.99360000000000004</v>
      </c>
      <c r="DAB2">
        <v>0.99770000000000003</v>
      </c>
      <c r="DAC2">
        <v>1.0126999999999999</v>
      </c>
      <c r="DAD2">
        <v>1.0112000000000001</v>
      </c>
      <c r="DAE2">
        <v>1.0156000000000001</v>
      </c>
      <c r="DAF2">
        <v>1.0156000000000001</v>
      </c>
      <c r="DAG2">
        <v>1.0156000000000001</v>
      </c>
      <c r="DAH2">
        <v>1.0306999999999999</v>
      </c>
      <c r="DAI2">
        <v>1.0256000000000001</v>
      </c>
      <c r="DAJ2">
        <v>1.0228999999999999</v>
      </c>
      <c r="DAK2">
        <v>1.0283</v>
      </c>
      <c r="DAL2">
        <v>1.0286</v>
      </c>
      <c r="DAM2">
        <v>1.0286</v>
      </c>
      <c r="DAN2">
        <v>1.0286</v>
      </c>
      <c r="DAO2">
        <v>1.0235000000000001</v>
      </c>
      <c r="DAP2">
        <v>1.0192000000000001</v>
      </c>
      <c r="DAQ2">
        <v>1.0003</v>
      </c>
      <c r="DAR2">
        <v>0.99350000000000005</v>
      </c>
      <c r="DAS2">
        <v>0.96819999999999995</v>
      </c>
      <c r="DAT2">
        <v>0.96819999999999995</v>
      </c>
      <c r="DAU2">
        <v>0.96819999999999995</v>
      </c>
      <c r="DAV2">
        <v>0.97629999999999995</v>
      </c>
      <c r="DAW2">
        <v>0.9728</v>
      </c>
      <c r="DAX2">
        <v>0.98670000000000002</v>
      </c>
      <c r="DAY2">
        <v>0.98850000000000005</v>
      </c>
      <c r="DAZ2">
        <v>1.0072000000000001</v>
      </c>
      <c r="DBA2">
        <v>1.0072000000000001</v>
      </c>
      <c r="DBB2">
        <v>1.0072000000000001</v>
      </c>
      <c r="DBC2">
        <v>1.0057</v>
      </c>
      <c r="DBD2">
        <v>1.0121</v>
      </c>
      <c r="DBE2">
        <v>1.0136000000000001</v>
      </c>
      <c r="DBF2">
        <v>1.0230999999999999</v>
      </c>
      <c r="DBG2">
        <v>1.0165</v>
      </c>
      <c r="DBH2">
        <v>1.0165</v>
      </c>
      <c r="DBI2">
        <v>1.0165</v>
      </c>
      <c r="DBJ2">
        <v>1.0169999999999999</v>
      </c>
      <c r="DBK2">
        <v>1.0226999999999999</v>
      </c>
      <c r="DBL2">
        <v>1.0337000000000001</v>
      </c>
      <c r="DBM2">
        <v>1.0335000000000001</v>
      </c>
      <c r="DBN2">
        <v>1.0370999999999999</v>
      </c>
      <c r="DBO2">
        <v>1.0370999999999999</v>
      </c>
      <c r="DBP2">
        <v>1.0370999999999999</v>
      </c>
      <c r="DBQ2">
        <v>1.0422</v>
      </c>
      <c r="DBR2">
        <v>1.038</v>
      </c>
      <c r="DBS2">
        <v>1.0295000000000001</v>
      </c>
      <c r="DBT2">
        <v>1.0587</v>
      </c>
      <c r="DBU2">
        <v>1.0670999999999999</v>
      </c>
      <c r="DBV2">
        <v>1.0670999999999999</v>
      </c>
      <c r="DBW2">
        <v>1.0670999999999999</v>
      </c>
      <c r="DBX2">
        <v>1.0645</v>
      </c>
      <c r="DBY2">
        <v>1.0375000000000001</v>
      </c>
      <c r="DBZ2">
        <v>1.0476000000000001</v>
      </c>
      <c r="DCA2">
        <v>1.0402</v>
      </c>
      <c r="DCB2">
        <v>1.0296000000000001</v>
      </c>
      <c r="DCC2">
        <v>1.0296000000000001</v>
      </c>
      <c r="DCD2">
        <v>1.0296000000000001</v>
      </c>
      <c r="DCE2">
        <v>1.0266</v>
      </c>
      <c r="DCF2">
        <v>1.0318000000000001</v>
      </c>
      <c r="DCG2">
        <v>1.0139</v>
      </c>
      <c r="DCH2">
        <v>1.0276000000000001</v>
      </c>
      <c r="DCI2">
        <v>1.0251999999999999</v>
      </c>
      <c r="DCJ2">
        <v>1.0251999999999999</v>
      </c>
      <c r="DCK2">
        <v>1.0251999999999999</v>
      </c>
      <c r="DCL2">
        <v>1.0141</v>
      </c>
      <c r="DCM2">
        <v>1.0115000000000001</v>
      </c>
      <c r="DCN2">
        <v>0.99439999999999995</v>
      </c>
      <c r="DCO2">
        <v>0.99360000000000004</v>
      </c>
      <c r="DCP2">
        <v>0.97870000000000001</v>
      </c>
      <c r="DCQ2">
        <v>0.97870000000000001</v>
      </c>
      <c r="DCR2">
        <v>0.97870000000000001</v>
      </c>
      <c r="DCS2">
        <v>0.96679999999999999</v>
      </c>
      <c r="DCT2">
        <v>0.95860000000000001</v>
      </c>
      <c r="DCU2">
        <v>0.94259999999999999</v>
      </c>
      <c r="DCV2">
        <v>0.96309999999999996</v>
      </c>
      <c r="DCW2">
        <v>0.97330000000000005</v>
      </c>
      <c r="DCX2">
        <v>0.97330000000000005</v>
      </c>
      <c r="DCY2">
        <v>0.97330000000000005</v>
      </c>
      <c r="DCZ2">
        <v>0.98199999999999998</v>
      </c>
      <c r="DDA2">
        <v>0.98950000000000005</v>
      </c>
      <c r="DDB2">
        <v>0.9919</v>
      </c>
      <c r="DDC2">
        <v>0.97870000000000001</v>
      </c>
      <c r="DDD2">
        <v>0.97050000000000003</v>
      </c>
      <c r="DDE2">
        <v>0.97050000000000003</v>
      </c>
      <c r="DDF2">
        <v>0.97050000000000003</v>
      </c>
      <c r="DDG2">
        <v>0.98229999999999995</v>
      </c>
      <c r="DDH2">
        <v>1.0207999999999999</v>
      </c>
      <c r="DDI2">
        <v>1.0284</v>
      </c>
      <c r="DDJ2">
        <v>1.0236000000000001</v>
      </c>
      <c r="DDK2">
        <v>1.0341</v>
      </c>
      <c r="DDL2">
        <v>1.0341</v>
      </c>
      <c r="DDM2">
        <v>1.0341</v>
      </c>
      <c r="DDN2">
        <v>1.0282</v>
      </c>
      <c r="DDO2">
        <v>1.0245</v>
      </c>
      <c r="DDP2">
        <v>1.0326</v>
      </c>
      <c r="DDQ2">
        <v>1.0326</v>
      </c>
      <c r="DDR2">
        <v>1.0527</v>
      </c>
      <c r="DDS2">
        <v>1.0527</v>
      </c>
      <c r="DDT2">
        <v>1.0527</v>
      </c>
      <c r="DDU2">
        <v>1.0629999999999999</v>
      </c>
      <c r="DDV2">
        <v>1.0616000000000001</v>
      </c>
      <c r="DDW2">
        <v>1.0556000000000001</v>
      </c>
      <c r="DDX2">
        <v>1.0565</v>
      </c>
      <c r="DDY2">
        <v>1.0696000000000001</v>
      </c>
      <c r="DDZ2">
        <v>1.0696000000000001</v>
      </c>
      <c r="DEA2">
        <v>1.0696000000000001</v>
      </c>
      <c r="DEB2">
        <v>1.0701000000000001</v>
      </c>
      <c r="DEC2">
        <v>1.0681</v>
      </c>
      <c r="DED2">
        <v>1.0640000000000001</v>
      </c>
      <c r="DEE2">
        <v>1.0616000000000001</v>
      </c>
      <c r="DEF2">
        <v>1.0491999999999999</v>
      </c>
      <c r="DEG2">
        <v>1.0491999999999999</v>
      </c>
      <c r="DEH2">
        <v>1.0491999999999999</v>
      </c>
      <c r="DEI2">
        <v>1.0489999999999999</v>
      </c>
      <c r="DEJ2">
        <v>1.0484</v>
      </c>
      <c r="DEK2">
        <v>1.0502</v>
      </c>
      <c r="DEL2">
        <v>1.0459000000000001</v>
      </c>
      <c r="DEM2">
        <v>1.0437000000000001</v>
      </c>
      <c r="DEN2">
        <v>1.0437000000000001</v>
      </c>
      <c r="DEO2">
        <v>1.0437000000000001</v>
      </c>
      <c r="DEP2">
        <v>1.0447</v>
      </c>
      <c r="DEQ2">
        <v>1.0577000000000001</v>
      </c>
      <c r="DER2">
        <v>1.0412999999999999</v>
      </c>
      <c r="DES2">
        <v>1.0407</v>
      </c>
      <c r="DET2">
        <v>1.0341</v>
      </c>
      <c r="DEU2">
        <v>1.0341</v>
      </c>
      <c r="DEV2">
        <v>1.0341</v>
      </c>
      <c r="DEW2">
        <v>1.0193000000000001</v>
      </c>
      <c r="DEX2">
        <v>1.0343</v>
      </c>
      <c r="DEY2">
        <v>1.0198</v>
      </c>
      <c r="DEZ2">
        <v>1.0361</v>
      </c>
      <c r="DFA2">
        <v>1.0456000000000001</v>
      </c>
      <c r="DFB2">
        <v>1.0456000000000001</v>
      </c>
      <c r="DFC2">
        <v>1.0456000000000001</v>
      </c>
      <c r="DFD2">
        <v>1.0567</v>
      </c>
      <c r="DFE2">
        <v>1.0744</v>
      </c>
      <c r="DFF2">
        <v>1.0837000000000001</v>
      </c>
      <c r="DFG2">
        <v>1.1053999999999999</v>
      </c>
      <c r="DFH2">
        <v>1.0927</v>
      </c>
      <c r="DFI2">
        <v>1.0927</v>
      </c>
      <c r="DFJ2">
        <v>1.0927</v>
      </c>
      <c r="DFK2">
        <v>1.1028</v>
      </c>
      <c r="DFL2">
        <v>1.1037999999999999</v>
      </c>
      <c r="DFM2">
        <v>1.0962000000000001</v>
      </c>
      <c r="DFN2">
        <v>1.0853999999999999</v>
      </c>
      <c r="DFO2">
        <v>1.0873999999999999</v>
      </c>
      <c r="DFP2">
        <v>1.0873999999999999</v>
      </c>
      <c r="DFQ2">
        <v>1.0873999999999999</v>
      </c>
      <c r="DFR2">
        <v>1.0737000000000001</v>
      </c>
      <c r="DFS2">
        <v>1.0748</v>
      </c>
      <c r="DFT2">
        <v>1.0668</v>
      </c>
      <c r="DFU2">
        <v>1.0609999999999999</v>
      </c>
      <c r="DFV2">
        <v>1.0665</v>
      </c>
      <c r="DFW2">
        <v>1.0665</v>
      </c>
      <c r="DFX2">
        <v>1.0665</v>
      </c>
      <c r="DFY2">
        <v>1.0757000000000001</v>
      </c>
      <c r="DFZ2">
        <v>1.0670999999999999</v>
      </c>
      <c r="DGA2">
        <v>1.06</v>
      </c>
      <c r="DGB2">
        <v>1.0673999999999999</v>
      </c>
      <c r="DGC2">
        <v>1.0764</v>
      </c>
      <c r="DGD2">
        <v>1.0764</v>
      </c>
      <c r="DGE2">
        <v>1.0764</v>
      </c>
      <c r="DGF2">
        <v>1.0731999999999999</v>
      </c>
      <c r="DGG2">
        <v>1.0669</v>
      </c>
      <c r="DGH2">
        <v>1.0690999999999999</v>
      </c>
      <c r="DGI2">
        <v>1.0724</v>
      </c>
      <c r="DGJ2">
        <v>1.0713999999999999</v>
      </c>
      <c r="DGK2">
        <v>1.0713999999999999</v>
      </c>
      <c r="DGL2">
        <v>1.0713999999999999</v>
      </c>
      <c r="DGM2">
        <v>1.0718000000000001</v>
      </c>
      <c r="DGN2">
        <v>1.0618000000000001</v>
      </c>
      <c r="DGO2">
        <v>1.0463</v>
      </c>
      <c r="DGP2">
        <v>1.0441</v>
      </c>
      <c r="DGQ2">
        <v>1.0553999999999999</v>
      </c>
      <c r="DGR2">
        <v>1.0553999999999999</v>
      </c>
      <c r="DGS2">
        <v>1.0553999999999999</v>
      </c>
      <c r="DGT2">
        <v>1.0508999999999999</v>
      </c>
      <c r="DGU2">
        <v>1.0596000000000001</v>
      </c>
      <c r="DGV2">
        <v>1.0592999999999999</v>
      </c>
      <c r="DGW2">
        <v>1.0523</v>
      </c>
      <c r="DGX2">
        <v>1.0618000000000001</v>
      </c>
      <c r="DGY2">
        <v>1.0618000000000001</v>
      </c>
      <c r="DGZ2">
        <v>1.0618000000000001</v>
      </c>
      <c r="DHA2">
        <v>1.0495000000000001</v>
      </c>
      <c r="DHB2">
        <v>1.0676000000000001</v>
      </c>
      <c r="DHC2">
        <v>1.0645</v>
      </c>
      <c r="DHD2">
        <v>1.0567</v>
      </c>
      <c r="DHE2">
        <v>1.0617000000000001</v>
      </c>
      <c r="DHF2">
        <v>1.0617000000000001</v>
      </c>
      <c r="DHG2">
        <v>1.0617000000000001</v>
      </c>
      <c r="DHH2">
        <v>1.0597000000000001</v>
      </c>
      <c r="DHI2">
        <v>1.0604</v>
      </c>
      <c r="DHJ2">
        <v>1.0697000000000001</v>
      </c>
      <c r="DHK2">
        <v>1.0734999999999999</v>
      </c>
      <c r="DHL2">
        <v>1.0659000000000001</v>
      </c>
      <c r="DHM2">
        <v>1.0659000000000001</v>
      </c>
      <c r="DHN2">
        <v>1.0659000000000001</v>
      </c>
      <c r="DHO2">
        <v>1.0661</v>
      </c>
      <c r="DHP2">
        <v>1.0744</v>
      </c>
      <c r="DHQ2">
        <v>1.0651999999999999</v>
      </c>
      <c r="DHR2">
        <v>1.0690999999999999</v>
      </c>
      <c r="DHS2">
        <v>1.0689</v>
      </c>
      <c r="DHT2">
        <v>1.0689</v>
      </c>
      <c r="DHU2">
        <v>1.0689</v>
      </c>
      <c r="DHV2">
        <v>1.0587</v>
      </c>
      <c r="DHW2">
        <v>1.05</v>
      </c>
      <c r="DHX2">
        <v>1.0570999999999999</v>
      </c>
      <c r="DHY2">
        <v>1.0516000000000001</v>
      </c>
      <c r="DHZ2">
        <v>1.0652999999999999</v>
      </c>
      <c r="DIA2">
        <v>1.0652999999999999</v>
      </c>
      <c r="DIB2">
        <v>1.0652999999999999</v>
      </c>
      <c r="DIC2">
        <v>1.0656000000000001</v>
      </c>
      <c r="DID2">
        <v>1.0585</v>
      </c>
      <c r="DIE2">
        <v>1.0581</v>
      </c>
      <c r="DIF2">
        <v>1.0562</v>
      </c>
      <c r="DIG2">
        <v>1.0681</v>
      </c>
      <c r="DIH2">
        <v>1.0681</v>
      </c>
      <c r="DII2">
        <v>1.0681</v>
      </c>
      <c r="DIJ2">
        <v>1.0617000000000001</v>
      </c>
      <c r="DIK2">
        <v>1.0831</v>
      </c>
      <c r="DIL2">
        <v>1.08</v>
      </c>
      <c r="DIM2">
        <v>1.0752999999999999</v>
      </c>
      <c r="DIN2">
        <v>1.0677000000000001</v>
      </c>
      <c r="DIO2">
        <v>1.0677000000000001</v>
      </c>
      <c r="DIP2">
        <v>1.0677000000000001</v>
      </c>
      <c r="DIQ2">
        <v>1.0670999999999999</v>
      </c>
      <c r="DIR2">
        <v>1.0841000000000001</v>
      </c>
      <c r="DIS2">
        <v>1.0864</v>
      </c>
      <c r="DIT2">
        <v>1.0947</v>
      </c>
      <c r="DIU2">
        <v>1.0959000000000001</v>
      </c>
      <c r="DIV2">
        <v>1.0959000000000001</v>
      </c>
      <c r="DIW2">
        <v>1.0959000000000001</v>
      </c>
      <c r="DIX2">
        <v>1.0889</v>
      </c>
      <c r="DIY2">
        <v>1.0814999999999999</v>
      </c>
      <c r="DIZ2">
        <v>1.0754999999999999</v>
      </c>
      <c r="DJA2">
        <v>1.0753999999999999</v>
      </c>
      <c r="DJB2">
        <v>1.0753999999999999</v>
      </c>
      <c r="DJC2">
        <v>1.0753999999999999</v>
      </c>
      <c r="DJD2">
        <v>1.0753999999999999</v>
      </c>
      <c r="DJE2">
        <v>1.0753999999999999</v>
      </c>
      <c r="DJF2">
        <v>1.0664</v>
      </c>
      <c r="DJG2">
        <v>1.0499000000000001</v>
      </c>
      <c r="DJH2">
        <v>1.0516000000000001</v>
      </c>
      <c r="DJI2">
        <v>1.0524</v>
      </c>
      <c r="DJJ2">
        <v>1.0524</v>
      </c>
      <c r="DJK2">
        <v>1.0524</v>
      </c>
      <c r="DJL2">
        <v>1.0499000000000001</v>
      </c>
      <c r="DJM2">
        <v>1.0491999999999999</v>
      </c>
      <c r="DJN2">
        <v>1.0498000000000001</v>
      </c>
      <c r="DJO2">
        <v>1.0536000000000001</v>
      </c>
      <c r="DJP2">
        <v>1.0522</v>
      </c>
      <c r="DJQ2">
        <v>1.0522</v>
      </c>
      <c r="DJR2">
        <v>1.0522</v>
      </c>
      <c r="DJS2">
        <v>1.0490999999999999</v>
      </c>
      <c r="DJT2">
        <v>1.0387999999999999</v>
      </c>
      <c r="DJU2">
        <v>1.0318000000000001</v>
      </c>
      <c r="DJV2">
        <v>1.0377000000000001</v>
      </c>
      <c r="DJW2">
        <v>1.036</v>
      </c>
      <c r="DJX2">
        <v>1.036</v>
      </c>
      <c r="DJY2">
        <v>1.036</v>
      </c>
      <c r="DJZ2">
        <v>1.0343</v>
      </c>
      <c r="DKA2">
        <v>1.0308999999999999</v>
      </c>
      <c r="DKB2">
        <v>1.0223</v>
      </c>
      <c r="DKC2">
        <v>1.0259</v>
      </c>
      <c r="DKD2">
        <v>1.0223</v>
      </c>
      <c r="DKE2">
        <v>1.0223</v>
      </c>
      <c r="DKF2">
        <v>1.0223</v>
      </c>
      <c r="DKG2">
        <v>1.0173000000000001</v>
      </c>
      <c r="DKH2">
        <v>1.0093000000000001</v>
      </c>
      <c r="DKI2">
        <v>1.0123</v>
      </c>
      <c r="DKJ2">
        <v>1.0057</v>
      </c>
      <c r="DKK2">
        <v>0.99229999999999996</v>
      </c>
      <c r="DKL2">
        <v>0.99229999999999996</v>
      </c>
      <c r="DKM2">
        <v>0.99229999999999996</v>
      </c>
      <c r="DKN2">
        <v>0.98509999999999998</v>
      </c>
      <c r="DKO2">
        <v>0.99180000000000001</v>
      </c>
      <c r="DKP2">
        <v>0.98429999999999995</v>
      </c>
      <c r="DKQ2">
        <v>1.0074000000000001</v>
      </c>
      <c r="DKR2">
        <v>1.0004</v>
      </c>
      <c r="DKS2">
        <v>1.0004</v>
      </c>
      <c r="DKT2">
        <v>1.0004</v>
      </c>
      <c r="DKU2">
        <v>1.0024999999999999</v>
      </c>
      <c r="DKV2">
        <v>1.0123</v>
      </c>
      <c r="DKW2">
        <v>1.0086999999999999</v>
      </c>
      <c r="DKX2">
        <v>1.0163</v>
      </c>
      <c r="DKY2">
        <v>1.012</v>
      </c>
      <c r="DKZ2">
        <v>1.012</v>
      </c>
      <c r="DLA2">
        <v>1.012</v>
      </c>
      <c r="DLB2">
        <v>1.0177</v>
      </c>
      <c r="DLC2">
        <v>1.014</v>
      </c>
      <c r="DLD2">
        <v>1.0185999999999999</v>
      </c>
      <c r="DLE2">
        <v>1.0170999999999999</v>
      </c>
      <c r="DLF2">
        <v>1.0136000000000001</v>
      </c>
      <c r="DLG2">
        <v>1.0136000000000001</v>
      </c>
      <c r="DLH2">
        <v>1.0136000000000001</v>
      </c>
      <c r="DLI2">
        <v>1.0066999999999999</v>
      </c>
      <c r="DLJ2">
        <v>1.0028999999999999</v>
      </c>
      <c r="DLK2">
        <v>1.0023</v>
      </c>
      <c r="DLL2">
        <v>1.0108999999999999</v>
      </c>
      <c r="DLM2">
        <v>1.0109999999999999</v>
      </c>
      <c r="DLN2">
        <v>1.0109999999999999</v>
      </c>
      <c r="DLO2">
        <v>1.0109999999999999</v>
      </c>
      <c r="DLP2">
        <v>1.0045999999999999</v>
      </c>
      <c r="DLQ2">
        <v>1.0002</v>
      </c>
      <c r="DLR2">
        <v>1.0004999999999999</v>
      </c>
      <c r="DLS2">
        <v>1.0006999999999999</v>
      </c>
      <c r="DLT2">
        <v>0.99850000000000005</v>
      </c>
      <c r="DLU2">
        <v>0.99850000000000005</v>
      </c>
      <c r="DLV2">
        <v>0.99850000000000005</v>
      </c>
      <c r="DLW2">
        <v>1.0033000000000001</v>
      </c>
      <c r="DLX2">
        <v>1.0101</v>
      </c>
      <c r="DLY2">
        <v>1.0132000000000001</v>
      </c>
      <c r="DLZ2">
        <v>1.0147999999999999</v>
      </c>
      <c r="DMA2">
        <v>1.0167999999999999</v>
      </c>
      <c r="DMB2">
        <v>1.0167999999999999</v>
      </c>
      <c r="DMC2">
        <v>1.0167999999999999</v>
      </c>
      <c r="DMD2">
        <v>1.012</v>
      </c>
      <c r="DME2">
        <v>1.0093000000000001</v>
      </c>
      <c r="DMF2">
        <v>1.0079</v>
      </c>
      <c r="DMG2">
        <v>0.99480000000000002</v>
      </c>
      <c r="DMH2">
        <v>0.997</v>
      </c>
      <c r="DMI2">
        <v>0.997</v>
      </c>
      <c r="DMJ2">
        <v>0.997</v>
      </c>
      <c r="DMK2">
        <v>0.99070000000000003</v>
      </c>
      <c r="DML2">
        <v>0.99680000000000002</v>
      </c>
      <c r="DMM2">
        <v>0.99070000000000003</v>
      </c>
      <c r="DMN2">
        <v>0.99129999999999996</v>
      </c>
      <c r="DMO2">
        <v>0.98939999999999995</v>
      </c>
      <c r="DMP2">
        <v>0.98939999999999995</v>
      </c>
      <c r="DMQ2">
        <v>0.98939999999999995</v>
      </c>
      <c r="DMR2">
        <v>0.99180000000000001</v>
      </c>
      <c r="DMS2">
        <v>1.006</v>
      </c>
      <c r="DMT2">
        <v>0.99660000000000004</v>
      </c>
      <c r="DMU2">
        <v>0.99550000000000005</v>
      </c>
      <c r="DMV2">
        <v>0.98680000000000001</v>
      </c>
      <c r="DMW2">
        <v>0.98680000000000001</v>
      </c>
      <c r="DMX2">
        <v>0.98680000000000001</v>
      </c>
      <c r="DMY2">
        <v>0.99970000000000003</v>
      </c>
      <c r="DMZ2">
        <v>0.99050000000000005</v>
      </c>
      <c r="DNA2">
        <v>0.98580000000000001</v>
      </c>
      <c r="DNB2">
        <v>0.98970000000000002</v>
      </c>
      <c r="DNC2">
        <v>0.99239999999999995</v>
      </c>
      <c r="DND2">
        <v>0.99239999999999995</v>
      </c>
      <c r="DNE2">
        <v>0.99239999999999995</v>
      </c>
      <c r="DNF2">
        <v>0.99639999999999995</v>
      </c>
      <c r="DNG2">
        <v>0.99980000000000002</v>
      </c>
      <c r="DNH2">
        <v>1.0092000000000001</v>
      </c>
      <c r="DNI2">
        <v>1.0201</v>
      </c>
      <c r="DNJ2">
        <v>1.0172000000000001</v>
      </c>
      <c r="DNK2">
        <v>1.0172000000000001</v>
      </c>
      <c r="DNL2">
        <v>1.0172000000000001</v>
      </c>
      <c r="DNM2">
        <v>1.0154000000000001</v>
      </c>
      <c r="DNN2">
        <v>1.0124</v>
      </c>
      <c r="DNO2">
        <v>1.012</v>
      </c>
      <c r="DNP2">
        <v>1.0018</v>
      </c>
      <c r="DNQ2">
        <v>1.0036</v>
      </c>
      <c r="DNR2">
        <v>1.0036</v>
      </c>
      <c r="DNS2">
        <v>1.0036</v>
      </c>
      <c r="DNT2">
        <v>1.0011000000000001</v>
      </c>
      <c r="DNU2">
        <v>0.99760000000000004</v>
      </c>
      <c r="DNV2">
        <v>0.99790000000000001</v>
      </c>
      <c r="DNW2">
        <v>0.99360000000000004</v>
      </c>
      <c r="DNX2">
        <v>0.98750000000000004</v>
      </c>
      <c r="DNY2">
        <v>0.98750000000000004</v>
      </c>
      <c r="DNZ2">
        <v>0.98750000000000004</v>
      </c>
      <c r="DOA2">
        <v>0.9899</v>
      </c>
      <c r="DOB2">
        <v>0.99429999999999996</v>
      </c>
      <c r="DOC2">
        <v>1.0001</v>
      </c>
      <c r="DOD2">
        <v>0.99080000000000001</v>
      </c>
      <c r="DOE2">
        <v>0.98839999999999995</v>
      </c>
      <c r="DOF2">
        <v>0.98839999999999995</v>
      </c>
      <c r="DOG2">
        <v>0.98839999999999995</v>
      </c>
      <c r="DOH2">
        <v>0.98380000000000001</v>
      </c>
      <c r="DOI2">
        <v>0.97919999999999996</v>
      </c>
      <c r="DOJ2">
        <v>0.99580000000000002</v>
      </c>
      <c r="DOK2">
        <v>0.98709999999999998</v>
      </c>
      <c r="DOL2">
        <v>0.98060000000000003</v>
      </c>
      <c r="DOM2">
        <v>0.98060000000000003</v>
      </c>
      <c r="DON2">
        <v>0.98060000000000003</v>
      </c>
      <c r="DOO2">
        <v>0.96630000000000005</v>
      </c>
      <c r="DOP2">
        <v>0.96330000000000005</v>
      </c>
      <c r="DOQ2">
        <v>0.95609999999999995</v>
      </c>
      <c r="DOR2">
        <v>0.96220000000000006</v>
      </c>
      <c r="DOS2">
        <v>0.96430000000000005</v>
      </c>
      <c r="DOT2">
        <v>0.96430000000000005</v>
      </c>
      <c r="DOU2">
        <v>0.96430000000000005</v>
      </c>
      <c r="DOV2">
        <v>0.9798</v>
      </c>
      <c r="DOW2">
        <v>0.97850000000000004</v>
      </c>
      <c r="DOX2">
        <v>0.9788</v>
      </c>
      <c r="DOY2">
        <v>0.98770000000000002</v>
      </c>
      <c r="DOZ2">
        <v>0.98350000000000004</v>
      </c>
      <c r="DPA2">
        <v>0.98350000000000004</v>
      </c>
      <c r="DPB2">
        <v>0.98350000000000004</v>
      </c>
      <c r="DPC2">
        <v>0.98809999999999998</v>
      </c>
      <c r="DPD2">
        <v>0.9768</v>
      </c>
      <c r="DPE2">
        <v>0.98109999999999997</v>
      </c>
      <c r="DPF2">
        <v>0.98580000000000001</v>
      </c>
      <c r="DPG2">
        <v>0.99099999999999999</v>
      </c>
      <c r="DPH2">
        <v>0.99099999999999999</v>
      </c>
      <c r="DPI2">
        <v>0.99099999999999999</v>
      </c>
      <c r="DPJ2">
        <v>1.0013000000000001</v>
      </c>
      <c r="DPK2">
        <v>1.0003</v>
      </c>
      <c r="DPL2">
        <v>1.016</v>
      </c>
      <c r="DPM2">
        <v>1.0106999999999999</v>
      </c>
      <c r="DPN2">
        <v>1.0158</v>
      </c>
      <c r="DPO2">
        <v>1.0158</v>
      </c>
      <c r="DPP2">
        <v>1.0158</v>
      </c>
      <c r="DPQ2">
        <v>1.0134000000000001</v>
      </c>
      <c r="DPR2">
        <v>0.99690000000000001</v>
      </c>
      <c r="DPS2">
        <v>0.99980000000000002</v>
      </c>
      <c r="DPT2">
        <v>0.98809999999999998</v>
      </c>
      <c r="DPU2">
        <v>0.97470000000000001</v>
      </c>
      <c r="DPV2">
        <v>0.97470000000000001</v>
      </c>
      <c r="DPW2">
        <v>0.97470000000000001</v>
      </c>
      <c r="DPX2">
        <v>0.97870000000000001</v>
      </c>
      <c r="DPY2">
        <v>0.97250000000000003</v>
      </c>
      <c r="DPZ2">
        <v>0.98609999999999998</v>
      </c>
      <c r="DQA2">
        <v>0.99460000000000004</v>
      </c>
      <c r="DQB2">
        <v>0.98140000000000005</v>
      </c>
      <c r="DQC2">
        <v>0.98140000000000005</v>
      </c>
      <c r="DQD2">
        <v>0.98140000000000005</v>
      </c>
      <c r="DQE2">
        <v>0.98650000000000004</v>
      </c>
      <c r="DQF2">
        <v>0.97950000000000004</v>
      </c>
      <c r="DQG2">
        <v>0.9788</v>
      </c>
      <c r="DQH2">
        <v>0.98640000000000005</v>
      </c>
      <c r="DQI2">
        <v>0.99629999999999996</v>
      </c>
      <c r="DQJ2">
        <v>0.99629999999999996</v>
      </c>
      <c r="DQK2">
        <v>0.99629999999999996</v>
      </c>
      <c r="DQL2">
        <v>0.99690000000000001</v>
      </c>
      <c r="DQM2">
        <v>0.98799999999999999</v>
      </c>
      <c r="DQN2">
        <v>0.98270000000000002</v>
      </c>
      <c r="DQO2">
        <v>0.98470000000000002</v>
      </c>
      <c r="DQP2">
        <v>0.97350000000000003</v>
      </c>
      <c r="DQQ2">
        <v>0.97350000000000003</v>
      </c>
      <c r="DQR2">
        <v>0.97350000000000003</v>
      </c>
      <c r="DQS2">
        <v>0.98850000000000005</v>
      </c>
      <c r="DQT2">
        <v>0.97430000000000005</v>
      </c>
      <c r="DQU2">
        <v>0.96109999999999995</v>
      </c>
      <c r="DQV2">
        <v>0.96830000000000005</v>
      </c>
      <c r="DQW2">
        <v>0.97250000000000003</v>
      </c>
      <c r="DQX2">
        <v>0.97250000000000003</v>
      </c>
      <c r="DQY2">
        <v>0.97250000000000003</v>
      </c>
      <c r="DQZ2">
        <v>0.97</v>
      </c>
      <c r="DRA2">
        <v>0.97230000000000005</v>
      </c>
      <c r="DRB2">
        <v>0.96060000000000001</v>
      </c>
      <c r="DRC2">
        <v>0.96089999999999998</v>
      </c>
      <c r="DRD2">
        <v>0.95479999999999998</v>
      </c>
      <c r="DRE2">
        <v>0.95479999999999998</v>
      </c>
      <c r="DRF2">
        <v>0.95479999999999998</v>
      </c>
      <c r="DRG2">
        <v>0.94769999999999999</v>
      </c>
      <c r="DRH2">
        <v>0.95569999999999999</v>
      </c>
      <c r="DRI2">
        <v>0.94720000000000004</v>
      </c>
      <c r="DRJ2">
        <v>0.9456</v>
      </c>
      <c r="DRK2">
        <v>0.9405</v>
      </c>
      <c r="DRL2">
        <v>0.9405</v>
      </c>
      <c r="DRM2">
        <v>0.9405</v>
      </c>
      <c r="DRN2">
        <v>0.93700000000000006</v>
      </c>
      <c r="DRO2">
        <v>0.93700000000000006</v>
      </c>
      <c r="DRP2">
        <v>0.93400000000000005</v>
      </c>
      <c r="DRQ2">
        <v>0.93220000000000003</v>
      </c>
      <c r="DRR2">
        <v>0.92620000000000002</v>
      </c>
      <c r="DRS2">
        <v>0.92620000000000002</v>
      </c>
      <c r="DRT2">
        <v>0.92620000000000002</v>
      </c>
      <c r="DRU2">
        <v>0.92469999999999997</v>
      </c>
      <c r="DRV2">
        <v>0.91710000000000003</v>
      </c>
      <c r="DRW2">
        <v>0.91149999999999998</v>
      </c>
      <c r="DRX2">
        <v>0.91749999999999998</v>
      </c>
      <c r="DRY2">
        <v>0.91059999999999997</v>
      </c>
      <c r="DRZ2">
        <v>0.91059999999999997</v>
      </c>
      <c r="DSA2">
        <v>0.91059999999999997</v>
      </c>
      <c r="DSB2">
        <v>0.90910000000000002</v>
      </c>
      <c r="DSC2">
        <v>0.9052</v>
      </c>
      <c r="DSD2">
        <v>0.88649999999999995</v>
      </c>
      <c r="DSE2">
        <v>0.89680000000000004</v>
      </c>
      <c r="DSF2">
        <v>0.88770000000000004</v>
      </c>
      <c r="DSG2">
        <v>0.88770000000000004</v>
      </c>
      <c r="DSH2">
        <v>0.88770000000000004</v>
      </c>
      <c r="DSI2">
        <v>0.88649999999999995</v>
      </c>
      <c r="DSJ2">
        <v>0.879</v>
      </c>
      <c r="DSK2">
        <v>0.88180000000000003</v>
      </c>
      <c r="DSL2">
        <v>0.89580000000000004</v>
      </c>
      <c r="DSM2">
        <v>0.88800000000000001</v>
      </c>
      <c r="DSN2">
        <v>0.88800000000000001</v>
      </c>
      <c r="DSO2">
        <v>0.88800000000000001</v>
      </c>
      <c r="DSP2">
        <v>0.90029999999999999</v>
      </c>
      <c r="DSQ2">
        <v>0.90249999999999997</v>
      </c>
      <c r="DSR2">
        <v>0.90239999999999998</v>
      </c>
      <c r="DSS2">
        <v>0.89159999999999995</v>
      </c>
      <c r="DST2">
        <v>0.89629999999999999</v>
      </c>
      <c r="DSU2">
        <v>0.89629999999999999</v>
      </c>
      <c r="DSV2">
        <v>0.89629999999999999</v>
      </c>
      <c r="DSW2">
        <v>0.8931</v>
      </c>
      <c r="DSX2">
        <v>0.90380000000000005</v>
      </c>
      <c r="DSY2">
        <v>0.90769999999999995</v>
      </c>
      <c r="DSZ2">
        <v>0.91890000000000005</v>
      </c>
      <c r="DTA2">
        <v>0.91779999999999995</v>
      </c>
      <c r="DTB2">
        <v>0.91779999999999995</v>
      </c>
      <c r="DTC2">
        <v>0.91779999999999995</v>
      </c>
      <c r="DTD2">
        <v>0.91369999999999996</v>
      </c>
      <c r="DTE2">
        <v>0.91300000000000003</v>
      </c>
      <c r="DTF2">
        <v>0.91120000000000001</v>
      </c>
      <c r="DTG2">
        <v>0.91110000000000002</v>
      </c>
      <c r="DTH2">
        <v>0.90059999999999996</v>
      </c>
      <c r="DTI2">
        <v>0.90059999999999996</v>
      </c>
      <c r="DTJ2">
        <v>0.90059999999999996</v>
      </c>
      <c r="DTK2">
        <v>0.90129999999999999</v>
      </c>
      <c r="DTL2">
        <v>0.89490000000000003</v>
      </c>
      <c r="DTM2">
        <v>0.90490000000000004</v>
      </c>
      <c r="DTN2">
        <v>0.89639999999999997</v>
      </c>
      <c r="DTO2">
        <v>0.89390000000000003</v>
      </c>
      <c r="DTP2">
        <v>0.89390000000000003</v>
      </c>
      <c r="DTQ2">
        <v>0.89390000000000003</v>
      </c>
      <c r="DTR2">
        <v>0.88770000000000004</v>
      </c>
      <c r="DTS2">
        <v>0.88470000000000004</v>
      </c>
      <c r="DTT2">
        <v>0.87270000000000003</v>
      </c>
      <c r="DTU2">
        <v>0.86709999999999998</v>
      </c>
      <c r="DTV2">
        <v>0.87770000000000004</v>
      </c>
      <c r="DTW2">
        <v>0.87770000000000004</v>
      </c>
      <c r="DTX2">
        <v>0.87770000000000004</v>
      </c>
      <c r="DTY2">
        <v>0.88439999999999996</v>
      </c>
      <c r="DTZ2">
        <v>0.88180000000000003</v>
      </c>
      <c r="DUA2">
        <v>0.87670000000000003</v>
      </c>
      <c r="DUB2">
        <v>0.87319999999999998</v>
      </c>
      <c r="DUC2">
        <v>0.87439999999999996</v>
      </c>
      <c r="DUD2">
        <v>0.87439999999999996</v>
      </c>
      <c r="DUE2">
        <v>0.87439999999999996</v>
      </c>
      <c r="DUF2">
        <v>0.87490000000000001</v>
      </c>
      <c r="DUG2">
        <v>0.84789999999999999</v>
      </c>
      <c r="DUH2">
        <v>0.85060000000000002</v>
      </c>
      <c r="DUI2">
        <v>0.84009999999999996</v>
      </c>
      <c r="DUJ2">
        <v>0.84419999999999995</v>
      </c>
      <c r="DUK2">
        <v>0.84419999999999995</v>
      </c>
      <c r="DUL2">
        <v>0.84419999999999995</v>
      </c>
      <c r="DUM2">
        <v>0.83560000000000001</v>
      </c>
      <c r="DUN2">
        <v>0.85199999999999998</v>
      </c>
      <c r="DUO2">
        <v>0.85599999999999998</v>
      </c>
      <c r="DUP2">
        <v>0.87390000000000001</v>
      </c>
      <c r="DUQ2">
        <v>0.86460000000000004</v>
      </c>
      <c r="DUR2">
        <v>0.86460000000000004</v>
      </c>
      <c r="DUS2">
        <v>0.86460000000000004</v>
      </c>
      <c r="DUT2">
        <v>0.86480000000000001</v>
      </c>
      <c r="DUU2">
        <v>0.87260000000000004</v>
      </c>
      <c r="DUV2">
        <v>0.87480000000000002</v>
      </c>
      <c r="DUW2">
        <v>0.8831</v>
      </c>
      <c r="DUX2">
        <v>0.86829999999999996</v>
      </c>
      <c r="DUY2">
        <v>0.86829999999999996</v>
      </c>
      <c r="DUZ2">
        <v>0.86829999999999996</v>
      </c>
      <c r="DVA2">
        <v>0.86570000000000003</v>
      </c>
      <c r="DVB2">
        <v>0.8609</v>
      </c>
      <c r="DVC2">
        <v>0.85709999999999997</v>
      </c>
      <c r="DVD2">
        <v>0.86150000000000004</v>
      </c>
      <c r="DVE2">
        <v>0.84799999999999998</v>
      </c>
      <c r="DVF2">
        <v>0.84799999999999998</v>
      </c>
      <c r="DVG2">
        <v>0.84799999999999998</v>
      </c>
      <c r="DVH2">
        <v>0.8417</v>
      </c>
      <c r="DVI2">
        <v>0.8296</v>
      </c>
      <c r="DVJ2">
        <v>0.81910000000000005</v>
      </c>
      <c r="DVK2">
        <v>0.81869999999999998</v>
      </c>
      <c r="DVL2">
        <v>0.83960000000000001</v>
      </c>
      <c r="DVM2">
        <v>0.83960000000000001</v>
      </c>
      <c r="DVN2">
        <v>0.83960000000000001</v>
      </c>
      <c r="DVO2">
        <v>0.84789999999999999</v>
      </c>
      <c r="DVP2">
        <v>0.83450000000000002</v>
      </c>
      <c r="DVQ2">
        <v>0.83279999999999998</v>
      </c>
      <c r="DVR2">
        <v>0.84430000000000005</v>
      </c>
      <c r="DVS2">
        <v>0.85209999999999997</v>
      </c>
      <c r="DVT2">
        <v>0.85209999999999997</v>
      </c>
      <c r="DVU2">
        <v>0.85209999999999997</v>
      </c>
      <c r="DVV2">
        <v>0.83819999999999995</v>
      </c>
      <c r="DVW2">
        <v>0.83279999999999998</v>
      </c>
      <c r="DVX2">
        <v>0.81230000000000002</v>
      </c>
      <c r="DVY2">
        <v>0.82799999999999996</v>
      </c>
      <c r="DVZ2">
        <v>0.82569999999999999</v>
      </c>
      <c r="DWA2">
        <v>0.82569999999999999</v>
      </c>
      <c r="DWB2">
        <v>0.82569999999999999</v>
      </c>
      <c r="DWC2">
        <v>0.82669999999999999</v>
      </c>
      <c r="DWD2">
        <v>0.84760000000000002</v>
      </c>
      <c r="DWE2">
        <v>0.87660000000000005</v>
      </c>
      <c r="DWF2">
        <v>0.87939999999999996</v>
      </c>
      <c r="DWG2">
        <v>0.89129999999999998</v>
      </c>
      <c r="DWH2">
        <v>0.89129999999999998</v>
      </c>
      <c r="DWI2">
        <v>0.89129999999999998</v>
      </c>
      <c r="DWJ2">
        <v>0.89870000000000005</v>
      </c>
      <c r="DWK2">
        <v>0.89700000000000002</v>
      </c>
      <c r="DWL2">
        <v>0.89419999999999999</v>
      </c>
      <c r="DWM2">
        <v>0.90620000000000001</v>
      </c>
      <c r="DWN2">
        <v>0.88849999999999996</v>
      </c>
      <c r="DWO2">
        <v>0.88849999999999996</v>
      </c>
      <c r="DWP2">
        <v>0.88849999999999996</v>
      </c>
      <c r="DWQ2">
        <v>0.9042</v>
      </c>
      <c r="DWR2">
        <v>0.90690000000000004</v>
      </c>
      <c r="DWS2">
        <v>0.91579999999999995</v>
      </c>
      <c r="DWT2">
        <v>0.9264</v>
      </c>
      <c r="DWU2">
        <v>0.93159999999999998</v>
      </c>
      <c r="DWV2">
        <v>0.93159999999999998</v>
      </c>
      <c r="DWW2">
        <v>0.93159999999999998</v>
      </c>
      <c r="DWX2">
        <v>0.92879999999999996</v>
      </c>
      <c r="DWY2">
        <v>0.9234</v>
      </c>
      <c r="DWZ2">
        <v>0.92320000000000002</v>
      </c>
      <c r="DXA2">
        <v>0.92920000000000003</v>
      </c>
      <c r="DXB2">
        <v>0.92030000000000001</v>
      </c>
      <c r="DXC2">
        <v>0.92030000000000001</v>
      </c>
      <c r="DXD2">
        <v>0.92030000000000001</v>
      </c>
      <c r="DXE2">
        <v>0.92700000000000005</v>
      </c>
      <c r="DXF2">
        <v>0.92949999999999999</v>
      </c>
      <c r="DXG2">
        <v>0.93149999999999999</v>
      </c>
      <c r="DXH2">
        <v>0.91839999999999999</v>
      </c>
      <c r="DXI2">
        <v>0.93220000000000003</v>
      </c>
      <c r="DXJ2">
        <v>0.93220000000000003</v>
      </c>
      <c r="DXK2">
        <v>0.93220000000000003</v>
      </c>
      <c r="DXL2">
        <v>0.93320000000000003</v>
      </c>
      <c r="DXM2">
        <v>0.93359999999999999</v>
      </c>
      <c r="DXN2">
        <v>0.9274</v>
      </c>
      <c r="DXO2">
        <v>0.92830000000000001</v>
      </c>
      <c r="DXP2">
        <v>0.93089999999999995</v>
      </c>
      <c r="DXQ2">
        <v>0.93089999999999995</v>
      </c>
      <c r="DXR2">
        <v>0.93089999999999995</v>
      </c>
      <c r="DXS2">
        <v>0.92369999999999997</v>
      </c>
      <c r="DXT2">
        <v>0.92569999999999997</v>
      </c>
      <c r="DXU2">
        <v>0.92249999999999999</v>
      </c>
      <c r="DXV2">
        <v>0.91710000000000003</v>
      </c>
      <c r="DXW2">
        <v>0.91710000000000003</v>
      </c>
      <c r="DXX2">
        <v>0.91710000000000003</v>
      </c>
      <c r="DXY2">
        <v>0.91710000000000003</v>
      </c>
      <c r="DXZ2">
        <v>0.91710000000000003</v>
      </c>
      <c r="DYA2">
        <v>0.91439999999999999</v>
      </c>
      <c r="DYB2">
        <v>0.92030000000000001</v>
      </c>
      <c r="DYC2">
        <v>0.9143</v>
      </c>
      <c r="DYD2">
        <v>0.90359999999999996</v>
      </c>
      <c r="DYE2">
        <v>0.90359999999999996</v>
      </c>
      <c r="DYF2">
        <v>0.90359999999999996</v>
      </c>
      <c r="DYG2">
        <v>0.91359999999999997</v>
      </c>
      <c r="DYH2">
        <v>0.91010000000000002</v>
      </c>
      <c r="DYI2">
        <v>0.91700000000000004</v>
      </c>
      <c r="DYJ2">
        <v>0.9093</v>
      </c>
      <c r="DYK2">
        <v>0.91990000000000005</v>
      </c>
      <c r="DYL2">
        <v>0.91990000000000005</v>
      </c>
      <c r="DYM2">
        <v>0.91990000000000005</v>
      </c>
      <c r="DYN2">
        <v>0.92169999999999996</v>
      </c>
      <c r="DYO2">
        <v>0.92330000000000001</v>
      </c>
      <c r="DYP2">
        <v>0.91459999999999997</v>
      </c>
      <c r="DYQ2">
        <v>0.9123</v>
      </c>
      <c r="DYR2">
        <v>0.91820000000000002</v>
      </c>
      <c r="DYS2">
        <v>0.91820000000000002</v>
      </c>
      <c r="DYT2">
        <v>0.91820000000000002</v>
      </c>
      <c r="DYU2">
        <v>0.91559999999999997</v>
      </c>
      <c r="DYV2">
        <v>0.91620000000000001</v>
      </c>
      <c r="DYW2">
        <v>0.90759999999999996</v>
      </c>
      <c r="DYX2">
        <v>0.91259999999999997</v>
      </c>
      <c r="DYY2">
        <v>0.90290000000000004</v>
      </c>
      <c r="DYZ2">
        <v>0.90290000000000004</v>
      </c>
      <c r="DZA2">
        <v>0.90290000000000004</v>
      </c>
      <c r="DZB2">
        <v>0.9022</v>
      </c>
      <c r="DZC2">
        <v>0.90239999999999998</v>
      </c>
      <c r="DZD2">
        <v>0.90359999999999996</v>
      </c>
      <c r="DZE2">
        <v>0.89539999999999997</v>
      </c>
      <c r="DZF2">
        <v>0.89039999999999997</v>
      </c>
      <c r="DZG2">
        <v>0.89039999999999997</v>
      </c>
      <c r="DZH2">
        <v>0.89039999999999997</v>
      </c>
      <c r="DZI2">
        <v>0.88829999999999998</v>
      </c>
      <c r="DZJ2">
        <v>0.89180000000000004</v>
      </c>
      <c r="DZK2">
        <v>0.90090000000000003</v>
      </c>
      <c r="DZL2">
        <v>0.90159999999999996</v>
      </c>
      <c r="DZM2">
        <v>0.8911</v>
      </c>
      <c r="DZN2">
        <v>0.8911</v>
      </c>
      <c r="DZO2">
        <v>0.8911</v>
      </c>
      <c r="DZP2">
        <v>0.89759999999999995</v>
      </c>
      <c r="DZQ2">
        <v>0.90359999999999996</v>
      </c>
      <c r="DZR2">
        <v>0.89629999999999999</v>
      </c>
      <c r="DZS2">
        <v>0.8891</v>
      </c>
      <c r="DZT2">
        <v>0.88319999999999999</v>
      </c>
      <c r="DZU2">
        <v>0.88319999999999999</v>
      </c>
      <c r="DZV2">
        <v>0.88319999999999999</v>
      </c>
      <c r="DZW2">
        <v>0.8881</v>
      </c>
      <c r="DZX2">
        <v>0.87519999999999998</v>
      </c>
      <c r="DZY2">
        <v>0.87480000000000002</v>
      </c>
      <c r="DZZ2">
        <v>0.86739999999999995</v>
      </c>
      <c r="EAA2">
        <v>0.86529999999999996</v>
      </c>
      <c r="EAB2">
        <v>0.86529999999999996</v>
      </c>
      <c r="EAC2">
        <v>0.86529999999999996</v>
      </c>
      <c r="EAD2">
        <v>0.88049999999999995</v>
      </c>
      <c r="EAE2">
        <v>0.88739999999999997</v>
      </c>
      <c r="EAF2">
        <v>0.88129999999999997</v>
      </c>
      <c r="EAG2">
        <v>0.88349999999999995</v>
      </c>
      <c r="EAH2">
        <v>0.89300000000000002</v>
      </c>
      <c r="EAI2">
        <v>0.89300000000000002</v>
      </c>
      <c r="EAJ2">
        <v>0.89300000000000002</v>
      </c>
      <c r="EAK2">
        <v>0.90100000000000002</v>
      </c>
      <c r="EAL2">
        <v>0.89880000000000004</v>
      </c>
      <c r="EAM2">
        <v>0.89749999999999996</v>
      </c>
      <c r="EAN2">
        <v>0.90510000000000002</v>
      </c>
      <c r="EAO2">
        <v>0.90269999999999995</v>
      </c>
      <c r="EAP2">
        <v>0.90269999999999995</v>
      </c>
      <c r="EAQ2">
        <v>0.90269999999999995</v>
      </c>
      <c r="EAR2">
        <v>0.90949999999999998</v>
      </c>
      <c r="EAS2">
        <v>0.91359999999999997</v>
      </c>
      <c r="EAT2">
        <v>0.91879999999999995</v>
      </c>
      <c r="EAU2">
        <v>0.9264</v>
      </c>
      <c r="EAV2">
        <v>0.92459999999999998</v>
      </c>
      <c r="EAW2">
        <v>0.92459999999999998</v>
      </c>
      <c r="EAX2">
        <v>0.92459999999999998</v>
      </c>
      <c r="EAY2">
        <v>0.92910000000000004</v>
      </c>
      <c r="EAZ2">
        <v>0.92589999999999995</v>
      </c>
      <c r="EBA2">
        <v>0.92420000000000002</v>
      </c>
      <c r="EBB2">
        <v>0.93169999999999997</v>
      </c>
      <c r="EBC2">
        <v>0.9143</v>
      </c>
      <c r="EBD2">
        <v>0.9143</v>
      </c>
      <c r="EBE2">
        <v>0.9143</v>
      </c>
      <c r="EBF2">
        <v>0.9163</v>
      </c>
      <c r="EBG2">
        <v>0.91539999999999999</v>
      </c>
      <c r="EBH2">
        <v>0.91579999999999995</v>
      </c>
      <c r="EBI2">
        <v>0.90580000000000005</v>
      </c>
      <c r="EBJ2">
        <v>0.89990000000000003</v>
      </c>
      <c r="EBK2">
        <v>0.89990000000000003</v>
      </c>
      <c r="EBL2">
        <v>0.89990000000000003</v>
      </c>
      <c r="EBM2">
        <v>0.89990000000000003</v>
      </c>
      <c r="EBN2">
        <v>0.89410000000000001</v>
      </c>
      <c r="EBO2">
        <v>0.8982</v>
      </c>
      <c r="EBP2">
        <v>0.88800000000000001</v>
      </c>
      <c r="EBQ2">
        <v>0.88360000000000005</v>
      </c>
      <c r="EBR2">
        <v>0.88360000000000005</v>
      </c>
      <c r="EBS2">
        <v>0.88360000000000005</v>
      </c>
      <c r="EBT2">
        <v>0.88360000000000005</v>
      </c>
      <c r="EBU2">
        <v>0.87739999999999996</v>
      </c>
      <c r="EBV2">
        <v>0.87819999999999998</v>
      </c>
      <c r="EBW2">
        <v>0.88629999999999998</v>
      </c>
      <c r="EBX2">
        <v>0.88739999999999997</v>
      </c>
      <c r="EBY2">
        <v>0.88739999999999997</v>
      </c>
      <c r="EBZ2">
        <v>0.88739999999999997</v>
      </c>
      <c r="ECA2">
        <v>0.88560000000000005</v>
      </c>
      <c r="ECB2">
        <v>0.89990000000000003</v>
      </c>
      <c r="ECC2">
        <v>0.90610000000000002</v>
      </c>
      <c r="ECD2">
        <v>0.91139999999999999</v>
      </c>
      <c r="ECE2">
        <v>0.91800000000000004</v>
      </c>
      <c r="ECF2">
        <v>0.91800000000000004</v>
      </c>
      <c r="ECG2">
        <v>0.91800000000000004</v>
      </c>
      <c r="ECH2">
        <v>0.91639999999999999</v>
      </c>
      <c r="ECI2">
        <v>0.91039999999999999</v>
      </c>
      <c r="ECJ2">
        <v>0.9093</v>
      </c>
      <c r="ECK2">
        <v>0.90880000000000005</v>
      </c>
      <c r="ECL2">
        <v>0.92669999999999997</v>
      </c>
      <c r="ECM2">
        <v>0.92669999999999997</v>
      </c>
      <c r="ECN2">
        <v>0.92669999999999997</v>
      </c>
      <c r="ECO2">
        <v>0.92900000000000005</v>
      </c>
      <c r="ECP2">
        <v>0.92789999999999995</v>
      </c>
      <c r="ECQ2">
        <v>0.92169999999999996</v>
      </c>
      <c r="ECR2">
        <v>0.91310000000000002</v>
      </c>
      <c r="ECS2">
        <v>0.90369999999999995</v>
      </c>
      <c r="ECT2">
        <v>0.90369999999999995</v>
      </c>
      <c r="ECU2">
        <v>0.90369999999999995</v>
      </c>
      <c r="ECV2">
        <v>0.91700000000000004</v>
      </c>
      <c r="ECW2">
        <v>0.92900000000000005</v>
      </c>
      <c r="ECX2">
        <v>0.92090000000000005</v>
      </c>
      <c r="ECY2">
        <v>0.92330000000000001</v>
      </c>
      <c r="ECZ2">
        <v>0.90900000000000003</v>
      </c>
      <c r="EDA2">
        <v>0.90900000000000003</v>
      </c>
      <c r="EDB2">
        <v>0.90900000000000003</v>
      </c>
      <c r="EDC2">
        <v>0.91790000000000005</v>
      </c>
      <c r="EDD2">
        <v>0.93330000000000002</v>
      </c>
      <c r="EDE2">
        <v>0.9284</v>
      </c>
      <c r="EDF2">
        <v>0.93510000000000004</v>
      </c>
      <c r="EDG2">
        <v>0.92810000000000004</v>
      </c>
      <c r="EDH2">
        <v>0.92810000000000004</v>
      </c>
      <c r="EDI2">
        <v>0.92810000000000004</v>
      </c>
      <c r="EDJ2">
        <v>0.92900000000000005</v>
      </c>
      <c r="EDK2">
        <v>0.93210000000000004</v>
      </c>
      <c r="EDL2">
        <v>0.92700000000000005</v>
      </c>
      <c r="EDM2">
        <v>0.92830000000000001</v>
      </c>
      <c r="EDN2">
        <v>0.91539999999999999</v>
      </c>
      <c r="EDO2">
        <v>0.91539999999999999</v>
      </c>
      <c r="EDP2">
        <v>0.91539999999999999</v>
      </c>
      <c r="EDQ2">
        <v>0.90859999999999996</v>
      </c>
      <c r="EDR2">
        <v>0.90690000000000004</v>
      </c>
      <c r="EDS2">
        <v>0.89649999999999996</v>
      </c>
      <c r="EDT2">
        <v>0.90500000000000003</v>
      </c>
      <c r="EDU2">
        <v>0.90939999999999999</v>
      </c>
      <c r="EDV2">
        <v>0.90939999999999999</v>
      </c>
      <c r="EDW2">
        <v>0.90939999999999999</v>
      </c>
      <c r="EDX2">
        <v>0.90859999999999996</v>
      </c>
      <c r="EDY2">
        <v>0.90559999999999996</v>
      </c>
      <c r="EDZ2">
        <v>0.91820000000000002</v>
      </c>
      <c r="EEA2">
        <v>0.92410000000000003</v>
      </c>
      <c r="EEB2">
        <v>0.92520000000000002</v>
      </c>
      <c r="EEC2">
        <v>0.92520000000000002</v>
      </c>
      <c r="EED2">
        <v>0.92520000000000002</v>
      </c>
      <c r="EEE2">
        <v>0.92390000000000005</v>
      </c>
      <c r="EEF2">
        <v>0.92249999999999999</v>
      </c>
      <c r="EEG2">
        <v>0.92869999999999997</v>
      </c>
      <c r="EEH2">
        <v>0.92049999999999998</v>
      </c>
      <c r="EEI2">
        <v>0.91710000000000003</v>
      </c>
      <c r="EEJ2">
        <v>0.91710000000000003</v>
      </c>
      <c r="EEK2">
        <v>0.91710000000000003</v>
      </c>
      <c r="EEL2">
        <v>0.91669999999999996</v>
      </c>
      <c r="EEM2">
        <v>0.91149999999999998</v>
      </c>
      <c r="EEN2">
        <v>0.90959999999999996</v>
      </c>
      <c r="EEO2">
        <v>0.90639999999999998</v>
      </c>
      <c r="EEP2">
        <v>0.90559999999999996</v>
      </c>
      <c r="EEQ2">
        <v>0.90559999999999996</v>
      </c>
      <c r="EER2">
        <v>0.90559999999999996</v>
      </c>
      <c r="EES2">
        <v>0.9032</v>
      </c>
      <c r="EET2">
        <v>0.88990000000000002</v>
      </c>
      <c r="EEU2">
        <v>0.88829999999999998</v>
      </c>
      <c r="EEV2">
        <v>0.87450000000000006</v>
      </c>
      <c r="EEW2">
        <v>0.86329999999999996</v>
      </c>
      <c r="EEX2">
        <v>0.86329999999999996</v>
      </c>
      <c r="EEY2">
        <v>0.86329999999999996</v>
      </c>
      <c r="EEZ2">
        <v>0.87909999999999999</v>
      </c>
      <c r="EFA2">
        <v>0.88229999999999997</v>
      </c>
      <c r="EFB2">
        <v>0.87170000000000003</v>
      </c>
      <c r="EFC2">
        <v>0.86660000000000004</v>
      </c>
      <c r="EFD2">
        <v>0.86539999999999995</v>
      </c>
      <c r="EFE2">
        <v>0.86539999999999995</v>
      </c>
      <c r="EFF2">
        <v>0.86539999999999995</v>
      </c>
      <c r="EFG2">
        <v>0.87490000000000001</v>
      </c>
      <c r="EFH2">
        <v>0.87439999999999996</v>
      </c>
      <c r="EFI2">
        <v>0.87339999999999995</v>
      </c>
      <c r="EFJ2">
        <v>0.86140000000000005</v>
      </c>
      <c r="EFK2">
        <v>0.86839999999999995</v>
      </c>
      <c r="EFL2">
        <v>0.86839999999999995</v>
      </c>
      <c r="EFM2">
        <v>0.86839999999999995</v>
      </c>
      <c r="EFN2">
        <v>0.87239999999999995</v>
      </c>
      <c r="EFO2">
        <v>0.871</v>
      </c>
      <c r="EFP2">
        <v>0.85880000000000001</v>
      </c>
      <c r="EFQ2">
        <v>0.85840000000000005</v>
      </c>
      <c r="EFR2">
        <v>0.86309999999999998</v>
      </c>
      <c r="EFS2">
        <v>0.86309999999999998</v>
      </c>
      <c r="EFT2">
        <v>0.86309999999999998</v>
      </c>
      <c r="EFU2">
        <v>0.85740000000000005</v>
      </c>
      <c r="EFV2">
        <v>0.86260000000000003</v>
      </c>
      <c r="EFW2">
        <v>0.86299999999999999</v>
      </c>
      <c r="EFX2">
        <v>0.85560000000000003</v>
      </c>
      <c r="EFY2">
        <v>0.84319999999999995</v>
      </c>
      <c r="EFZ2">
        <v>0.84319999999999995</v>
      </c>
      <c r="EGA2">
        <v>0.84319999999999995</v>
      </c>
      <c r="EGB2">
        <v>0.84140000000000004</v>
      </c>
      <c r="EGC2">
        <v>0.83099999999999996</v>
      </c>
      <c r="EGD2">
        <v>0.83730000000000004</v>
      </c>
      <c r="EGE2">
        <v>0.83530000000000004</v>
      </c>
      <c r="EGF2">
        <v>0.84519999999999995</v>
      </c>
      <c r="EGG2">
        <v>0.84519999999999995</v>
      </c>
      <c r="EGH2">
        <v>0.84519999999999995</v>
      </c>
      <c r="EGI2">
        <v>0.83430000000000004</v>
      </c>
      <c r="EGJ2">
        <v>0.83140000000000003</v>
      </c>
      <c r="EGK2">
        <v>0.83989999999999998</v>
      </c>
      <c r="EGL2">
        <v>0.84089999999999998</v>
      </c>
      <c r="EGM2">
        <v>0.83330000000000004</v>
      </c>
      <c r="EGN2">
        <v>0.83330000000000004</v>
      </c>
      <c r="EGO2">
        <v>0.83330000000000004</v>
      </c>
      <c r="EGP2">
        <v>0.83179999999999998</v>
      </c>
      <c r="EGQ2">
        <v>0.81859999999999999</v>
      </c>
      <c r="EGR2">
        <v>0.82379999999999998</v>
      </c>
      <c r="EGS2">
        <v>0.81779999999999997</v>
      </c>
      <c r="EGT2">
        <v>0.84389999999999998</v>
      </c>
      <c r="EGU2">
        <v>0.84389999999999998</v>
      </c>
      <c r="EGV2">
        <v>0.84389999999999998</v>
      </c>
      <c r="EGW2">
        <v>0.84419999999999995</v>
      </c>
      <c r="EGX2">
        <v>0.82379999999999998</v>
      </c>
      <c r="EGY2">
        <v>0.83499999999999996</v>
      </c>
      <c r="EGZ2">
        <v>0.84060000000000001</v>
      </c>
      <c r="EHA2">
        <v>0.83660000000000001</v>
      </c>
      <c r="EHB2">
        <v>0.83660000000000001</v>
      </c>
      <c r="EHC2">
        <v>0.83660000000000001</v>
      </c>
      <c r="EHD2">
        <v>0.84199999999999997</v>
      </c>
      <c r="EHE2">
        <v>0.84370000000000001</v>
      </c>
      <c r="EHF2">
        <v>0.84040000000000004</v>
      </c>
      <c r="EHG2">
        <v>0.84040000000000004</v>
      </c>
      <c r="EHH2">
        <v>0.82869999999999999</v>
      </c>
      <c r="EHI2">
        <v>0.82869999999999999</v>
      </c>
      <c r="EHJ2">
        <v>0.82869999999999999</v>
      </c>
      <c r="EHK2">
        <v>0.8246</v>
      </c>
      <c r="EHL2">
        <v>0.81899999999999995</v>
      </c>
      <c r="EHM2">
        <v>0.83030000000000004</v>
      </c>
      <c r="EHN2">
        <v>0.82330000000000003</v>
      </c>
      <c r="EHO2">
        <v>0.81699999999999995</v>
      </c>
      <c r="EHP2">
        <v>0.81699999999999995</v>
      </c>
      <c r="EHQ2">
        <v>0.81699999999999995</v>
      </c>
      <c r="EHR2">
        <v>0.81889999999999996</v>
      </c>
      <c r="EHS2">
        <v>0.81299999999999994</v>
      </c>
      <c r="EHT2">
        <v>0.81559999999999999</v>
      </c>
      <c r="EHU2">
        <v>0.81189999999999996</v>
      </c>
      <c r="EHV2">
        <v>0.79959999999999998</v>
      </c>
      <c r="EHW2">
        <v>0.79959999999999998</v>
      </c>
      <c r="EHX2">
        <v>0.79959999999999998</v>
      </c>
      <c r="EHY2">
        <v>0.80369999999999997</v>
      </c>
      <c r="EHZ2">
        <v>0.80269999999999997</v>
      </c>
      <c r="EIA2">
        <v>0.79090000000000005</v>
      </c>
      <c r="EIB2">
        <v>0.77600000000000002</v>
      </c>
      <c r="EIC2">
        <v>0.77490000000000003</v>
      </c>
      <c r="EID2">
        <v>0.77490000000000003</v>
      </c>
      <c r="EIE2">
        <v>0.77490000000000003</v>
      </c>
      <c r="EIF2">
        <v>0.78459999999999996</v>
      </c>
      <c r="EIG2">
        <v>0.78410000000000002</v>
      </c>
      <c r="EIH2">
        <v>0.80179999999999996</v>
      </c>
      <c r="EII2">
        <v>0.78939999999999999</v>
      </c>
      <c r="EIJ2">
        <v>0.79810000000000003</v>
      </c>
      <c r="EIK2">
        <v>0.79810000000000003</v>
      </c>
      <c r="EIL2">
        <v>0.79810000000000003</v>
      </c>
      <c r="EIM2">
        <v>0.80169999999999997</v>
      </c>
      <c r="EIN2">
        <v>0.80620000000000003</v>
      </c>
      <c r="EIO2">
        <v>0.81420000000000003</v>
      </c>
      <c r="EIP2">
        <v>0.80559999999999998</v>
      </c>
      <c r="EIQ2">
        <v>0.8075</v>
      </c>
      <c r="EIR2">
        <v>0.8075</v>
      </c>
      <c r="EIS2">
        <v>0.8075</v>
      </c>
      <c r="EIT2">
        <v>0.79710000000000003</v>
      </c>
      <c r="EIU2">
        <v>0.79859999999999998</v>
      </c>
      <c r="EIV2">
        <v>0.78779999999999994</v>
      </c>
      <c r="EIW2">
        <v>0.79549999999999998</v>
      </c>
      <c r="EIX2">
        <v>0.80610000000000004</v>
      </c>
      <c r="EIY2">
        <v>0.80610000000000004</v>
      </c>
      <c r="EIZ2">
        <v>0.80610000000000004</v>
      </c>
      <c r="EJA2">
        <v>0.79420000000000002</v>
      </c>
      <c r="EJB2">
        <v>0.78959999999999997</v>
      </c>
      <c r="EJC2">
        <v>0.80179999999999996</v>
      </c>
      <c r="EJD2">
        <v>0.80130000000000001</v>
      </c>
      <c r="EJE2">
        <v>0.81159999999999999</v>
      </c>
      <c r="EJF2">
        <v>0.81159999999999999</v>
      </c>
      <c r="EJG2">
        <v>0.81159999999999999</v>
      </c>
      <c r="EJH2">
        <v>0.81169999999999998</v>
      </c>
      <c r="EJI2">
        <v>0.81110000000000004</v>
      </c>
      <c r="EJJ2">
        <v>0.7944</v>
      </c>
      <c r="EJK2">
        <v>0.7883</v>
      </c>
      <c r="EJL2">
        <v>0.80520000000000003</v>
      </c>
      <c r="EJM2">
        <v>0.80520000000000003</v>
      </c>
      <c r="EJN2">
        <v>0.80520000000000003</v>
      </c>
      <c r="EJO2">
        <v>0.79490000000000005</v>
      </c>
      <c r="EJP2">
        <v>0.81579999999999997</v>
      </c>
      <c r="EJQ2">
        <v>0.81630000000000003</v>
      </c>
      <c r="EJR2">
        <v>0.81020000000000003</v>
      </c>
      <c r="EJS2">
        <v>0.79779999999999995</v>
      </c>
      <c r="EJT2">
        <v>0.79779999999999995</v>
      </c>
      <c r="EJU2">
        <v>0.79779999999999995</v>
      </c>
      <c r="EJV2">
        <v>0.78049999999999997</v>
      </c>
      <c r="EJW2">
        <v>0.78210000000000002</v>
      </c>
      <c r="EJX2">
        <v>0.77490000000000003</v>
      </c>
      <c r="EJY2">
        <v>0.78159999999999996</v>
      </c>
      <c r="EJZ2">
        <v>0.78349999999999997</v>
      </c>
      <c r="EKA2">
        <v>0.78349999999999997</v>
      </c>
      <c r="EKB2">
        <v>0.78349999999999997</v>
      </c>
      <c r="EKC2">
        <v>0.77100000000000002</v>
      </c>
      <c r="EKD2">
        <v>0.77539999999999998</v>
      </c>
      <c r="EKE2">
        <v>0.77500000000000002</v>
      </c>
      <c r="EKF2">
        <v>0.7591</v>
      </c>
      <c r="EKG2">
        <v>0.75419999999999998</v>
      </c>
      <c r="EKH2">
        <v>0.75419999999999998</v>
      </c>
      <c r="EKI2">
        <v>0.75419999999999998</v>
      </c>
      <c r="EKJ2">
        <v>0.74870000000000003</v>
      </c>
      <c r="EKK2">
        <v>0.76180000000000003</v>
      </c>
      <c r="EKL2">
        <v>0.76619999999999999</v>
      </c>
      <c r="EKM2">
        <v>0.7611</v>
      </c>
      <c r="EKN2">
        <v>0.75839999999999996</v>
      </c>
      <c r="EKO2">
        <v>0.75839999999999996</v>
      </c>
      <c r="EKP2">
        <v>0.75839999999999996</v>
      </c>
      <c r="EKQ2">
        <v>0.75960000000000005</v>
      </c>
      <c r="EKR2">
        <v>0.74350000000000005</v>
      </c>
      <c r="EKS2">
        <v>0.74470000000000003</v>
      </c>
      <c r="EKT2">
        <v>0.73340000000000005</v>
      </c>
      <c r="EKU2">
        <v>0.73160000000000003</v>
      </c>
      <c r="EKV2">
        <v>0.73160000000000003</v>
      </c>
      <c r="EKW2">
        <v>0.73160000000000003</v>
      </c>
      <c r="EKX2">
        <v>0.73160000000000003</v>
      </c>
      <c r="EKY2">
        <v>0.71960000000000002</v>
      </c>
      <c r="EKZ2">
        <v>0.70189999999999997</v>
      </c>
      <c r="ELA2">
        <v>0.71340000000000003</v>
      </c>
      <c r="ELB2">
        <v>0.71909999999999996</v>
      </c>
      <c r="ELC2">
        <v>0.71909999999999996</v>
      </c>
      <c r="ELD2">
        <v>0.71909999999999996</v>
      </c>
      <c r="ELE2">
        <v>0.71299999999999997</v>
      </c>
      <c r="ELF2">
        <v>0.70479999999999998</v>
      </c>
      <c r="ELG2">
        <v>0.69869999999999999</v>
      </c>
      <c r="ELH2">
        <v>0.70520000000000005</v>
      </c>
      <c r="ELI2">
        <v>0.72040000000000004</v>
      </c>
      <c r="ELJ2">
        <v>0.72040000000000004</v>
      </c>
      <c r="ELK2">
        <v>0.72040000000000004</v>
      </c>
      <c r="ELL2">
        <v>0.72050000000000003</v>
      </c>
      <c r="ELM2">
        <v>0.71779999999999999</v>
      </c>
      <c r="ELN2">
        <v>0.72860000000000003</v>
      </c>
      <c r="ELO2">
        <v>0.71379999999999999</v>
      </c>
      <c r="ELP2">
        <v>0.71379999999999999</v>
      </c>
      <c r="ELQ2">
        <v>0.71379999999999999</v>
      </c>
      <c r="ELR2">
        <v>0.71379999999999999</v>
      </c>
      <c r="ELS2">
        <v>0.71379999999999999</v>
      </c>
      <c r="ELT2">
        <v>0.7097</v>
      </c>
      <c r="ELU2">
        <v>0.70830000000000004</v>
      </c>
      <c r="ELV2">
        <v>0.71199999999999997</v>
      </c>
      <c r="ELW2">
        <v>0.71360000000000001</v>
      </c>
      <c r="ELX2">
        <v>0.71360000000000001</v>
      </c>
      <c r="ELY2">
        <v>0.71360000000000001</v>
      </c>
      <c r="ELZ2">
        <v>0.71250000000000002</v>
      </c>
      <c r="EMA2">
        <v>0.69420000000000004</v>
      </c>
      <c r="EMB2">
        <v>0.6925</v>
      </c>
      <c r="EMC2">
        <v>0.68049999999999999</v>
      </c>
      <c r="EMD2">
        <v>0.69140000000000001</v>
      </c>
      <c r="EME2">
        <v>0.69140000000000001</v>
      </c>
      <c r="EMF2">
        <v>0.69140000000000001</v>
      </c>
      <c r="EMG2">
        <v>0.70320000000000005</v>
      </c>
      <c r="EMH2">
        <v>0.69879999999999998</v>
      </c>
      <c r="EMI2">
        <v>0.69840000000000002</v>
      </c>
      <c r="EMJ2">
        <v>0.69620000000000004</v>
      </c>
      <c r="EMK2">
        <v>0.68830000000000002</v>
      </c>
      <c r="EML2">
        <v>0.68830000000000002</v>
      </c>
      <c r="EMM2">
        <v>0.68830000000000002</v>
      </c>
      <c r="EMN2">
        <v>0.6915</v>
      </c>
      <c r="EMO2">
        <v>0.66180000000000005</v>
      </c>
      <c r="EMP2">
        <v>0.65949999999999998</v>
      </c>
      <c r="EMQ2">
        <v>0.66269999999999996</v>
      </c>
      <c r="EMR2">
        <v>0.65890000000000004</v>
      </c>
      <c r="EMS2">
        <v>0.65890000000000004</v>
      </c>
      <c r="EMT2">
        <v>0.65890000000000004</v>
      </c>
      <c r="EMU2">
        <v>0.64600000000000002</v>
      </c>
      <c r="EMV2">
        <v>0.65049999999999997</v>
      </c>
      <c r="EMW2">
        <v>0.64419999999999999</v>
      </c>
      <c r="EMX2">
        <v>0.63190000000000002</v>
      </c>
      <c r="EMY2">
        <v>0.63980000000000004</v>
      </c>
      <c r="EMZ2">
        <v>0.63980000000000004</v>
      </c>
      <c r="ENA2">
        <v>0.63980000000000004</v>
      </c>
      <c r="ENB2">
        <v>0.64139999999999997</v>
      </c>
      <c r="ENC2">
        <v>0.64149999999999996</v>
      </c>
      <c r="END2">
        <v>0.64300000000000002</v>
      </c>
      <c r="ENE2">
        <v>0.63400000000000001</v>
      </c>
      <c r="ENF2">
        <v>0.63570000000000004</v>
      </c>
      <c r="ENG2">
        <v>0.63570000000000004</v>
      </c>
      <c r="ENH2">
        <v>0.63570000000000004</v>
      </c>
      <c r="ENI2">
        <v>0.65249999999999997</v>
      </c>
      <c r="ENJ2">
        <v>0.65</v>
      </c>
      <c r="ENK2">
        <v>0.64470000000000005</v>
      </c>
      <c r="ENL2">
        <v>0.64649999999999996</v>
      </c>
      <c r="ENM2">
        <v>0.63759999999999994</v>
      </c>
      <c r="ENN2">
        <v>0.63759999999999994</v>
      </c>
      <c r="ENO2">
        <v>0.63759999999999994</v>
      </c>
      <c r="ENP2">
        <v>0.64829999999999999</v>
      </c>
      <c r="ENQ2">
        <v>0.63849999999999996</v>
      </c>
      <c r="ENR2">
        <v>0.63970000000000005</v>
      </c>
      <c r="ENS2">
        <v>0.65049999999999997</v>
      </c>
      <c r="ENT2">
        <v>0.66080000000000005</v>
      </c>
      <c r="ENU2">
        <v>0.66080000000000005</v>
      </c>
      <c r="ENV2">
        <v>0.66080000000000005</v>
      </c>
      <c r="ENW2">
        <v>0.64670000000000005</v>
      </c>
      <c r="ENX2">
        <v>0.65529999999999999</v>
      </c>
      <c r="ENY2">
        <v>0.66839999999999999</v>
      </c>
      <c r="ENZ2">
        <v>0.67549999999999999</v>
      </c>
      <c r="EOA2">
        <v>0.6593</v>
      </c>
      <c r="EOB2">
        <v>0.6593</v>
      </c>
      <c r="EOC2">
        <v>0.6593</v>
      </c>
      <c r="EOD2">
        <v>0.64880000000000004</v>
      </c>
      <c r="EOE2">
        <v>0.64070000000000005</v>
      </c>
      <c r="EOF2">
        <v>0.63880000000000003</v>
      </c>
      <c r="EOG2">
        <v>0.628</v>
      </c>
      <c r="EOH2">
        <v>0.6371</v>
      </c>
      <c r="EOI2">
        <v>0.6371</v>
      </c>
      <c r="EOJ2">
        <v>0.6371</v>
      </c>
      <c r="EOK2">
        <v>0.65749999999999997</v>
      </c>
      <c r="EOL2">
        <v>0.66920000000000002</v>
      </c>
      <c r="EOM2">
        <v>0.66249999999999998</v>
      </c>
      <c r="EON2">
        <v>0.65700000000000003</v>
      </c>
      <c r="EOO2">
        <v>0.64500000000000002</v>
      </c>
      <c r="EOP2">
        <v>0.64500000000000002</v>
      </c>
      <c r="EOQ2">
        <v>0.64500000000000002</v>
      </c>
      <c r="EOR2">
        <v>0.65580000000000005</v>
      </c>
      <c r="EOS2">
        <v>0.64749999999999996</v>
      </c>
      <c r="EOT2">
        <v>0.65759999999999996</v>
      </c>
      <c r="EOU2">
        <v>0.67159999999999997</v>
      </c>
      <c r="EOV2">
        <v>0.67669999999999997</v>
      </c>
      <c r="EOW2">
        <v>0.67669999999999997</v>
      </c>
      <c r="EOX2">
        <v>0.67669999999999997</v>
      </c>
      <c r="EOY2">
        <v>0.6603</v>
      </c>
      <c r="EOZ2">
        <v>0.6663</v>
      </c>
      <c r="EPA2">
        <v>0.6673</v>
      </c>
      <c r="EPB2">
        <v>0.68759999999999999</v>
      </c>
      <c r="EPC2">
        <v>0.70640000000000003</v>
      </c>
      <c r="EPD2">
        <v>0.70640000000000003</v>
      </c>
      <c r="EPE2">
        <v>0.70640000000000003</v>
      </c>
      <c r="EPF2">
        <v>0.70350000000000001</v>
      </c>
      <c r="EPG2">
        <v>0.72189999999999999</v>
      </c>
      <c r="EPH2">
        <v>0.71189999999999998</v>
      </c>
      <c r="EPI2">
        <v>0.70779999999999998</v>
      </c>
      <c r="EPJ2">
        <v>0.69730000000000003</v>
      </c>
      <c r="EPK2">
        <v>0.69730000000000003</v>
      </c>
      <c r="EPL2">
        <v>0.69730000000000003</v>
      </c>
      <c r="EPM2">
        <v>0.68640000000000001</v>
      </c>
    </row>
    <row r="3" spans="1:3809" x14ac:dyDescent="0.3">
      <c r="A3" t="s">
        <v>8251</v>
      </c>
      <c r="B3">
        <v>0.747</v>
      </c>
      <c r="C3">
        <v>0.74409999999999998</v>
      </c>
      <c r="D3">
        <v>0.74080000000000001</v>
      </c>
      <c r="E3">
        <v>0.73770000000000002</v>
      </c>
      <c r="F3">
        <v>0.73770000000000002</v>
      </c>
      <c r="G3">
        <v>0.73770000000000002</v>
      </c>
      <c r="H3">
        <v>0.74080000000000001</v>
      </c>
      <c r="I3">
        <v>0.74050000000000005</v>
      </c>
      <c r="J3">
        <v>0.74260000000000004</v>
      </c>
      <c r="K3">
        <v>0.74350000000000005</v>
      </c>
      <c r="L3">
        <v>0.74319999999999997</v>
      </c>
      <c r="M3">
        <v>0.74319999999999997</v>
      </c>
      <c r="N3">
        <v>0.74319999999999997</v>
      </c>
      <c r="O3">
        <v>0.74260000000000004</v>
      </c>
      <c r="P3">
        <v>0.74709999999999999</v>
      </c>
      <c r="Q3">
        <v>0.74580000000000002</v>
      </c>
      <c r="R3">
        <v>0.74450000000000005</v>
      </c>
      <c r="S3">
        <v>0.74109999999999998</v>
      </c>
      <c r="T3">
        <v>0.74109999999999998</v>
      </c>
      <c r="U3">
        <v>0.74109999999999998</v>
      </c>
      <c r="V3">
        <v>0.74490000000000001</v>
      </c>
      <c r="W3">
        <v>0.74180000000000001</v>
      </c>
      <c r="X3">
        <v>0.74260000000000004</v>
      </c>
      <c r="Y3">
        <v>0.74390000000000001</v>
      </c>
      <c r="Z3">
        <v>0.74209999999999998</v>
      </c>
      <c r="AA3">
        <v>0.74209999999999998</v>
      </c>
      <c r="AB3">
        <v>0.74209999999999998</v>
      </c>
      <c r="AC3">
        <v>0.74160000000000004</v>
      </c>
      <c r="AD3">
        <v>0.74309999999999998</v>
      </c>
      <c r="AE3">
        <v>0.74239999999999995</v>
      </c>
      <c r="AF3">
        <v>0.7419</v>
      </c>
      <c r="AG3">
        <v>0.74270000000000003</v>
      </c>
      <c r="AH3">
        <v>0.74270000000000003</v>
      </c>
      <c r="AI3">
        <v>0.74270000000000003</v>
      </c>
      <c r="AJ3">
        <v>0.74429999999999996</v>
      </c>
      <c r="AK3">
        <v>0.74409999999999998</v>
      </c>
      <c r="AL3">
        <v>0.74409999999999998</v>
      </c>
      <c r="AM3">
        <v>0.7419</v>
      </c>
      <c r="AN3">
        <v>0.74119999999999997</v>
      </c>
      <c r="AO3">
        <v>0.74119999999999997</v>
      </c>
      <c r="AP3">
        <v>0.74119999999999997</v>
      </c>
      <c r="AQ3">
        <v>0.74039999999999995</v>
      </c>
      <c r="AR3">
        <v>0.74339999999999995</v>
      </c>
      <c r="AS3">
        <v>0.74680000000000002</v>
      </c>
      <c r="AT3">
        <v>0.74680000000000002</v>
      </c>
      <c r="AU3">
        <v>0.74680000000000002</v>
      </c>
      <c r="AV3">
        <v>0.74680000000000002</v>
      </c>
      <c r="AW3">
        <v>0.74680000000000002</v>
      </c>
      <c r="AX3">
        <v>0.74680000000000002</v>
      </c>
      <c r="AY3">
        <v>0.74990000000000001</v>
      </c>
      <c r="AZ3">
        <v>0.74819999999999998</v>
      </c>
      <c r="BA3">
        <v>0.75119999999999998</v>
      </c>
      <c r="BB3">
        <v>0.75060000000000004</v>
      </c>
      <c r="BC3">
        <v>0.75060000000000004</v>
      </c>
      <c r="BD3">
        <v>0.75060000000000004</v>
      </c>
      <c r="BE3">
        <v>0.74760000000000004</v>
      </c>
      <c r="BF3">
        <v>0.75029999999999997</v>
      </c>
      <c r="BG3">
        <v>0.75260000000000005</v>
      </c>
      <c r="BH3">
        <v>0.74760000000000004</v>
      </c>
      <c r="BI3">
        <v>0.74739999999999995</v>
      </c>
      <c r="BJ3">
        <v>0.74739999999999995</v>
      </c>
      <c r="BK3">
        <v>0.74739999999999995</v>
      </c>
      <c r="BL3">
        <v>0.74860000000000004</v>
      </c>
      <c r="BM3">
        <v>0.75129999999999997</v>
      </c>
      <c r="BN3">
        <v>0.75070000000000003</v>
      </c>
      <c r="BO3">
        <v>0.74880000000000002</v>
      </c>
      <c r="BP3">
        <v>0.749</v>
      </c>
      <c r="BQ3">
        <v>0.749</v>
      </c>
      <c r="BR3">
        <v>0.749</v>
      </c>
      <c r="BS3">
        <v>0.74460000000000004</v>
      </c>
      <c r="BT3">
        <v>0.74570000000000003</v>
      </c>
      <c r="BU3">
        <v>0.74619999999999997</v>
      </c>
      <c r="BV3">
        <v>0.74490000000000001</v>
      </c>
      <c r="BW3">
        <v>0.74580000000000002</v>
      </c>
      <c r="BX3">
        <v>0.74580000000000002</v>
      </c>
      <c r="BY3">
        <v>0.74580000000000002</v>
      </c>
      <c r="BZ3">
        <v>0.74970000000000003</v>
      </c>
      <c r="CA3">
        <v>0.75070000000000003</v>
      </c>
      <c r="CB3">
        <v>0.75419999999999998</v>
      </c>
      <c r="CC3">
        <v>0.74990000000000001</v>
      </c>
      <c r="CD3">
        <v>0.748</v>
      </c>
      <c r="CE3">
        <v>0.748</v>
      </c>
      <c r="CF3">
        <v>0.748</v>
      </c>
      <c r="CG3">
        <v>0.74929999999999997</v>
      </c>
      <c r="CH3">
        <v>0.74919999999999998</v>
      </c>
      <c r="CI3">
        <v>0.74609999999999999</v>
      </c>
      <c r="CJ3">
        <v>0.745</v>
      </c>
      <c r="CK3">
        <v>0.74319999999999997</v>
      </c>
      <c r="CL3">
        <v>0.74319999999999997</v>
      </c>
      <c r="CM3">
        <v>0.74319999999999997</v>
      </c>
      <c r="CN3">
        <v>0.74490000000000001</v>
      </c>
      <c r="CO3">
        <v>0.74729999999999996</v>
      </c>
      <c r="CP3">
        <v>0.74950000000000006</v>
      </c>
      <c r="CQ3">
        <v>0.75119999999999998</v>
      </c>
      <c r="CR3">
        <v>0.76029999999999998</v>
      </c>
      <c r="CS3">
        <v>0.76029999999999998</v>
      </c>
      <c r="CT3">
        <v>0.76029999999999998</v>
      </c>
      <c r="CU3">
        <v>0.75890000000000002</v>
      </c>
      <c r="CV3">
        <v>0.76100000000000001</v>
      </c>
      <c r="CW3">
        <v>0.75619999999999998</v>
      </c>
      <c r="CX3">
        <v>0.76090000000000002</v>
      </c>
      <c r="CY3">
        <v>0.75619999999999998</v>
      </c>
      <c r="CZ3">
        <v>0.75619999999999998</v>
      </c>
      <c r="DA3">
        <v>0.75619999999999998</v>
      </c>
      <c r="DB3">
        <v>0.75939999999999996</v>
      </c>
      <c r="DC3">
        <v>0.75839999999999996</v>
      </c>
      <c r="DD3">
        <v>0.75490000000000002</v>
      </c>
      <c r="DE3">
        <v>0.75560000000000005</v>
      </c>
      <c r="DF3">
        <v>0.75270000000000004</v>
      </c>
      <c r="DG3">
        <v>0.75270000000000004</v>
      </c>
      <c r="DH3">
        <v>0.75270000000000004</v>
      </c>
      <c r="DI3">
        <v>0.75380000000000003</v>
      </c>
      <c r="DJ3">
        <v>0.75509999999999999</v>
      </c>
      <c r="DK3">
        <v>0.75460000000000005</v>
      </c>
      <c r="DL3">
        <v>0.75370000000000004</v>
      </c>
      <c r="DM3">
        <v>0.75149999999999995</v>
      </c>
      <c r="DN3">
        <v>0.75149999999999995</v>
      </c>
      <c r="DO3">
        <v>0.75149999999999995</v>
      </c>
      <c r="DP3">
        <v>0.75380000000000003</v>
      </c>
      <c r="DQ3">
        <v>0.75860000000000005</v>
      </c>
      <c r="DR3">
        <v>0.76170000000000004</v>
      </c>
      <c r="DS3">
        <v>0.76239999999999997</v>
      </c>
      <c r="DT3">
        <v>0.76090000000000002</v>
      </c>
      <c r="DU3">
        <v>0.76090000000000002</v>
      </c>
      <c r="DV3">
        <v>0.76090000000000002</v>
      </c>
      <c r="DW3">
        <v>0.76029999999999998</v>
      </c>
      <c r="DX3">
        <v>0.75629999999999997</v>
      </c>
      <c r="DY3">
        <v>0.75429999999999997</v>
      </c>
      <c r="DZ3">
        <v>0.75539999999999996</v>
      </c>
      <c r="EA3">
        <v>0.751</v>
      </c>
      <c r="EB3">
        <v>0.751</v>
      </c>
      <c r="EC3">
        <v>0.751</v>
      </c>
      <c r="ED3">
        <v>0.74809999999999999</v>
      </c>
      <c r="EE3">
        <v>0.75119999999999998</v>
      </c>
      <c r="EF3">
        <v>0.75049999999999994</v>
      </c>
      <c r="EG3">
        <v>0.75160000000000005</v>
      </c>
      <c r="EH3">
        <v>0.75339999999999996</v>
      </c>
      <c r="EI3">
        <v>0.75339999999999996</v>
      </c>
      <c r="EJ3">
        <v>0.75339999999999996</v>
      </c>
      <c r="EK3">
        <v>0.75209999999999999</v>
      </c>
      <c r="EL3">
        <v>0.75419999999999998</v>
      </c>
      <c r="EM3">
        <v>0.75390000000000001</v>
      </c>
      <c r="EN3">
        <v>0.75309999999999999</v>
      </c>
      <c r="EO3">
        <v>0.75639999999999996</v>
      </c>
      <c r="EP3">
        <v>0.75639999999999996</v>
      </c>
      <c r="EQ3">
        <v>0.75639999999999996</v>
      </c>
      <c r="ER3">
        <v>0.75629999999999997</v>
      </c>
      <c r="ES3">
        <v>0.755</v>
      </c>
      <c r="ET3">
        <v>0.75219999999999998</v>
      </c>
      <c r="EU3">
        <v>0.749</v>
      </c>
      <c r="EV3">
        <v>0.74390000000000001</v>
      </c>
      <c r="EW3">
        <v>0.74390000000000001</v>
      </c>
      <c r="EX3">
        <v>0.74390000000000001</v>
      </c>
      <c r="EY3">
        <v>0.73729999999999996</v>
      </c>
      <c r="EZ3">
        <v>0.73309999999999997</v>
      </c>
      <c r="FA3">
        <v>0.73370000000000002</v>
      </c>
      <c r="FB3">
        <v>0.73370000000000002</v>
      </c>
      <c r="FC3">
        <v>0.73409999999999997</v>
      </c>
      <c r="FD3">
        <v>0.73409999999999997</v>
      </c>
      <c r="FE3">
        <v>0.73409999999999997</v>
      </c>
      <c r="FF3">
        <v>0.73399999999999999</v>
      </c>
      <c r="FG3">
        <v>0.73570000000000002</v>
      </c>
      <c r="FH3">
        <v>0.73570000000000002</v>
      </c>
      <c r="FI3">
        <v>0.73570000000000002</v>
      </c>
      <c r="FJ3">
        <v>0.73829999999999996</v>
      </c>
      <c r="FK3">
        <v>0.73829999999999996</v>
      </c>
      <c r="FL3">
        <v>0.73829999999999996</v>
      </c>
      <c r="FM3">
        <v>0.74239999999999995</v>
      </c>
      <c r="FN3">
        <v>0.74390000000000001</v>
      </c>
      <c r="FO3">
        <v>0.74609999999999999</v>
      </c>
      <c r="FP3">
        <v>0.74670000000000003</v>
      </c>
      <c r="FQ3">
        <v>0.74760000000000004</v>
      </c>
      <c r="FR3">
        <v>0.74760000000000004</v>
      </c>
      <c r="FS3">
        <v>0.74760000000000004</v>
      </c>
      <c r="FT3">
        <v>0.74839999999999995</v>
      </c>
      <c r="FU3">
        <v>0.74790000000000001</v>
      </c>
      <c r="FV3">
        <v>0.74670000000000003</v>
      </c>
      <c r="FW3">
        <v>0.75080000000000002</v>
      </c>
      <c r="FX3">
        <v>0.74660000000000004</v>
      </c>
      <c r="FY3">
        <v>0.74660000000000004</v>
      </c>
      <c r="FZ3">
        <v>0.74660000000000004</v>
      </c>
      <c r="GA3">
        <v>0.74539999999999995</v>
      </c>
      <c r="GB3">
        <v>0.75309999999999999</v>
      </c>
      <c r="GC3">
        <v>0.75900000000000001</v>
      </c>
      <c r="GD3">
        <v>0.75900000000000001</v>
      </c>
      <c r="GE3">
        <v>0.75149999999999995</v>
      </c>
      <c r="GF3">
        <v>0.75149999999999995</v>
      </c>
      <c r="GG3">
        <v>0.75149999999999995</v>
      </c>
      <c r="GH3">
        <v>0.75329999999999997</v>
      </c>
      <c r="GI3">
        <v>0.75049999999999994</v>
      </c>
      <c r="GJ3">
        <v>0.75429999999999997</v>
      </c>
      <c r="GK3">
        <v>0.75700000000000001</v>
      </c>
      <c r="GL3">
        <v>0.75580000000000003</v>
      </c>
      <c r="GM3">
        <v>0.75580000000000003</v>
      </c>
      <c r="GN3">
        <v>0.75580000000000003</v>
      </c>
      <c r="GO3">
        <v>0.75649999999999995</v>
      </c>
      <c r="GP3">
        <v>0.75339999999999996</v>
      </c>
      <c r="GQ3">
        <v>0.75780000000000003</v>
      </c>
      <c r="GR3">
        <v>0.75900000000000001</v>
      </c>
      <c r="GS3">
        <v>0.75870000000000004</v>
      </c>
      <c r="GT3">
        <v>0.75870000000000004</v>
      </c>
      <c r="GU3">
        <v>0.75870000000000004</v>
      </c>
      <c r="GV3">
        <v>0.75619999999999998</v>
      </c>
      <c r="GW3">
        <v>0.75619999999999998</v>
      </c>
      <c r="GX3">
        <v>0.75639999999999996</v>
      </c>
      <c r="GY3">
        <v>0.75739999999999996</v>
      </c>
      <c r="GZ3">
        <v>0.75800000000000001</v>
      </c>
      <c r="HA3">
        <v>0.75800000000000001</v>
      </c>
      <c r="HB3">
        <v>0.75800000000000001</v>
      </c>
      <c r="HC3">
        <v>0.76300000000000001</v>
      </c>
      <c r="HD3">
        <v>0.76480000000000004</v>
      </c>
      <c r="HE3">
        <v>0.7621</v>
      </c>
      <c r="HF3">
        <v>0.76380000000000003</v>
      </c>
      <c r="HG3">
        <v>0.76339999999999997</v>
      </c>
      <c r="HH3">
        <v>0.76339999999999997</v>
      </c>
      <c r="HI3">
        <v>0.76339999999999997</v>
      </c>
      <c r="HJ3">
        <v>0.76439999999999997</v>
      </c>
      <c r="HK3">
        <v>0.76180000000000003</v>
      </c>
      <c r="HL3">
        <v>0.7611</v>
      </c>
      <c r="HM3">
        <v>0.76300000000000001</v>
      </c>
      <c r="HN3">
        <v>0.76060000000000005</v>
      </c>
      <c r="HO3">
        <v>0.76060000000000005</v>
      </c>
      <c r="HP3">
        <v>0.76060000000000005</v>
      </c>
      <c r="HQ3">
        <v>0.76649999999999996</v>
      </c>
      <c r="HR3">
        <v>0.76439999999999997</v>
      </c>
      <c r="HS3">
        <v>0.76280000000000003</v>
      </c>
      <c r="HT3">
        <v>0.76400000000000001</v>
      </c>
      <c r="HU3">
        <v>0.76739999999999997</v>
      </c>
      <c r="HV3">
        <v>0.76739999999999997</v>
      </c>
      <c r="HW3">
        <v>0.76739999999999997</v>
      </c>
      <c r="HX3">
        <v>0.76649999999999996</v>
      </c>
      <c r="HY3">
        <v>0.77090000000000003</v>
      </c>
      <c r="HZ3">
        <v>0.77200000000000002</v>
      </c>
      <c r="IA3">
        <v>0.76770000000000005</v>
      </c>
      <c r="IB3">
        <v>0.76880000000000004</v>
      </c>
      <c r="IC3">
        <v>0.76880000000000004</v>
      </c>
      <c r="ID3">
        <v>0.76880000000000004</v>
      </c>
      <c r="IE3">
        <v>0.76649999999999996</v>
      </c>
      <c r="IF3">
        <v>0.77139999999999997</v>
      </c>
      <c r="IG3">
        <v>0.76949999999999996</v>
      </c>
      <c r="IH3">
        <v>0.76959999999999995</v>
      </c>
      <c r="II3">
        <v>0.7742</v>
      </c>
      <c r="IJ3">
        <v>0.7742</v>
      </c>
      <c r="IK3">
        <v>0.7742</v>
      </c>
      <c r="IL3">
        <v>0.7772</v>
      </c>
      <c r="IM3">
        <v>0.7792</v>
      </c>
      <c r="IN3">
        <v>0.7802</v>
      </c>
      <c r="IO3">
        <v>0.78069999999999995</v>
      </c>
      <c r="IP3">
        <v>0.76849999999999996</v>
      </c>
      <c r="IQ3">
        <v>0.76849999999999996</v>
      </c>
      <c r="IR3">
        <v>0.76849999999999996</v>
      </c>
      <c r="IS3">
        <v>0.7651</v>
      </c>
      <c r="IT3">
        <v>0.77149999999999996</v>
      </c>
      <c r="IU3">
        <v>0.77170000000000005</v>
      </c>
      <c r="IV3">
        <v>0.77300000000000002</v>
      </c>
      <c r="IW3">
        <v>0.77380000000000004</v>
      </c>
      <c r="IX3">
        <v>0.77380000000000004</v>
      </c>
      <c r="IY3">
        <v>0.77380000000000004</v>
      </c>
      <c r="IZ3">
        <v>0.77559999999999996</v>
      </c>
      <c r="JA3">
        <v>0.77080000000000004</v>
      </c>
      <c r="JB3">
        <v>0.76770000000000005</v>
      </c>
      <c r="JC3">
        <v>0.76819999999999999</v>
      </c>
      <c r="JD3">
        <v>0.76870000000000005</v>
      </c>
      <c r="JE3">
        <v>0.76870000000000005</v>
      </c>
      <c r="JF3">
        <v>0.76870000000000005</v>
      </c>
      <c r="JG3">
        <v>0.76890000000000003</v>
      </c>
      <c r="JH3">
        <v>0.76529999999999998</v>
      </c>
      <c r="JI3">
        <v>0.75990000000000002</v>
      </c>
      <c r="JJ3">
        <v>0.75790000000000002</v>
      </c>
      <c r="JK3">
        <v>0.76219999999999999</v>
      </c>
      <c r="JL3">
        <v>0.76219999999999999</v>
      </c>
      <c r="JM3">
        <v>0.76219999999999999</v>
      </c>
      <c r="JN3">
        <v>0.75849999999999995</v>
      </c>
      <c r="JO3">
        <v>0.75880000000000003</v>
      </c>
      <c r="JP3">
        <v>0.75900000000000001</v>
      </c>
      <c r="JQ3">
        <v>0.76500000000000001</v>
      </c>
      <c r="JR3">
        <v>0.76690000000000003</v>
      </c>
      <c r="JS3">
        <v>0.76690000000000003</v>
      </c>
      <c r="JT3">
        <v>0.76690000000000003</v>
      </c>
      <c r="JU3">
        <v>0.77339999999999998</v>
      </c>
      <c r="JV3">
        <v>0.77249999999999996</v>
      </c>
      <c r="JW3">
        <v>0.77410000000000001</v>
      </c>
      <c r="JX3">
        <v>0.76619999999999999</v>
      </c>
      <c r="JY3">
        <v>0.76519999999999999</v>
      </c>
      <c r="JZ3">
        <v>0.76519999999999999</v>
      </c>
      <c r="KA3">
        <v>0.76519999999999999</v>
      </c>
      <c r="KB3">
        <v>0.76739999999999997</v>
      </c>
      <c r="KC3">
        <v>0.76790000000000003</v>
      </c>
      <c r="KD3">
        <v>0.76790000000000003</v>
      </c>
      <c r="KE3">
        <v>0.7651</v>
      </c>
      <c r="KF3">
        <v>0.76060000000000005</v>
      </c>
      <c r="KG3">
        <v>0.76060000000000005</v>
      </c>
      <c r="KH3">
        <v>0.76060000000000005</v>
      </c>
      <c r="KI3">
        <v>0.76090000000000002</v>
      </c>
      <c r="KJ3">
        <v>0.76319999999999999</v>
      </c>
      <c r="KK3">
        <v>0.76500000000000001</v>
      </c>
      <c r="KL3">
        <v>0.76039999999999996</v>
      </c>
      <c r="KM3">
        <v>0.76359999999999995</v>
      </c>
      <c r="KN3">
        <v>0.76359999999999995</v>
      </c>
      <c r="KO3">
        <v>0.76359999999999995</v>
      </c>
      <c r="KP3">
        <v>0.76719999999999999</v>
      </c>
      <c r="KQ3">
        <v>0.76449999999999996</v>
      </c>
      <c r="KR3">
        <v>0.77110000000000001</v>
      </c>
      <c r="KS3">
        <v>0.76790000000000003</v>
      </c>
      <c r="KT3">
        <v>0.76819999999999999</v>
      </c>
      <c r="KU3">
        <v>0.76819999999999999</v>
      </c>
      <c r="KV3">
        <v>0.76819999999999999</v>
      </c>
      <c r="KW3">
        <v>0.7671</v>
      </c>
      <c r="KX3">
        <v>0.76790000000000003</v>
      </c>
      <c r="KY3">
        <v>0.76719999999999999</v>
      </c>
      <c r="KZ3">
        <v>0.76639999999999997</v>
      </c>
      <c r="LA3">
        <v>0.76519999999999999</v>
      </c>
      <c r="LB3">
        <v>0.76519999999999999</v>
      </c>
      <c r="LC3">
        <v>0.76519999999999999</v>
      </c>
      <c r="LD3">
        <v>0.76639999999999997</v>
      </c>
      <c r="LE3">
        <v>0.76200000000000001</v>
      </c>
      <c r="LF3">
        <v>0.76049999999999995</v>
      </c>
      <c r="LG3">
        <v>0.76139999999999997</v>
      </c>
      <c r="LH3">
        <v>0.75570000000000004</v>
      </c>
      <c r="LI3">
        <v>0.75570000000000004</v>
      </c>
      <c r="LJ3">
        <v>0.75570000000000004</v>
      </c>
      <c r="LK3">
        <v>0.75490000000000002</v>
      </c>
      <c r="LL3">
        <v>0.75449999999999995</v>
      </c>
      <c r="LM3">
        <v>0.76</v>
      </c>
      <c r="LN3">
        <v>0.7611</v>
      </c>
      <c r="LO3">
        <v>0.7581</v>
      </c>
      <c r="LP3">
        <v>0.7581</v>
      </c>
      <c r="LQ3">
        <v>0.7581</v>
      </c>
      <c r="LR3">
        <v>0.75849999999999995</v>
      </c>
      <c r="LS3">
        <v>0.76100000000000001</v>
      </c>
      <c r="LT3">
        <v>0.76149999999999995</v>
      </c>
      <c r="LU3">
        <v>0.76480000000000004</v>
      </c>
      <c r="LV3">
        <v>0.76139999999999997</v>
      </c>
      <c r="LW3">
        <v>0.76139999999999997</v>
      </c>
      <c r="LX3">
        <v>0.76139999999999997</v>
      </c>
      <c r="LY3">
        <v>0.76160000000000005</v>
      </c>
      <c r="LZ3">
        <v>0.76060000000000005</v>
      </c>
      <c r="MA3">
        <v>0.76019999999999999</v>
      </c>
      <c r="MB3">
        <v>0.75860000000000005</v>
      </c>
      <c r="MC3">
        <v>0.755</v>
      </c>
      <c r="MD3">
        <v>0.755</v>
      </c>
      <c r="ME3">
        <v>0.755</v>
      </c>
      <c r="MF3">
        <v>0.75219999999999998</v>
      </c>
      <c r="MG3">
        <v>0.75219999999999998</v>
      </c>
      <c r="MH3">
        <v>0.75070000000000003</v>
      </c>
      <c r="MI3">
        <v>0.75280000000000002</v>
      </c>
      <c r="MJ3">
        <v>0.75349999999999995</v>
      </c>
      <c r="MK3">
        <v>0.75349999999999995</v>
      </c>
      <c r="ML3">
        <v>0.75349999999999995</v>
      </c>
      <c r="MM3">
        <v>0.75009999999999999</v>
      </c>
      <c r="MN3">
        <v>0.75190000000000001</v>
      </c>
      <c r="MO3">
        <v>0.75290000000000001</v>
      </c>
      <c r="MP3">
        <v>0.75870000000000004</v>
      </c>
      <c r="MQ3">
        <v>0.76170000000000004</v>
      </c>
      <c r="MR3">
        <v>0.76170000000000004</v>
      </c>
      <c r="MS3">
        <v>0.76170000000000004</v>
      </c>
      <c r="MT3">
        <v>0.77059999999999995</v>
      </c>
      <c r="MU3">
        <v>0.76819999999999999</v>
      </c>
      <c r="MV3">
        <v>0.76870000000000005</v>
      </c>
      <c r="MW3">
        <v>0.76819999999999999</v>
      </c>
      <c r="MX3">
        <v>0.76949999999999996</v>
      </c>
      <c r="MY3">
        <v>0.76949999999999996</v>
      </c>
      <c r="MZ3">
        <v>0.76949999999999996</v>
      </c>
      <c r="NA3">
        <v>0.77290000000000003</v>
      </c>
      <c r="NB3">
        <v>0.77659999999999996</v>
      </c>
      <c r="NC3">
        <v>0.7702</v>
      </c>
      <c r="ND3">
        <v>0.77480000000000004</v>
      </c>
      <c r="NE3">
        <v>0.77059999999999995</v>
      </c>
      <c r="NF3">
        <v>0.77059999999999995</v>
      </c>
      <c r="NG3">
        <v>0.77059999999999995</v>
      </c>
      <c r="NH3">
        <v>0.77800000000000002</v>
      </c>
      <c r="NI3">
        <v>0.77070000000000005</v>
      </c>
      <c r="NJ3">
        <v>0.76759999999999995</v>
      </c>
      <c r="NK3">
        <v>0.77039999999999997</v>
      </c>
      <c r="NL3">
        <v>0.77180000000000004</v>
      </c>
      <c r="NM3">
        <v>0.77180000000000004</v>
      </c>
      <c r="NN3">
        <v>0.77180000000000004</v>
      </c>
      <c r="NO3">
        <v>0.77610000000000001</v>
      </c>
      <c r="NP3">
        <v>0.77490000000000003</v>
      </c>
      <c r="NQ3">
        <v>0.78280000000000005</v>
      </c>
      <c r="NR3">
        <v>0.77669999999999995</v>
      </c>
      <c r="NS3">
        <v>0.78149999999999997</v>
      </c>
      <c r="NT3">
        <v>0.78149999999999997</v>
      </c>
      <c r="NU3">
        <v>0.78149999999999997</v>
      </c>
      <c r="NV3">
        <v>0.78300000000000003</v>
      </c>
      <c r="NW3">
        <v>0.77729999999999999</v>
      </c>
      <c r="NX3">
        <v>0.77910000000000001</v>
      </c>
      <c r="NY3">
        <v>0.78349999999999997</v>
      </c>
      <c r="NZ3">
        <v>0.7853</v>
      </c>
      <c r="OA3">
        <v>0.7853</v>
      </c>
      <c r="OB3">
        <v>0.7853</v>
      </c>
      <c r="OC3">
        <v>0.78290000000000004</v>
      </c>
      <c r="OD3">
        <v>0.77649999999999997</v>
      </c>
      <c r="OE3">
        <v>0.77090000000000003</v>
      </c>
      <c r="OF3">
        <v>0.77600000000000002</v>
      </c>
      <c r="OG3">
        <v>0.77669999999999995</v>
      </c>
      <c r="OH3">
        <v>0.77669999999999995</v>
      </c>
      <c r="OI3">
        <v>0.77669999999999995</v>
      </c>
      <c r="OJ3">
        <v>0.77849999999999997</v>
      </c>
      <c r="OK3">
        <v>0.77959999999999996</v>
      </c>
      <c r="OL3">
        <v>0.7772</v>
      </c>
      <c r="OM3">
        <v>0.7772</v>
      </c>
      <c r="ON3">
        <v>0.77629999999999999</v>
      </c>
      <c r="OO3">
        <v>0.77629999999999999</v>
      </c>
      <c r="OP3">
        <v>0.77629999999999999</v>
      </c>
      <c r="OQ3">
        <v>0.77910000000000001</v>
      </c>
      <c r="OR3">
        <v>0.77590000000000003</v>
      </c>
      <c r="OS3">
        <v>0.77980000000000005</v>
      </c>
      <c r="OT3">
        <v>0.78200000000000003</v>
      </c>
      <c r="OU3">
        <v>0.79120000000000001</v>
      </c>
      <c r="OV3">
        <v>0.79120000000000001</v>
      </c>
      <c r="OW3">
        <v>0.79120000000000001</v>
      </c>
      <c r="OX3">
        <v>0.79339999999999999</v>
      </c>
      <c r="OY3">
        <v>0.79549999999999998</v>
      </c>
      <c r="OZ3">
        <v>0.79669999999999996</v>
      </c>
      <c r="PA3">
        <v>0.79320000000000002</v>
      </c>
      <c r="PB3">
        <v>0.79559999999999997</v>
      </c>
      <c r="PC3">
        <v>0.79559999999999997</v>
      </c>
      <c r="PD3">
        <v>0.79559999999999997</v>
      </c>
      <c r="PE3">
        <v>0.79420000000000002</v>
      </c>
      <c r="PF3">
        <v>0.79259999999999997</v>
      </c>
      <c r="PG3">
        <v>0.79010000000000002</v>
      </c>
      <c r="PH3">
        <v>0.78239999999999998</v>
      </c>
      <c r="PI3">
        <v>0.78169999999999995</v>
      </c>
      <c r="PJ3">
        <v>0.78169999999999995</v>
      </c>
      <c r="PK3">
        <v>0.78169999999999995</v>
      </c>
      <c r="PL3">
        <v>0.78290000000000004</v>
      </c>
      <c r="PM3">
        <v>0.77910000000000001</v>
      </c>
      <c r="PN3">
        <v>0.77810000000000001</v>
      </c>
      <c r="PO3">
        <v>0.77510000000000001</v>
      </c>
      <c r="PP3">
        <v>0.77510000000000001</v>
      </c>
      <c r="PQ3">
        <v>0.77510000000000001</v>
      </c>
      <c r="PR3">
        <v>0.77510000000000001</v>
      </c>
      <c r="PS3">
        <v>0.77510000000000001</v>
      </c>
      <c r="PT3">
        <v>0.77610000000000001</v>
      </c>
      <c r="PU3">
        <v>0.77600000000000002</v>
      </c>
      <c r="PV3">
        <v>0.77580000000000005</v>
      </c>
      <c r="PW3">
        <v>0.77800000000000002</v>
      </c>
      <c r="PX3">
        <v>0.77800000000000002</v>
      </c>
      <c r="PY3">
        <v>0.77800000000000002</v>
      </c>
      <c r="PZ3">
        <v>0.77510000000000001</v>
      </c>
      <c r="QA3">
        <v>0.77039999999999997</v>
      </c>
      <c r="QB3">
        <v>0.76529999999999998</v>
      </c>
      <c r="QC3">
        <v>0.76429999999999998</v>
      </c>
      <c r="QD3">
        <v>0.76470000000000005</v>
      </c>
      <c r="QE3">
        <v>0.76470000000000005</v>
      </c>
      <c r="QF3">
        <v>0.76470000000000005</v>
      </c>
      <c r="QG3">
        <v>0.77010000000000001</v>
      </c>
      <c r="QH3">
        <v>0.77339999999999998</v>
      </c>
      <c r="QI3">
        <v>0.77900000000000003</v>
      </c>
      <c r="QJ3">
        <v>0.77949999999999997</v>
      </c>
      <c r="QK3">
        <v>0.77559999999999996</v>
      </c>
      <c r="QL3">
        <v>0.77559999999999996</v>
      </c>
      <c r="QM3">
        <v>0.77559999999999996</v>
      </c>
      <c r="QN3">
        <v>0.7742</v>
      </c>
      <c r="QO3">
        <v>0.77339999999999998</v>
      </c>
      <c r="QP3">
        <v>0.77600000000000002</v>
      </c>
      <c r="QQ3">
        <v>0.77329999999999999</v>
      </c>
      <c r="QR3">
        <v>0.77639999999999998</v>
      </c>
      <c r="QS3">
        <v>0.77639999999999998</v>
      </c>
      <c r="QT3">
        <v>0.77639999999999998</v>
      </c>
      <c r="QU3">
        <v>0.77749999999999997</v>
      </c>
      <c r="QV3">
        <v>0.78249999999999997</v>
      </c>
      <c r="QW3">
        <v>0.78620000000000001</v>
      </c>
      <c r="QX3">
        <v>0.78890000000000005</v>
      </c>
      <c r="QY3">
        <v>0.78769999999999996</v>
      </c>
      <c r="QZ3">
        <v>0.78769999999999996</v>
      </c>
      <c r="RA3">
        <v>0.78769999999999996</v>
      </c>
      <c r="RB3">
        <v>0.78749999999999998</v>
      </c>
      <c r="RC3">
        <v>0.78920000000000001</v>
      </c>
      <c r="RD3">
        <v>0.79339999999999999</v>
      </c>
      <c r="RE3">
        <v>0.79590000000000005</v>
      </c>
      <c r="RF3">
        <v>0.79959999999999998</v>
      </c>
      <c r="RG3">
        <v>0.79959999999999998</v>
      </c>
      <c r="RH3">
        <v>0.79959999999999998</v>
      </c>
      <c r="RI3">
        <v>0.80059999999999998</v>
      </c>
      <c r="RJ3">
        <v>0.79520000000000002</v>
      </c>
      <c r="RK3">
        <v>0.79339999999999999</v>
      </c>
      <c r="RL3">
        <v>0.79490000000000005</v>
      </c>
      <c r="RM3">
        <v>0.79310000000000003</v>
      </c>
      <c r="RN3">
        <v>0.79310000000000003</v>
      </c>
      <c r="RO3">
        <v>0.79310000000000003</v>
      </c>
      <c r="RP3">
        <v>0.79549999999999998</v>
      </c>
      <c r="RQ3">
        <v>0.79879999999999995</v>
      </c>
      <c r="RR3">
        <v>0.79600000000000004</v>
      </c>
      <c r="RS3">
        <v>0.80420000000000003</v>
      </c>
      <c r="RT3">
        <v>0.81189999999999996</v>
      </c>
      <c r="RU3">
        <v>0.81189999999999996</v>
      </c>
      <c r="RV3">
        <v>0.81189999999999996</v>
      </c>
      <c r="RW3">
        <v>0.81179999999999997</v>
      </c>
      <c r="RX3">
        <v>0.81469999999999998</v>
      </c>
      <c r="RY3">
        <v>0.81159999999999999</v>
      </c>
      <c r="RZ3">
        <v>0.81069999999999998</v>
      </c>
      <c r="SA3">
        <v>0.8115</v>
      </c>
      <c r="SB3">
        <v>0.8115</v>
      </c>
      <c r="SC3">
        <v>0.8115</v>
      </c>
      <c r="SD3">
        <v>0.8115</v>
      </c>
      <c r="SE3">
        <v>0.81110000000000004</v>
      </c>
      <c r="SF3">
        <v>0.80120000000000002</v>
      </c>
      <c r="SG3">
        <v>0.80149999999999999</v>
      </c>
      <c r="SH3">
        <v>0.80379999999999996</v>
      </c>
      <c r="SI3">
        <v>0.80379999999999996</v>
      </c>
      <c r="SJ3">
        <v>0.80379999999999996</v>
      </c>
      <c r="SK3">
        <v>0.8034</v>
      </c>
      <c r="SL3">
        <v>0.80359999999999998</v>
      </c>
      <c r="SM3">
        <v>0.80489999999999995</v>
      </c>
      <c r="SN3">
        <v>0.8044</v>
      </c>
      <c r="SO3">
        <v>0.79879999999999995</v>
      </c>
      <c r="SP3">
        <v>0.79879999999999995</v>
      </c>
      <c r="SQ3">
        <v>0.79879999999999995</v>
      </c>
      <c r="SR3">
        <v>0.79620000000000002</v>
      </c>
      <c r="SS3">
        <v>0.80320000000000003</v>
      </c>
      <c r="ST3">
        <v>0.80479999999999996</v>
      </c>
      <c r="SU3">
        <v>0.80459999999999998</v>
      </c>
      <c r="SV3">
        <v>0.7994</v>
      </c>
      <c r="SW3">
        <v>0.7994</v>
      </c>
      <c r="SX3">
        <v>0.7994</v>
      </c>
      <c r="SY3">
        <v>0.79830000000000001</v>
      </c>
      <c r="SZ3">
        <v>0.79900000000000004</v>
      </c>
      <c r="TA3">
        <v>0.79749999999999999</v>
      </c>
      <c r="TB3">
        <v>0.79749999999999999</v>
      </c>
      <c r="TC3">
        <v>0.79749999999999999</v>
      </c>
      <c r="TD3">
        <v>0.79749999999999999</v>
      </c>
      <c r="TE3">
        <v>0.79749999999999999</v>
      </c>
      <c r="TF3">
        <v>0.79300000000000004</v>
      </c>
      <c r="TG3">
        <v>0.79149999999999998</v>
      </c>
      <c r="TH3">
        <v>0.78720000000000001</v>
      </c>
      <c r="TI3">
        <v>0.78720000000000001</v>
      </c>
      <c r="TJ3">
        <v>0.78720000000000001</v>
      </c>
      <c r="TK3">
        <v>0.78720000000000001</v>
      </c>
      <c r="TL3">
        <v>0.78720000000000001</v>
      </c>
      <c r="TM3">
        <v>0.78100000000000003</v>
      </c>
      <c r="TN3">
        <v>0.7782</v>
      </c>
      <c r="TO3">
        <v>0.77749999999999997</v>
      </c>
      <c r="TP3">
        <v>0.77680000000000005</v>
      </c>
      <c r="TQ3">
        <v>0.78339999999999999</v>
      </c>
      <c r="TR3">
        <v>0.78339999999999999</v>
      </c>
      <c r="TS3">
        <v>0.78339999999999999</v>
      </c>
      <c r="TT3">
        <v>0.77949999999999997</v>
      </c>
      <c r="TU3">
        <v>0.77759999999999996</v>
      </c>
      <c r="TV3">
        <v>0.77929999999999999</v>
      </c>
      <c r="TW3">
        <v>0.77769999999999995</v>
      </c>
      <c r="TX3">
        <v>0.77910000000000001</v>
      </c>
      <c r="TY3">
        <v>0.77910000000000001</v>
      </c>
      <c r="TZ3">
        <v>0.77910000000000001</v>
      </c>
      <c r="UA3">
        <v>0.77890000000000004</v>
      </c>
      <c r="UB3">
        <v>0.78969999999999996</v>
      </c>
      <c r="UC3">
        <v>0.79159999999999997</v>
      </c>
      <c r="UD3">
        <v>0.78920000000000001</v>
      </c>
      <c r="UE3">
        <v>0.77669999999999995</v>
      </c>
      <c r="UF3">
        <v>0.77669999999999995</v>
      </c>
      <c r="UG3">
        <v>0.77669999999999995</v>
      </c>
      <c r="UH3">
        <v>0.77610000000000001</v>
      </c>
      <c r="UI3">
        <v>0.77929999999999999</v>
      </c>
      <c r="UJ3">
        <v>0.78169999999999995</v>
      </c>
      <c r="UK3">
        <v>0.78859999999999997</v>
      </c>
      <c r="UL3">
        <v>0.78690000000000004</v>
      </c>
      <c r="UM3">
        <v>0.78690000000000004</v>
      </c>
      <c r="UN3">
        <v>0.78690000000000004</v>
      </c>
      <c r="UO3">
        <v>0.78859999999999997</v>
      </c>
      <c r="UP3">
        <v>0.78490000000000004</v>
      </c>
      <c r="UQ3">
        <v>0.78090000000000004</v>
      </c>
      <c r="UR3">
        <v>0.78200000000000003</v>
      </c>
      <c r="US3">
        <v>0.78359999999999996</v>
      </c>
      <c r="UT3">
        <v>0.78359999999999996</v>
      </c>
      <c r="UU3">
        <v>0.78359999999999996</v>
      </c>
      <c r="UV3">
        <v>0.78339999999999999</v>
      </c>
      <c r="UW3">
        <v>0.78400000000000003</v>
      </c>
      <c r="UX3">
        <v>0.78649999999999998</v>
      </c>
      <c r="UY3">
        <v>0.78710000000000002</v>
      </c>
      <c r="UZ3">
        <v>0.78920000000000001</v>
      </c>
      <c r="VA3">
        <v>0.78920000000000001</v>
      </c>
      <c r="VB3">
        <v>0.78920000000000001</v>
      </c>
      <c r="VC3">
        <v>0.78690000000000004</v>
      </c>
      <c r="VD3">
        <v>0.78559999999999997</v>
      </c>
      <c r="VE3">
        <v>0.7833</v>
      </c>
      <c r="VF3">
        <v>0.78380000000000005</v>
      </c>
      <c r="VG3">
        <v>0.78600000000000003</v>
      </c>
      <c r="VH3">
        <v>0.78600000000000003</v>
      </c>
      <c r="VI3">
        <v>0.78600000000000003</v>
      </c>
      <c r="VJ3">
        <v>0.77839999999999998</v>
      </c>
      <c r="VK3">
        <v>0.77490000000000003</v>
      </c>
      <c r="VL3">
        <v>0.77569999999999995</v>
      </c>
      <c r="VM3">
        <v>0.77839999999999998</v>
      </c>
      <c r="VN3">
        <v>0.77569999999999995</v>
      </c>
      <c r="VO3">
        <v>0.77569999999999995</v>
      </c>
      <c r="VP3">
        <v>0.77569999999999995</v>
      </c>
      <c r="VQ3">
        <v>0.78139999999999998</v>
      </c>
      <c r="VR3">
        <v>0.78759999999999997</v>
      </c>
      <c r="VS3">
        <v>0.79069999999999996</v>
      </c>
      <c r="VT3">
        <v>0.79139999999999999</v>
      </c>
      <c r="VU3">
        <v>0.8004</v>
      </c>
      <c r="VV3">
        <v>0.8004</v>
      </c>
      <c r="VW3">
        <v>0.8004</v>
      </c>
      <c r="VX3">
        <v>0.80269999999999997</v>
      </c>
      <c r="VY3">
        <v>0.79820000000000002</v>
      </c>
      <c r="VZ3">
        <v>0.79769999999999996</v>
      </c>
      <c r="WA3">
        <v>0.79749999999999999</v>
      </c>
      <c r="WB3">
        <v>0.80010000000000003</v>
      </c>
      <c r="WC3">
        <v>0.80010000000000003</v>
      </c>
      <c r="WD3">
        <v>0.80010000000000003</v>
      </c>
      <c r="WE3">
        <v>0.80189999999999995</v>
      </c>
      <c r="WF3">
        <v>0.7994</v>
      </c>
      <c r="WG3">
        <v>0.80010000000000003</v>
      </c>
      <c r="WH3">
        <v>0.7974</v>
      </c>
      <c r="WI3">
        <v>0.79530000000000001</v>
      </c>
      <c r="WJ3">
        <v>0.79530000000000001</v>
      </c>
      <c r="WK3">
        <v>0.79530000000000001</v>
      </c>
      <c r="WL3">
        <v>0.80120000000000002</v>
      </c>
      <c r="WM3">
        <v>0.80300000000000005</v>
      </c>
      <c r="WN3">
        <v>0.8</v>
      </c>
      <c r="WO3">
        <v>0.79930000000000001</v>
      </c>
      <c r="WP3">
        <v>0.80379999999999996</v>
      </c>
      <c r="WQ3">
        <v>0.80379999999999996</v>
      </c>
      <c r="WR3">
        <v>0.80379999999999996</v>
      </c>
      <c r="WS3">
        <v>0.80210000000000004</v>
      </c>
      <c r="WT3">
        <v>0.80669999999999997</v>
      </c>
      <c r="WU3">
        <v>0.80710000000000004</v>
      </c>
      <c r="WV3">
        <v>0.81110000000000004</v>
      </c>
      <c r="WW3">
        <v>0.81510000000000005</v>
      </c>
      <c r="WX3">
        <v>0.81510000000000005</v>
      </c>
      <c r="WY3">
        <v>0.81510000000000005</v>
      </c>
      <c r="WZ3">
        <v>0.80920000000000003</v>
      </c>
      <c r="XA3">
        <v>0.81669999999999998</v>
      </c>
      <c r="XB3">
        <v>0.81359999999999999</v>
      </c>
      <c r="XC3">
        <v>0.81940000000000002</v>
      </c>
      <c r="XD3">
        <v>0.82389999999999997</v>
      </c>
      <c r="XE3">
        <v>0.82389999999999997</v>
      </c>
      <c r="XF3">
        <v>0.82389999999999997</v>
      </c>
      <c r="XG3">
        <v>0.8196</v>
      </c>
      <c r="XH3">
        <v>0.82379999999999998</v>
      </c>
      <c r="XI3">
        <v>0.82430000000000003</v>
      </c>
      <c r="XJ3">
        <v>0.82499999999999996</v>
      </c>
      <c r="XK3">
        <v>0.82730000000000004</v>
      </c>
      <c r="XL3">
        <v>0.82730000000000004</v>
      </c>
      <c r="XM3">
        <v>0.82730000000000004</v>
      </c>
      <c r="XN3">
        <v>0.82069999999999999</v>
      </c>
      <c r="XO3">
        <v>0.80689999999999995</v>
      </c>
      <c r="XP3">
        <v>0.80710000000000004</v>
      </c>
      <c r="XQ3">
        <v>0.80579999999999996</v>
      </c>
      <c r="XR3">
        <v>0.80379999999999996</v>
      </c>
      <c r="XS3">
        <v>0.80379999999999996</v>
      </c>
      <c r="XT3">
        <v>0.80379999999999996</v>
      </c>
      <c r="XU3">
        <v>0.78990000000000005</v>
      </c>
      <c r="XV3">
        <v>0.79649999999999999</v>
      </c>
      <c r="XW3">
        <v>0.80120000000000002</v>
      </c>
      <c r="XX3">
        <v>0.80220000000000002</v>
      </c>
      <c r="XY3">
        <v>0.79949999999999999</v>
      </c>
      <c r="XZ3">
        <v>0.79949999999999999</v>
      </c>
      <c r="YA3">
        <v>0.79949999999999999</v>
      </c>
      <c r="YB3">
        <v>0.79859999999999998</v>
      </c>
      <c r="YC3">
        <v>0.79469999999999996</v>
      </c>
      <c r="YD3">
        <v>0.79500000000000004</v>
      </c>
      <c r="YE3">
        <v>0.79390000000000005</v>
      </c>
      <c r="YF3">
        <v>0.79010000000000002</v>
      </c>
      <c r="YG3">
        <v>0.79010000000000002</v>
      </c>
      <c r="YH3">
        <v>0.79010000000000002</v>
      </c>
      <c r="YI3">
        <v>0.79210000000000003</v>
      </c>
      <c r="YJ3">
        <v>0.78549999999999998</v>
      </c>
      <c r="YK3">
        <v>0.78500000000000003</v>
      </c>
      <c r="YL3">
        <v>0.78779999999999994</v>
      </c>
      <c r="YM3">
        <v>0.78659999999999997</v>
      </c>
      <c r="YN3">
        <v>0.78659999999999997</v>
      </c>
      <c r="YO3">
        <v>0.78659999999999997</v>
      </c>
      <c r="YP3">
        <v>0.78620000000000001</v>
      </c>
      <c r="YQ3">
        <v>0.78859999999999997</v>
      </c>
      <c r="YR3">
        <v>0.78979999999999995</v>
      </c>
      <c r="YS3">
        <v>0.78859999999999997</v>
      </c>
      <c r="YT3">
        <v>0.7954</v>
      </c>
      <c r="YU3">
        <v>0.7954</v>
      </c>
      <c r="YV3">
        <v>0.7954</v>
      </c>
      <c r="YW3">
        <v>0.79330000000000001</v>
      </c>
      <c r="YX3">
        <v>0.79700000000000004</v>
      </c>
      <c r="YY3">
        <v>0.80149999999999999</v>
      </c>
      <c r="YZ3">
        <v>0.80179999999999996</v>
      </c>
      <c r="ZA3">
        <v>0.79720000000000002</v>
      </c>
      <c r="ZB3">
        <v>0.79720000000000002</v>
      </c>
      <c r="ZC3">
        <v>0.79720000000000002</v>
      </c>
      <c r="ZD3">
        <v>0.80079999999999996</v>
      </c>
      <c r="ZE3">
        <v>0.79879999999999995</v>
      </c>
      <c r="ZF3">
        <v>0.80049999999999999</v>
      </c>
      <c r="ZG3">
        <v>0.79869999999999997</v>
      </c>
      <c r="ZH3">
        <v>0.79390000000000005</v>
      </c>
      <c r="ZI3">
        <v>0.79390000000000005</v>
      </c>
      <c r="ZJ3">
        <v>0.79390000000000005</v>
      </c>
      <c r="ZK3">
        <v>0.79279999999999995</v>
      </c>
      <c r="ZL3">
        <v>0.79320000000000002</v>
      </c>
      <c r="ZM3">
        <v>0.79430000000000001</v>
      </c>
      <c r="ZN3">
        <v>0.79039999999999999</v>
      </c>
      <c r="ZO3">
        <v>0.78590000000000004</v>
      </c>
      <c r="ZP3">
        <v>0.78590000000000004</v>
      </c>
      <c r="ZQ3">
        <v>0.78590000000000004</v>
      </c>
      <c r="ZR3">
        <v>0.78390000000000004</v>
      </c>
      <c r="ZS3">
        <v>0.7732</v>
      </c>
      <c r="ZT3">
        <v>0.77490000000000003</v>
      </c>
      <c r="ZU3">
        <v>0.77449999999999997</v>
      </c>
      <c r="ZV3">
        <v>0.77080000000000004</v>
      </c>
      <c r="ZW3">
        <v>0.77080000000000004</v>
      </c>
      <c r="ZX3">
        <v>0.77080000000000004</v>
      </c>
      <c r="ZY3">
        <v>0.77300000000000002</v>
      </c>
      <c r="ZZ3">
        <v>0.77159999999999995</v>
      </c>
      <c r="AAA3">
        <v>0.77070000000000005</v>
      </c>
      <c r="AAB3">
        <v>0.77049999999999996</v>
      </c>
      <c r="AAC3">
        <v>0.77190000000000003</v>
      </c>
      <c r="AAD3">
        <v>0.77190000000000003</v>
      </c>
      <c r="AAE3">
        <v>0.77190000000000003</v>
      </c>
      <c r="AAF3">
        <v>0.76770000000000005</v>
      </c>
      <c r="AAG3">
        <v>0.76400000000000001</v>
      </c>
      <c r="AAH3">
        <v>0.75719999999999998</v>
      </c>
      <c r="AAI3">
        <v>0.75529999999999997</v>
      </c>
      <c r="AAJ3">
        <v>0.75580000000000003</v>
      </c>
      <c r="AAK3">
        <v>0.75580000000000003</v>
      </c>
      <c r="AAL3">
        <v>0.75580000000000003</v>
      </c>
      <c r="AAM3">
        <v>0.752</v>
      </c>
      <c r="AAN3">
        <v>0.753</v>
      </c>
      <c r="AAO3">
        <v>0.75319999999999998</v>
      </c>
      <c r="AAP3">
        <v>0.75529999999999997</v>
      </c>
      <c r="AAQ3">
        <v>0.75629999999999997</v>
      </c>
      <c r="AAR3">
        <v>0.75629999999999997</v>
      </c>
      <c r="AAS3">
        <v>0.75629999999999997</v>
      </c>
      <c r="AAT3">
        <v>0.75309999999999999</v>
      </c>
      <c r="AAU3">
        <v>0.75719999999999998</v>
      </c>
      <c r="AAV3">
        <v>0.75319999999999998</v>
      </c>
      <c r="AAW3">
        <v>0.74419999999999997</v>
      </c>
      <c r="AAX3">
        <v>0.74019999999999997</v>
      </c>
      <c r="AAY3">
        <v>0.74019999999999997</v>
      </c>
      <c r="AAZ3">
        <v>0.74019999999999997</v>
      </c>
      <c r="ABA3">
        <v>0.74</v>
      </c>
      <c r="ABB3">
        <v>0.74360000000000004</v>
      </c>
      <c r="ABC3">
        <v>0.74209999999999998</v>
      </c>
      <c r="ABD3">
        <v>0.74129999999999996</v>
      </c>
      <c r="ABE3">
        <v>0.73950000000000005</v>
      </c>
      <c r="ABF3">
        <v>0.73950000000000005</v>
      </c>
      <c r="ABG3">
        <v>0.73950000000000005</v>
      </c>
      <c r="ABH3">
        <v>0.74029999999999996</v>
      </c>
      <c r="ABI3">
        <v>0.74270000000000003</v>
      </c>
      <c r="ABJ3">
        <v>0.74250000000000005</v>
      </c>
      <c r="ABK3">
        <v>0.74319999999999997</v>
      </c>
      <c r="ABL3">
        <v>0.74260000000000004</v>
      </c>
      <c r="ABM3">
        <v>0.74260000000000004</v>
      </c>
      <c r="ABN3">
        <v>0.74260000000000004</v>
      </c>
      <c r="ABO3">
        <v>0.74450000000000005</v>
      </c>
      <c r="ABP3">
        <v>0.74080000000000001</v>
      </c>
      <c r="ABQ3">
        <v>0.74250000000000005</v>
      </c>
      <c r="ABR3">
        <v>0.7409</v>
      </c>
      <c r="ABS3">
        <v>0.73699999999999999</v>
      </c>
      <c r="ABT3">
        <v>0.73699999999999999</v>
      </c>
      <c r="ABU3">
        <v>0.73699999999999999</v>
      </c>
      <c r="ABV3">
        <v>0.73299999999999998</v>
      </c>
      <c r="ABW3">
        <v>0.73450000000000004</v>
      </c>
      <c r="ABX3">
        <v>0.73440000000000005</v>
      </c>
      <c r="ABY3">
        <v>0.73480000000000001</v>
      </c>
      <c r="ABZ3">
        <v>0.72789999999999999</v>
      </c>
      <c r="ACA3">
        <v>0.72789999999999999</v>
      </c>
      <c r="ACB3">
        <v>0.72789999999999999</v>
      </c>
      <c r="ACC3">
        <v>0.72860000000000003</v>
      </c>
      <c r="ACD3">
        <v>0.73009999999999997</v>
      </c>
      <c r="ACE3">
        <v>0.72970000000000002</v>
      </c>
      <c r="ACF3">
        <v>0.72989999999999999</v>
      </c>
      <c r="ACG3">
        <v>0.72619999999999996</v>
      </c>
      <c r="ACH3">
        <v>0.72619999999999996</v>
      </c>
      <c r="ACI3">
        <v>0.72619999999999996</v>
      </c>
      <c r="ACJ3">
        <v>0.72799999999999998</v>
      </c>
      <c r="ACK3">
        <v>0.72840000000000005</v>
      </c>
      <c r="ACL3">
        <v>0.73119999999999996</v>
      </c>
      <c r="ACM3">
        <v>0.7329</v>
      </c>
      <c r="ACN3">
        <v>0.7329</v>
      </c>
      <c r="ACO3">
        <v>0.7329</v>
      </c>
      <c r="ACP3">
        <v>0.7329</v>
      </c>
      <c r="ACQ3">
        <v>0.73599999999999999</v>
      </c>
      <c r="ACR3">
        <v>0.73640000000000005</v>
      </c>
      <c r="ACS3">
        <v>0.73640000000000005</v>
      </c>
      <c r="ACT3">
        <v>0.74450000000000005</v>
      </c>
      <c r="ACU3">
        <v>0.74219999999999997</v>
      </c>
      <c r="ACV3">
        <v>0.74219999999999997</v>
      </c>
      <c r="ACW3">
        <v>0.74219999999999997</v>
      </c>
      <c r="ACX3">
        <v>0.74129999999999996</v>
      </c>
      <c r="ACY3">
        <v>0.74399999999999999</v>
      </c>
      <c r="ACZ3">
        <v>0.74839999999999995</v>
      </c>
      <c r="ADA3">
        <v>0.75560000000000005</v>
      </c>
      <c r="ADB3">
        <v>0.75560000000000005</v>
      </c>
      <c r="ADC3">
        <v>0.75560000000000005</v>
      </c>
      <c r="ADD3">
        <v>0.75560000000000005</v>
      </c>
      <c r="ADE3">
        <v>0.75560000000000005</v>
      </c>
      <c r="ADF3">
        <v>0.75139999999999996</v>
      </c>
      <c r="ADG3">
        <v>0.75080000000000002</v>
      </c>
      <c r="ADH3">
        <v>0.74729999999999996</v>
      </c>
      <c r="ADI3">
        <v>0.74570000000000003</v>
      </c>
      <c r="ADJ3">
        <v>0.74570000000000003</v>
      </c>
      <c r="ADK3">
        <v>0.74570000000000003</v>
      </c>
      <c r="ADL3">
        <v>0.74470000000000003</v>
      </c>
      <c r="ADM3">
        <v>0.74719999999999998</v>
      </c>
      <c r="ADN3">
        <v>0.74380000000000002</v>
      </c>
      <c r="ADO3">
        <v>0.74919999999999998</v>
      </c>
      <c r="ADP3">
        <v>0.74950000000000006</v>
      </c>
      <c r="ADQ3">
        <v>0.74950000000000006</v>
      </c>
      <c r="ADR3">
        <v>0.74950000000000006</v>
      </c>
      <c r="ADS3">
        <v>0.74980000000000002</v>
      </c>
      <c r="ADT3">
        <v>0.74739999999999995</v>
      </c>
      <c r="ADU3">
        <v>0.74650000000000005</v>
      </c>
      <c r="ADV3">
        <v>0.74909999999999999</v>
      </c>
      <c r="ADW3">
        <v>0.74790000000000001</v>
      </c>
      <c r="ADX3">
        <v>0.74790000000000001</v>
      </c>
      <c r="ADY3">
        <v>0.74790000000000001</v>
      </c>
      <c r="ADZ3">
        <v>0.74970000000000003</v>
      </c>
      <c r="AEA3">
        <v>0.74750000000000005</v>
      </c>
      <c r="AEB3">
        <v>0.75280000000000002</v>
      </c>
      <c r="AEC3">
        <v>0.74880000000000002</v>
      </c>
      <c r="AED3">
        <v>0.751</v>
      </c>
      <c r="AEE3">
        <v>0.751</v>
      </c>
      <c r="AEF3">
        <v>0.751</v>
      </c>
      <c r="AEG3">
        <v>0.75129999999999997</v>
      </c>
      <c r="AEH3">
        <v>0.74329999999999996</v>
      </c>
      <c r="AEI3">
        <v>0.74150000000000005</v>
      </c>
      <c r="AEJ3">
        <v>0.74309999999999998</v>
      </c>
      <c r="AEK3">
        <v>0.74050000000000005</v>
      </c>
      <c r="AEL3">
        <v>0.74050000000000005</v>
      </c>
      <c r="AEM3">
        <v>0.74050000000000005</v>
      </c>
      <c r="AEN3">
        <v>0.73929999999999996</v>
      </c>
      <c r="AEO3">
        <v>0.74370000000000003</v>
      </c>
      <c r="AEP3">
        <v>0.74529999999999996</v>
      </c>
      <c r="AEQ3">
        <v>0.74680000000000002</v>
      </c>
      <c r="AER3">
        <v>0.74609999999999999</v>
      </c>
      <c r="AES3">
        <v>0.74609999999999999</v>
      </c>
      <c r="AET3">
        <v>0.74609999999999999</v>
      </c>
      <c r="AEU3">
        <v>0.74729999999999996</v>
      </c>
      <c r="AEV3">
        <v>0.75</v>
      </c>
      <c r="AEW3">
        <v>0.75780000000000003</v>
      </c>
      <c r="AEX3">
        <v>0.76229999999999998</v>
      </c>
      <c r="AEY3">
        <v>0.76290000000000002</v>
      </c>
      <c r="AEZ3">
        <v>0.76290000000000002</v>
      </c>
      <c r="AFA3">
        <v>0.76290000000000002</v>
      </c>
      <c r="AFB3">
        <v>0.76239999999999997</v>
      </c>
      <c r="AFC3">
        <v>0.75939999999999996</v>
      </c>
      <c r="AFD3">
        <v>0.76129999999999998</v>
      </c>
      <c r="AFE3">
        <v>0.76280000000000003</v>
      </c>
      <c r="AFF3">
        <v>0.76459999999999995</v>
      </c>
      <c r="AFG3">
        <v>0.76459999999999995</v>
      </c>
      <c r="AFH3">
        <v>0.76459999999999995</v>
      </c>
      <c r="AFI3">
        <v>0.76829999999999998</v>
      </c>
      <c r="AFJ3">
        <v>0.76439999999999997</v>
      </c>
      <c r="AFK3">
        <v>0.76739999999999997</v>
      </c>
      <c r="AFL3">
        <v>0.76370000000000005</v>
      </c>
      <c r="AFM3">
        <v>0.7611</v>
      </c>
      <c r="AFN3">
        <v>0.7611</v>
      </c>
      <c r="AFO3">
        <v>0.7611</v>
      </c>
      <c r="AFP3">
        <v>0.76280000000000003</v>
      </c>
      <c r="AFQ3">
        <v>0.76070000000000004</v>
      </c>
      <c r="AFR3">
        <v>0.75860000000000005</v>
      </c>
      <c r="AFS3">
        <v>0.76590000000000003</v>
      </c>
      <c r="AFT3">
        <v>0.76600000000000001</v>
      </c>
      <c r="AFU3">
        <v>0.76600000000000001</v>
      </c>
      <c r="AFV3">
        <v>0.76600000000000001</v>
      </c>
      <c r="AFW3">
        <v>0.76929999999999998</v>
      </c>
      <c r="AFX3">
        <v>0.76539999999999997</v>
      </c>
      <c r="AFY3">
        <v>0.76519999999999999</v>
      </c>
      <c r="AFZ3">
        <v>0.76019999999999999</v>
      </c>
      <c r="AGA3">
        <v>0.76229999999999998</v>
      </c>
      <c r="AGB3">
        <v>0.76229999999999998</v>
      </c>
      <c r="AGC3">
        <v>0.76229999999999998</v>
      </c>
      <c r="AGD3">
        <v>0.76170000000000004</v>
      </c>
      <c r="AGE3">
        <v>0.76349999999999996</v>
      </c>
      <c r="AGF3">
        <v>0.75329999999999997</v>
      </c>
      <c r="AGG3">
        <v>0.75109999999999999</v>
      </c>
      <c r="AGH3">
        <v>0.74780000000000002</v>
      </c>
      <c r="AGI3">
        <v>0.74780000000000002</v>
      </c>
      <c r="AGJ3">
        <v>0.74780000000000002</v>
      </c>
      <c r="AGK3">
        <v>0.75290000000000001</v>
      </c>
      <c r="AGL3">
        <v>0.76249999999999996</v>
      </c>
      <c r="AGM3">
        <v>0.76570000000000005</v>
      </c>
      <c r="AGN3">
        <v>0.76070000000000004</v>
      </c>
      <c r="AGO3">
        <v>0.76100000000000001</v>
      </c>
      <c r="AGP3">
        <v>0.76100000000000001</v>
      </c>
      <c r="AGQ3">
        <v>0.76100000000000001</v>
      </c>
      <c r="AGR3">
        <v>0.76580000000000004</v>
      </c>
      <c r="AGS3">
        <v>0.75460000000000005</v>
      </c>
      <c r="AGT3">
        <v>0.75519999999999998</v>
      </c>
      <c r="AGU3">
        <v>0.75360000000000005</v>
      </c>
      <c r="AGV3">
        <v>0.75429999999999997</v>
      </c>
      <c r="AGW3">
        <v>0.75429999999999997</v>
      </c>
      <c r="AGX3">
        <v>0.75429999999999997</v>
      </c>
      <c r="AGY3">
        <v>0.75190000000000001</v>
      </c>
      <c r="AGZ3">
        <v>0.75119999999999998</v>
      </c>
      <c r="AHA3">
        <v>0.74380000000000002</v>
      </c>
      <c r="AHB3">
        <v>0.74380000000000002</v>
      </c>
      <c r="AHC3">
        <v>0.74299999999999999</v>
      </c>
      <c r="AHD3">
        <v>0.74299999999999999</v>
      </c>
      <c r="AHE3">
        <v>0.74299999999999999</v>
      </c>
      <c r="AHF3">
        <v>0.73850000000000005</v>
      </c>
      <c r="AHG3">
        <v>0.73670000000000002</v>
      </c>
      <c r="AHH3">
        <v>0.7389</v>
      </c>
      <c r="AHI3">
        <v>0.74</v>
      </c>
      <c r="AHJ3">
        <v>0.74</v>
      </c>
      <c r="AHK3">
        <v>0.74</v>
      </c>
      <c r="AHL3">
        <v>0.74</v>
      </c>
      <c r="AHM3">
        <v>0.74250000000000005</v>
      </c>
      <c r="AHN3">
        <v>0.748</v>
      </c>
      <c r="AHO3">
        <v>0.74580000000000002</v>
      </c>
      <c r="AHP3">
        <v>0.74729999999999996</v>
      </c>
      <c r="AHQ3">
        <v>0.74780000000000002</v>
      </c>
      <c r="AHR3">
        <v>0.74780000000000002</v>
      </c>
      <c r="AHS3">
        <v>0.74780000000000002</v>
      </c>
      <c r="AHT3">
        <v>0.74950000000000006</v>
      </c>
      <c r="AHU3">
        <v>0.76239999999999997</v>
      </c>
      <c r="AHV3">
        <v>0.76219999999999999</v>
      </c>
      <c r="AHW3">
        <v>0.76129999999999998</v>
      </c>
      <c r="AHX3">
        <v>0.75890000000000002</v>
      </c>
      <c r="AHY3">
        <v>0.75890000000000002</v>
      </c>
      <c r="AHZ3">
        <v>0.75890000000000002</v>
      </c>
      <c r="AIA3">
        <v>0.75670000000000004</v>
      </c>
      <c r="AIB3">
        <v>0.75339999999999996</v>
      </c>
      <c r="AIC3">
        <v>0.75370000000000004</v>
      </c>
      <c r="AID3">
        <v>0.75149999999999995</v>
      </c>
      <c r="AIE3">
        <v>0.75170000000000003</v>
      </c>
      <c r="AIF3">
        <v>0.75170000000000003</v>
      </c>
      <c r="AIG3">
        <v>0.75170000000000003</v>
      </c>
      <c r="AIH3">
        <v>0.74629999999999996</v>
      </c>
      <c r="AII3">
        <v>0.74719999999999998</v>
      </c>
      <c r="AIJ3">
        <v>0.74309999999999998</v>
      </c>
      <c r="AIK3">
        <v>0.74339999999999995</v>
      </c>
      <c r="AIL3">
        <v>0.74119999999999997</v>
      </c>
      <c r="AIM3">
        <v>0.74119999999999997</v>
      </c>
      <c r="AIN3">
        <v>0.74119999999999997</v>
      </c>
      <c r="AIO3">
        <v>0.74109999999999998</v>
      </c>
      <c r="AIP3">
        <v>0.74350000000000005</v>
      </c>
      <c r="AIQ3">
        <v>0.74609999999999999</v>
      </c>
      <c r="AIR3">
        <v>0.74299999999999999</v>
      </c>
      <c r="AIS3">
        <v>0.7399</v>
      </c>
      <c r="AIT3">
        <v>0.7399</v>
      </c>
      <c r="AIU3">
        <v>0.7399</v>
      </c>
      <c r="AIV3">
        <v>0.74480000000000002</v>
      </c>
      <c r="AIW3">
        <v>0.7419</v>
      </c>
      <c r="AIX3">
        <v>0.73939999999999995</v>
      </c>
      <c r="AIY3">
        <v>0.73870000000000002</v>
      </c>
      <c r="AIZ3">
        <v>0.74119999999999997</v>
      </c>
      <c r="AJA3">
        <v>0.74119999999999997</v>
      </c>
      <c r="AJB3">
        <v>0.74119999999999997</v>
      </c>
      <c r="AJC3">
        <v>0.74170000000000003</v>
      </c>
      <c r="AJD3">
        <v>0.74480000000000002</v>
      </c>
      <c r="AJE3">
        <v>0.748</v>
      </c>
      <c r="AJF3">
        <v>0.74680000000000002</v>
      </c>
      <c r="AJG3">
        <v>0.74439999999999995</v>
      </c>
      <c r="AJH3">
        <v>0.74439999999999995</v>
      </c>
      <c r="AJI3">
        <v>0.74439999999999995</v>
      </c>
      <c r="AJJ3">
        <v>0.74690000000000001</v>
      </c>
      <c r="AJK3">
        <v>0.74760000000000004</v>
      </c>
      <c r="AJL3">
        <v>0.74850000000000005</v>
      </c>
      <c r="AJM3">
        <v>0.74639999999999995</v>
      </c>
      <c r="AJN3">
        <v>0.74690000000000001</v>
      </c>
      <c r="AJO3">
        <v>0.74690000000000001</v>
      </c>
      <c r="AJP3">
        <v>0.74690000000000001</v>
      </c>
      <c r="AJQ3">
        <v>0.74819999999999998</v>
      </c>
      <c r="AJR3">
        <v>0.74819999999999998</v>
      </c>
      <c r="AJS3">
        <v>0.75090000000000001</v>
      </c>
      <c r="AJT3">
        <v>0.74870000000000003</v>
      </c>
      <c r="AJU3">
        <v>0.75590000000000002</v>
      </c>
      <c r="AJV3">
        <v>0.75590000000000002</v>
      </c>
      <c r="AJW3">
        <v>0.75590000000000002</v>
      </c>
      <c r="AJX3">
        <v>0.75929999999999997</v>
      </c>
      <c r="AJY3">
        <v>0.76449999999999996</v>
      </c>
      <c r="AJZ3">
        <v>0.76439999999999997</v>
      </c>
      <c r="AKA3">
        <v>0.76170000000000004</v>
      </c>
      <c r="AKB3">
        <v>0.75949999999999995</v>
      </c>
      <c r="AKC3">
        <v>0.75949999999999995</v>
      </c>
      <c r="AKD3">
        <v>0.75949999999999995</v>
      </c>
      <c r="AKE3">
        <v>0.755</v>
      </c>
      <c r="AKF3">
        <v>0.75490000000000002</v>
      </c>
      <c r="AKG3">
        <v>0.75609999999999999</v>
      </c>
      <c r="AKH3">
        <v>0.75460000000000005</v>
      </c>
      <c r="AKI3">
        <v>0.75349999999999995</v>
      </c>
      <c r="AKJ3">
        <v>0.75349999999999995</v>
      </c>
      <c r="AKK3">
        <v>0.75349999999999995</v>
      </c>
      <c r="AKL3">
        <v>0.75729999999999997</v>
      </c>
      <c r="AKM3">
        <v>0.75670000000000004</v>
      </c>
      <c r="AKN3">
        <v>0.75939999999999996</v>
      </c>
      <c r="AKO3">
        <v>0.76419999999999999</v>
      </c>
      <c r="AKP3">
        <v>0.75980000000000003</v>
      </c>
      <c r="AKQ3">
        <v>0.75980000000000003</v>
      </c>
      <c r="AKR3">
        <v>0.75980000000000003</v>
      </c>
      <c r="AKS3">
        <v>0.76419999999999999</v>
      </c>
      <c r="AKT3">
        <v>0.75700000000000001</v>
      </c>
      <c r="AKU3">
        <v>0.75439999999999996</v>
      </c>
      <c r="AKV3">
        <v>0.75970000000000004</v>
      </c>
      <c r="AKW3">
        <v>0.76680000000000004</v>
      </c>
      <c r="AKX3">
        <v>0.76680000000000004</v>
      </c>
      <c r="AKY3">
        <v>0.76680000000000004</v>
      </c>
      <c r="AKZ3">
        <v>0.76849999999999996</v>
      </c>
      <c r="ALA3">
        <v>0.76090000000000002</v>
      </c>
      <c r="ALB3">
        <v>0.75609999999999999</v>
      </c>
      <c r="ALC3">
        <v>0.76039999999999996</v>
      </c>
      <c r="ALD3">
        <v>0.75760000000000005</v>
      </c>
      <c r="ALE3">
        <v>0.75760000000000005</v>
      </c>
      <c r="ALF3">
        <v>0.75760000000000005</v>
      </c>
      <c r="ALG3">
        <v>0.75880000000000003</v>
      </c>
      <c r="ALH3">
        <v>0.75800000000000001</v>
      </c>
      <c r="ALI3">
        <v>0.76280000000000003</v>
      </c>
      <c r="ALJ3">
        <v>0.76249999999999996</v>
      </c>
      <c r="ALK3">
        <v>0.77180000000000004</v>
      </c>
      <c r="ALL3">
        <v>0.77180000000000004</v>
      </c>
      <c r="ALM3">
        <v>0.77180000000000004</v>
      </c>
      <c r="ALN3">
        <v>0.77659999999999996</v>
      </c>
      <c r="ALO3">
        <v>0.77800000000000002</v>
      </c>
      <c r="ALP3">
        <v>0.77470000000000006</v>
      </c>
      <c r="ALQ3">
        <v>0.77280000000000004</v>
      </c>
      <c r="ALR3">
        <v>0.76439999999999997</v>
      </c>
      <c r="ALS3">
        <v>0.76439999999999997</v>
      </c>
      <c r="ALT3">
        <v>0.76439999999999997</v>
      </c>
      <c r="ALU3">
        <v>0.76170000000000004</v>
      </c>
      <c r="ALV3">
        <v>0.76339999999999997</v>
      </c>
      <c r="ALW3">
        <v>0.76690000000000003</v>
      </c>
      <c r="ALX3">
        <v>0.76839999999999997</v>
      </c>
      <c r="ALY3">
        <v>0.7762</v>
      </c>
      <c r="ALZ3">
        <v>0.7762</v>
      </c>
      <c r="AMA3">
        <v>0.7762</v>
      </c>
      <c r="AMB3">
        <v>0.77339999999999998</v>
      </c>
      <c r="AMC3">
        <v>0.77280000000000004</v>
      </c>
      <c r="AMD3">
        <v>0.77529999999999999</v>
      </c>
      <c r="AME3">
        <v>0.77429999999999999</v>
      </c>
      <c r="AMF3">
        <v>0.77859999999999996</v>
      </c>
      <c r="AMG3">
        <v>0.77859999999999996</v>
      </c>
      <c r="AMH3">
        <v>0.77859999999999996</v>
      </c>
      <c r="AMI3">
        <v>0.77949999999999997</v>
      </c>
      <c r="AMJ3">
        <v>0.77610000000000001</v>
      </c>
      <c r="AMK3">
        <v>0.7802</v>
      </c>
      <c r="AML3">
        <v>0.77390000000000003</v>
      </c>
      <c r="AMM3">
        <v>0.77070000000000005</v>
      </c>
      <c r="AMN3">
        <v>0.77070000000000005</v>
      </c>
      <c r="AMO3">
        <v>0.77070000000000005</v>
      </c>
      <c r="AMP3">
        <v>0.7661</v>
      </c>
      <c r="AMQ3">
        <v>0.76829999999999998</v>
      </c>
      <c r="AMR3">
        <v>0.76049999999999995</v>
      </c>
      <c r="AMS3">
        <v>0.76080000000000003</v>
      </c>
      <c r="AMT3">
        <v>0.76780000000000004</v>
      </c>
      <c r="AMU3">
        <v>0.76780000000000004</v>
      </c>
      <c r="AMV3">
        <v>0.76780000000000004</v>
      </c>
      <c r="AMW3">
        <v>0.7661</v>
      </c>
      <c r="AMX3">
        <v>0.76339999999999997</v>
      </c>
      <c r="AMY3">
        <v>0.76619999999999999</v>
      </c>
      <c r="AMZ3">
        <v>0.76529999999999998</v>
      </c>
      <c r="ANA3">
        <v>0.75890000000000002</v>
      </c>
      <c r="ANB3">
        <v>0.75890000000000002</v>
      </c>
      <c r="ANC3">
        <v>0.75890000000000002</v>
      </c>
      <c r="AND3">
        <v>0.75980000000000003</v>
      </c>
      <c r="ANE3">
        <v>0.75819999999999999</v>
      </c>
      <c r="ANF3">
        <v>0.75570000000000004</v>
      </c>
      <c r="ANG3">
        <v>0.75919999999999999</v>
      </c>
      <c r="ANH3">
        <v>0.76300000000000001</v>
      </c>
      <c r="ANI3">
        <v>0.76300000000000001</v>
      </c>
      <c r="ANJ3">
        <v>0.76300000000000001</v>
      </c>
      <c r="ANK3">
        <v>0.76619999999999999</v>
      </c>
      <c r="ANL3">
        <v>0.76570000000000005</v>
      </c>
      <c r="ANM3">
        <v>0.76819999999999999</v>
      </c>
      <c r="ANN3">
        <v>0.77210000000000001</v>
      </c>
      <c r="ANO3">
        <v>0.77729999999999999</v>
      </c>
      <c r="ANP3">
        <v>0.77729999999999999</v>
      </c>
      <c r="ANQ3">
        <v>0.77729999999999999</v>
      </c>
      <c r="ANR3">
        <v>0.77359999999999995</v>
      </c>
      <c r="ANS3">
        <v>0.7661</v>
      </c>
      <c r="ANT3">
        <v>0.76749999999999996</v>
      </c>
      <c r="ANU3">
        <v>0.76529999999999998</v>
      </c>
      <c r="ANV3">
        <v>0.76839999999999997</v>
      </c>
      <c r="ANW3">
        <v>0.76839999999999997</v>
      </c>
      <c r="ANX3">
        <v>0.76839999999999997</v>
      </c>
      <c r="ANY3">
        <v>0.77329999999999999</v>
      </c>
      <c r="ANZ3">
        <v>0.76770000000000005</v>
      </c>
      <c r="AOA3">
        <v>0.77310000000000001</v>
      </c>
      <c r="AOB3">
        <v>0.77739999999999998</v>
      </c>
      <c r="AOC3">
        <v>0.77380000000000004</v>
      </c>
      <c r="AOD3">
        <v>0.77380000000000004</v>
      </c>
      <c r="AOE3">
        <v>0.77380000000000004</v>
      </c>
      <c r="AOF3">
        <v>0.77180000000000004</v>
      </c>
      <c r="AOG3">
        <v>0.76980000000000004</v>
      </c>
      <c r="AOH3">
        <v>0.76690000000000003</v>
      </c>
      <c r="AOI3">
        <v>0.76639999999999997</v>
      </c>
      <c r="AOJ3">
        <v>0.76890000000000003</v>
      </c>
      <c r="AOK3">
        <v>0.76890000000000003</v>
      </c>
      <c r="AOL3">
        <v>0.76890000000000003</v>
      </c>
      <c r="AOM3">
        <v>0.78449999999999998</v>
      </c>
      <c r="AON3">
        <v>0.78359999999999996</v>
      </c>
      <c r="AOO3">
        <v>0.78290000000000004</v>
      </c>
      <c r="AOP3">
        <v>0.78039999999999998</v>
      </c>
      <c r="AOQ3">
        <v>0.77510000000000001</v>
      </c>
      <c r="AOR3">
        <v>0.77510000000000001</v>
      </c>
      <c r="AOS3">
        <v>0.77510000000000001</v>
      </c>
      <c r="AOT3">
        <v>0.76900000000000002</v>
      </c>
      <c r="AOU3">
        <v>0.77780000000000005</v>
      </c>
      <c r="AOV3">
        <v>0.77690000000000003</v>
      </c>
      <c r="AOW3">
        <v>0.78300000000000003</v>
      </c>
      <c r="AOX3">
        <v>0.78449999999999998</v>
      </c>
      <c r="AOY3">
        <v>0.78449999999999998</v>
      </c>
      <c r="AOZ3">
        <v>0.78449999999999998</v>
      </c>
      <c r="APA3">
        <v>0.78449999999999998</v>
      </c>
      <c r="APB3">
        <v>0.78849999999999998</v>
      </c>
      <c r="APC3">
        <v>0.78239999999999998</v>
      </c>
      <c r="APD3">
        <v>0.77390000000000003</v>
      </c>
      <c r="APE3">
        <v>0.76429999999999998</v>
      </c>
      <c r="APF3">
        <v>0.76429999999999998</v>
      </c>
      <c r="APG3">
        <v>0.76429999999999998</v>
      </c>
      <c r="APH3">
        <v>0.7631</v>
      </c>
      <c r="API3">
        <v>0.7661</v>
      </c>
      <c r="APJ3">
        <v>0.76770000000000005</v>
      </c>
      <c r="APK3">
        <v>0.76690000000000003</v>
      </c>
      <c r="APL3">
        <v>0.76700000000000002</v>
      </c>
      <c r="APM3">
        <v>0.76700000000000002</v>
      </c>
      <c r="APN3">
        <v>0.76700000000000002</v>
      </c>
      <c r="APO3">
        <v>0.7732</v>
      </c>
      <c r="APP3">
        <v>0.76300000000000001</v>
      </c>
      <c r="APQ3">
        <v>0.76060000000000005</v>
      </c>
      <c r="APR3">
        <v>0.76060000000000005</v>
      </c>
      <c r="APS3">
        <v>0.76300000000000001</v>
      </c>
      <c r="APT3">
        <v>0.76300000000000001</v>
      </c>
      <c r="APU3">
        <v>0.76300000000000001</v>
      </c>
      <c r="APV3">
        <v>0.76280000000000003</v>
      </c>
      <c r="APW3">
        <v>0.77059999999999995</v>
      </c>
      <c r="APX3">
        <v>0.77359999999999995</v>
      </c>
      <c r="APY3">
        <v>0.77380000000000004</v>
      </c>
      <c r="APZ3">
        <v>0.77629999999999999</v>
      </c>
      <c r="AQA3">
        <v>0.77629999999999999</v>
      </c>
      <c r="AQB3">
        <v>0.77629999999999999</v>
      </c>
      <c r="AQC3">
        <v>0.78039999999999998</v>
      </c>
      <c r="AQD3">
        <v>0.77690000000000003</v>
      </c>
      <c r="AQE3">
        <v>0.77149999999999996</v>
      </c>
      <c r="AQF3">
        <v>0.77290000000000003</v>
      </c>
      <c r="AQG3">
        <v>0.77639999999999998</v>
      </c>
      <c r="AQH3">
        <v>0.77639999999999998</v>
      </c>
      <c r="AQI3">
        <v>0.77639999999999998</v>
      </c>
      <c r="AQJ3">
        <v>0.78</v>
      </c>
      <c r="AQK3">
        <v>0.7843</v>
      </c>
      <c r="AQL3">
        <v>0.79459999999999997</v>
      </c>
      <c r="AQM3">
        <v>0.79879999999999995</v>
      </c>
      <c r="AQN3">
        <v>0.79820000000000002</v>
      </c>
      <c r="AQO3">
        <v>0.79820000000000002</v>
      </c>
      <c r="AQP3">
        <v>0.79820000000000002</v>
      </c>
      <c r="AQQ3">
        <v>0.7964</v>
      </c>
      <c r="AQR3">
        <v>0.79469999999999996</v>
      </c>
      <c r="AQS3">
        <v>0.79059999999999997</v>
      </c>
      <c r="AQT3">
        <v>0.78849999999999998</v>
      </c>
      <c r="AQU3">
        <v>0.7853</v>
      </c>
      <c r="AQV3">
        <v>0.7853</v>
      </c>
      <c r="AQW3">
        <v>0.7853</v>
      </c>
      <c r="AQX3">
        <v>0.79149999999999998</v>
      </c>
      <c r="AQY3">
        <v>0.78910000000000002</v>
      </c>
      <c r="AQZ3">
        <v>0.78669999999999995</v>
      </c>
      <c r="ARA3">
        <v>0.77370000000000005</v>
      </c>
      <c r="ARB3">
        <v>0.77629999999999999</v>
      </c>
      <c r="ARC3">
        <v>0.77629999999999999</v>
      </c>
      <c r="ARD3">
        <v>0.77629999999999999</v>
      </c>
      <c r="ARE3">
        <v>0.77949999999999997</v>
      </c>
      <c r="ARF3">
        <v>0.78100000000000003</v>
      </c>
      <c r="ARG3">
        <v>0.77659999999999996</v>
      </c>
      <c r="ARH3">
        <v>0.76990000000000003</v>
      </c>
      <c r="ARI3">
        <v>0.76459999999999995</v>
      </c>
      <c r="ARJ3">
        <v>0.76459999999999995</v>
      </c>
      <c r="ARK3">
        <v>0.76459999999999995</v>
      </c>
      <c r="ARL3">
        <v>0.76239999999999997</v>
      </c>
      <c r="ARM3">
        <v>0.76019999999999999</v>
      </c>
      <c r="ARN3">
        <v>0.75939999999999996</v>
      </c>
      <c r="ARO3">
        <v>0.76729999999999998</v>
      </c>
      <c r="ARP3">
        <v>0.76759999999999995</v>
      </c>
      <c r="ARQ3">
        <v>0.76759999999999995</v>
      </c>
      <c r="ARR3">
        <v>0.76759999999999995</v>
      </c>
      <c r="ARS3">
        <v>0.77249999999999996</v>
      </c>
      <c r="ART3">
        <v>0.76749999999999996</v>
      </c>
      <c r="ARU3">
        <v>0.75939999999999996</v>
      </c>
      <c r="ARV3">
        <v>0.75260000000000005</v>
      </c>
      <c r="ARW3">
        <v>0.75260000000000005</v>
      </c>
      <c r="ARX3">
        <v>0.75260000000000005</v>
      </c>
      <c r="ARY3">
        <v>0.75260000000000005</v>
      </c>
      <c r="ARZ3">
        <v>0.75260000000000005</v>
      </c>
      <c r="ASA3">
        <v>0.76119999999999999</v>
      </c>
      <c r="ASB3">
        <v>0.76380000000000003</v>
      </c>
      <c r="ASC3">
        <v>0.76659999999999995</v>
      </c>
      <c r="ASD3">
        <v>0.77110000000000001</v>
      </c>
      <c r="ASE3">
        <v>0.77110000000000001</v>
      </c>
      <c r="ASF3">
        <v>0.77110000000000001</v>
      </c>
      <c r="ASG3">
        <v>0.76939999999999997</v>
      </c>
      <c r="ASH3">
        <v>0.74770000000000003</v>
      </c>
      <c r="ASI3">
        <v>0.749</v>
      </c>
      <c r="ASJ3">
        <v>0.75449999999999995</v>
      </c>
      <c r="ASK3">
        <v>0.75449999999999995</v>
      </c>
      <c r="ASL3">
        <v>0.75449999999999995</v>
      </c>
      <c r="ASM3">
        <v>0.75449999999999995</v>
      </c>
      <c r="ASN3">
        <v>0.75270000000000004</v>
      </c>
      <c r="ASO3">
        <v>0.74619999999999997</v>
      </c>
      <c r="ASP3">
        <v>0.75049999999999994</v>
      </c>
      <c r="ASQ3">
        <v>0.74750000000000005</v>
      </c>
      <c r="ASR3">
        <v>0.74539999999999995</v>
      </c>
      <c r="ASS3">
        <v>0.74539999999999995</v>
      </c>
      <c r="AST3">
        <v>0.74539999999999995</v>
      </c>
      <c r="ASU3">
        <v>0.74439999999999995</v>
      </c>
      <c r="ASV3">
        <v>0.74380000000000002</v>
      </c>
      <c r="ASW3">
        <v>0.73960000000000004</v>
      </c>
      <c r="ASX3">
        <v>0.73729999999999996</v>
      </c>
      <c r="ASY3">
        <v>0.73819999999999997</v>
      </c>
      <c r="ASZ3">
        <v>0.73819999999999997</v>
      </c>
      <c r="ATA3">
        <v>0.73819999999999997</v>
      </c>
      <c r="ATB3">
        <v>0.7339</v>
      </c>
      <c r="ATC3">
        <v>0.72260000000000002</v>
      </c>
      <c r="ATD3">
        <v>0.7278</v>
      </c>
      <c r="ATE3">
        <v>0.7288</v>
      </c>
      <c r="ATF3">
        <v>0.72650000000000003</v>
      </c>
      <c r="ATG3">
        <v>0.72650000000000003</v>
      </c>
      <c r="ATH3">
        <v>0.72650000000000003</v>
      </c>
      <c r="ATI3">
        <v>0.73070000000000002</v>
      </c>
      <c r="ATJ3">
        <v>0.72370000000000001</v>
      </c>
      <c r="ATK3">
        <v>0.72370000000000001</v>
      </c>
      <c r="ATL3">
        <v>0.72340000000000004</v>
      </c>
      <c r="ATM3">
        <v>0.71819999999999995</v>
      </c>
      <c r="ATN3">
        <v>0.71819999999999995</v>
      </c>
      <c r="ATO3">
        <v>0.71819999999999995</v>
      </c>
      <c r="ATP3">
        <v>0.71630000000000005</v>
      </c>
      <c r="ATQ3">
        <v>0.72160000000000002</v>
      </c>
      <c r="ATR3">
        <v>0.71919999999999995</v>
      </c>
      <c r="ATS3">
        <v>0.71679999999999999</v>
      </c>
      <c r="ATT3">
        <v>0.72719999999999996</v>
      </c>
      <c r="ATU3">
        <v>0.72719999999999996</v>
      </c>
      <c r="ATV3">
        <v>0.72719999999999996</v>
      </c>
      <c r="ATW3">
        <v>0.72929999999999995</v>
      </c>
      <c r="ATX3">
        <v>0.7177</v>
      </c>
      <c r="ATY3">
        <v>0.71399999999999997</v>
      </c>
      <c r="ATZ3">
        <v>0.71360000000000001</v>
      </c>
      <c r="AUA3">
        <v>0.71079999999999999</v>
      </c>
      <c r="AUB3">
        <v>0.71079999999999999</v>
      </c>
      <c r="AUC3">
        <v>0.71079999999999999</v>
      </c>
      <c r="AUD3">
        <v>0.71</v>
      </c>
      <c r="AUE3">
        <v>0.71020000000000005</v>
      </c>
      <c r="AUF3">
        <v>0.70320000000000005</v>
      </c>
      <c r="AUG3">
        <v>0.70450000000000002</v>
      </c>
      <c r="AUH3">
        <v>0.70569999999999999</v>
      </c>
      <c r="AUI3">
        <v>0.70569999999999999</v>
      </c>
      <c r="AUJ3">
        <v>0.70569999999999999</v>
      </c>
      <c r="AUK3">
        <v>0.69159999999999999</v>
      </c>
      <c r="AUL3">
        <v>0.68320000000000003</v>
      </c>
      <c r="AUM3">
        <v>0.69</v>
      </c>
      <c r="AUN3">
        <v>0.68940000000000001</v>
      </c>
      <c r="AUO3">
        <v>0.68859999999999999</v>
      </c>
      <c r="AUP3">
        <v>0.68859999999999999</v>
      </c>
      <c r="AUQ3">
        <v>0.68859999999999999</v>
      </c>
      <c r="AUR3">
        <v>0.69620000000000004</v>
      </c>
      <c r="AUS3">
        <v>0.70320000000000005</v>
      </c>
      <c r="AUT3">
        <v>0.70499999999999996</v>
      </c>
      <c r="AUU3">
        <v>0.71</v>
      </c>
      <c r="AUV3">
        <v>0.70889999999999997</v>
      </c>
      <c r="AUW3">
        <v>0.70889999999999997</v>
      </c>
      <c r="AUX3">
        <v>0.70889999999999997</v>
      </c>
      <c r="AUY3">
        <v>0.70760000000000001</v>
      </c>
      <c r="AUZ3">
        <v>0.7097</v>
      </c>
      <c r="AVA3">
        <v>0.71750000000000003</v>
      </c>
      <c r="AVB3">
        <v>0.71830000000000005</v>
      </c>
      <c r="AVC3">
        <v>0.72019999999999995</v>
      </c>
      <c r="AVD3">
        <v>0.72019999999999995</v>
      </c>
      <c r="AVE3">
        <v>0.72019999999999995</v>
      </c>
      <c r="AVF3">
        <v>0.72019999999999995</v>
      </c>
      <c r="AVG3">
        <v>0.72019999999999995</v>
      </c>
      <c r="AVH3">
        <v>0.71860000000000002</v>
      </c>
      <c r="AVI3">
        <v>0.72089999999999999</v>
      </c>
      <c r="AVJ3">
        <v>0.72099999999999997</v>
      </c>
      <c r="AVK3">
        <v>0.72099999999999997</v>
      </c>
      <c r="AVL3">
        <v>0.72099999999999997</v>
      </c>
      <c r="AVM3">
        <v>0.72099999999999997</v>
      </c>
      <c r="AVN3">
        <v>0.71930000000000005</v>
      </c>
      <c r="AVO3">
        <v>0.71850000000000003</v>
      </c>
      <c r="AVP3">
        <v>0.71660000000000001</v>
      </c>
      <c r="AVQ3">
        <v>0.71650000000000003</v>
      </c>
      <c r="AVR3">
        <v>0.71650000000000003</v>
      </c>
      <c r="AVS3">
        <v>0.71650000000000003</v>
      </c>
      <c r="AVT3">
        <v>0.72299999999999998</v>
      </c>
      <c r="AVU3">
        <v>0.72640000000000005</v>
      </c>
      <c r="AVV3">
        <v>0.72929999999999995</v>
      </c>
      <c r="AVW3">
        <v>0.72709999999999997</v>
      </c>
      <c r="AVX3">
        <v>0.7319</v>
      </c>
      <c r="AVY3">
        <v>0.7319</v>
      </c>
      <c r="AVZ3">
        <v>0.7319</v>
      </c>
      <c r="AWA3">
        <v>0.73850000000000005</v>
      </c>
      <c r="AWB3">
        <v>0.7369</v>
      </c>
      <c r="AWC3">
        <v>0.73509999999999998</v>
      </c>
      <c r="AWD3">
        <v>0.7429</v>
      </c>
      <c r="AWE3">
        <v>0.74980000000000002</v>
      </c>
      <c r="AWF3">
        <v>0.74980000000000002</v>
      </c>
      <c r="AWG3">
        <v>0.74980000000000002</v>
      </c>
      <c r="AWH3">
        <v>0.75080000000000002</v>
      </c>
      <c r="AWI3">
        <v>0.74709999999999999</v>
      </c>
      <c r="AWJ3">
        <v>0.75080000000000002</v>
      </c>
      <c r="AWK3">
        <v>0.748</v>
      </c>
      <c r="AWL3">
        <v>0.74919999999999998</v>
      </c>
      <c r="AWM3">
        <v>0.74919999999999998</v>
      </c>
      <c r="AWN3">
        <v>0.74919999999999998</v>
      </c>
      <c r="AWO3">
        <v>0.75160000000000005</v>
      </c>
      <c r="AWP3">
        <v>0.75039999999999996</v>
      </c>
      <c r="AWQ3">
        <v>0.74850000000000005</v>
      </c>
      <c r="AWR3">
        <v>0.74750000000000005</v>
      </c>
      <c r="AWS3">
        <v>0.75109999999999999</v>
      </c>
      <c r="AWT3">
        <v>0.75109999999999999</v>
      </c>
      <c r="AWU3">
        <v>0.75109999999999999</v>
      </c>
      <c r="AWV3">
        <v>0.75239999999999996</v>
      </c>
      <c r="AWW3">
        <v>0.74990000000000001</v>
      </c>
      <c r="AWX3">
        <v>0.75139999999999996</v>
      </c>
      <c r="AWY3">
        <v>0.75019999999999998</v>
      </c>
      <c r="AWZ3">
        <v>0.75160000000000005</v>
      </c>
      <c r="AXA3">
        <v>0.75160000000000005</v>
      </c>
      <c r="AXB3">
        <v>0.75160000000000005</v>
      </c>
      <c r="AXC3">
        <v>0.75039999999999996</v>
      </c>
      <c r="AXD3">
        <v>0.754</v>
      </c>
      <c r="AXE3">
        <v>0.75409999999999999</v>
      </c>
      <c r="AXF3">
        <v>0.75439999999999996</v>
      </c>
      <c r="AXG3">
        <v>0.75749999999999995</v>
      </c>
      <c r="AXH3">
        <v>0.75749999999999995</v>
      </c>
      <c r="AXI3">
        <v>0.75749999999999995</v>
      </c>
      <c r="AXJ3">
        <v>0.76</v>
      </c>
      <c r="AXK3">
        <v>0.7651</v>
      </c>
      <c r="AXL3">
        <v>0.76190000000000002</v>
      </c>
      <c r="AXM3">
        <v>0.76349999999999996</v>
      </c>
      <c r="AXN3">
        <v>0.75900000000000001</v>
      </c>
      <c r="AXO3">
        <v>0.75900000000000001</v>
      </c>
      <c r="AXP3">
        <v>0.75900000000000001</v>
      </c>
      <c r="AXQ3">
        <v>0.75839999999999996</v>
      </c>
      <c r="AXR3">
        <v>0.75700000000000001</v>
      </c>
      <c r="AXS3">
        <v>0.75649999999999995</v>
      </c>
      <c r="AXT3">
        <v>0.76029999999999998</v>
      </c>
      <c r="AXU3">
        <v>0.76529999999999998</v>
      </c>
      <c r="AXV3">
        <v>0.76529999999999998</v>
      </c>
      <c r="AXW3">
        <v>0.76529999999999998</v>
      </c>
      <c r="AXX3">
        <v>0.76200000000000001</v>
      </c>
      <c r="AXY3">
        <v>0.76900000000000002</v>
      </c>
      <c r="AXZ3">
        <v>0.76910000000000001</v>
      </c>
      <c r="AYA3">
        <v>0.77249999999999996</v>
      </c>
      <c r="AYB3">
        <v>0.77359999999999995</v>
      </c>
      <c r="AYC3">
        <v>0.77359999999999995</v>
      </c>
      <c r="AYD3">
        <v>0.77359999999999995</v>
      </c>
      <c r="AYE3">
        <v>0.7752</v>
      </c>
      <c r="AYF3">
        <v>0.77010000000000001</v>
      </c>
      <c r="AYG3">
        <v>0.76639999999999997</v>
      </c>
      <c r="AYH3">
        <v>0.77359999999999995</v>
      </c>
      <c r="AYI3">
        <v>0.77300000000000002</v>
      </c>
      <c r="AYJ3">
        <v>0.77300000000000002</v>
      </c>
      <c r="AYK3">
        <v>0.77300000000000002</v>
      </c>
      <c r="AYL3">
        <v>0.76649999999999996</v>
      </c>
      <c r="AYM3">
        <v>0.76910000000000001</v>
      </c>
      <c r="AYN3">
        <v>0.76349999999999996</v>
      </c>
      <c r="AYO3">
        <v>0.76249999999999996</v>
      </c>
      <c r="AYP3">
        <v>0.75529999999999997</v>
      </c>
      <c r="AYQ3">
        <v>0.75529999999999997</v>
      </c>
      <c r="AYR3">
        <v>0.75529999999999997</v>
      </c>
      <c r="AYS3">
        <v>0.75360000000000005</v>
      </c>
      <c r="AYT3">
        <v>0.74519999999999997</v>
      </c>
      <c r="AYU3">
        <v>0.74690000000000001</v>
      </c>
      <c r="AYV3">
        <v>0.74860000000000004</v>
      </c>
      <c r="AYW3">
        <v>0.75119999999999998</v>
      </c>
      <c r="AYX3">
        <v>0.75119999999999998</v>
      </c>
      <c r="AYY3">
        <v>0.75119999999999998</v>
      </c>
      <c r="AYZ3">
        <v>0.74750000000000005</v>
      </c>
      <c r="AZA3">
        <v>0.75390000000000001</v>
      </c>
      <c r="AZB3">
        <v>0.75349999999999995</v>
      </c>
      <c r="AZC3">
        <v>0.75849999999999995</v>
      </c>
      <c r="AZD3">
        <v>0.76759999999999995</v>
      </c>
      <c r="AZE3">
        <v>0.76759999999999995</v>
      </c>
      <c r="AZF3">
        <v>0.76759999999999995</v>
      </c>
      <c r="AZG3">
        <v>0.75790000000000002</v>
      </c>
      <c r="AZH3">
        <v>0.75470000000000004</v>
      </c>
      <c r="AZI3">
        <v>0.75549999999999995</v>
      </c>
      <c r="AZJ3">
        <v>0.75449999999999995</v>
      </c>
      <c r="AZK3">
        <v>0.754</v>
      </c>
      <c r="AZL3">
        <v>0.754</v>
      </c>
      <c r="AZM3">
        <v>0.754</v>
      </c>
      <c r="AZN3">
        <v>0.75460000000000005</v>
      </c>
      <c r="AZO3">
        <v>0.75480000000000003</v>
      </c>
      <c r="AZP3">
        <v>0.75639999999999996</v>
      </c>
      <c r="AZQ3">
        <v>0.753</v>
      </c>
      <c r="AZR3">
        <v>0.75580000000000003</v>
      </c>
      <c r="AZS3">
        <v>0.75580000000000003</v>
      </c>
      <c r="AZT3">
        <v>0.75580000000000003</v>
      </c>
      <c r="AZU3">
        <v>0.754</v>
      </c>
      <c r="AZV3">
        <v>0.75439999999999996</v>
      </c>
      <c r="AZW3">
        <v>0.75629999999999997</v>
      </c>
      <c r="AZX3">
        <v>0.75460000000000005</v>
      </c>
      <c r="AZY3">
        <v>0.75349999999999995</v>
      </c>
      <c r="AZZ3">
        <v>0.75349999999999995</v>
      </c>
      <c r="BAA3">
        <v>0.75349999999999995</v>
      </c>
      <c r="BAB3">
        <v>0.75609999999999999</v>
      </c>
      <c r="BAC3">
        <v>0.75390000000000001</v>
      </c>
      <c r="BAD3">
        <v>0.75790000000000002</v>
      </c>
      <c r="BAE3">
        <v>0.75460000000000005</v>
      </c>
      <c r="BAF3">
        <v>0.76290000000000002</v>
      </c>
      <c r="BAG3">
        <v>0.76290000000000002</v>
      </c>
      <c r="BAH3">
        <v>0.76290000000000002</v>
      </c>
      <c r="BAI3">
        <v>0.76180000000000003</v>
      </c>
      <c r="BAJ3">
        <v>0.7651</v>
      </c>
      <c r="BAK3">
        <v>0.7631</v>
      </c>
      <c r="BAL3">
        <v>0.76129999999999998</v>
      </c>
      <c r="BAM3">
        <v>0.76670000000000005</v>
      </c>
      <c r="BAN3">
        <v>0.76670000000000005</v>
      </c>
      <c r="BAO3">
        <v>0.76670000000000005</v>
      </c>
      <c r="BAP3">
        <v>0.76849999999999996</v>
      </c>
      <c r="BAQ3">
        <v>0.77110000000000001</v>
      </c>
      <c r="BAR3">
        <v>0.76480000000000004</v>
      </c>
      <c r="BAS3">
        <v>0.76149999999999995</v>
      </c>
      <c r="BAT3">
        <v>0.76439999999999997</v>
      </c>
      <c r="BAU3">
        <v>0.76439999999999997</v>
      </c>
      <c r="BAV3">
        <v>0.76439999999999997</v>
      </c>
      <c r="BAW3">
        <v>0.75939999999999996</v>
      </c>
      <c r="BAX3">
        <v>0.75919999999999999</v>
      </c>
      <c r="BAY3">
        <v>0.76160000000000005</v>
      </c>
      <c r="BAZ3">
        <v>0.76029999999999998</v>
      </c>
      <c r="BBA3">
        <v>0.76639999999999997</v>
      </c>
      <c r="BBB3">
        <v>0.76639999999999997</v>
      </c>
      <c r="BBC3">
        <v>0.76639999999999997</v>
      </c>
      <c r="BBD3">
        <v>0.77039999999999997</v>
      </c>
      <c r="BBE3">
        <v>0.77190000000000003</v>
      </c>
      <c r="BBF3">
        <v>0.76839999999999997</v>
      </c>
      <c r="BBG3">
        <v>0.76739999999999997</v>
      </c>
      <c r="BBH3">
        <v>0.76390000000000002</v>
      </c>
      <c r="BBI3">
        <v>0.76390000000000002</v>
      </c>
      <c r="BBJ3">
        <v>0.76390000000000002</v>
      </c>
      <c r="BBK3">
        <v>0.77070000000000005</v>
      </c>
      <c r="BBL3">
        <v>0.76949999999999996</v>
      </c>
      <c r="BBM3">
        <v>0.76970000000000005</v>
      </c>
      <c r="BBN3">
        <v>0.77010000000000001</v>
      </c>
      <c r="BBO3">
        <v>0.77049999999999996</v>
      </c>
      <c r="BBP3">
        <v>0.77049999999999996</v>
      </c>
      <c r="BBQ3">
        <v>0.77049999999999996</v>
      </c>
      <c r="BBR3">
        <v>0.77239999999999998</v>
      </c>
      <c r="BBS3">
        <v>0.78469999999999995</v>
      </c>
      <c r="BBT3">
        <v>0.78369999999999995</v>
      </c>
      <c r="BBU3">
        <v>0.78610000000000002</v>
      </c>
      <c r="BBV3">
        <v>0.78700000000000003</v>
      </c>
      <c r="BBW3">
        <v>0.78700000000000003</v>
      </c>
      <c r="BBX3">
        <v>0.78700000000000003</v>
      </c>
      <c r="BBY3">
        <v>0.7883</v>
      </c>
      <c r="BBZ3">
        <v>0.78469999999999995</v>
      </c>
      <c r="BCA3">
        <v>0.78500000000000003</v>
      </c>
      <c r="BCB3">
        <v>0.79110000000000003</v>
      </c>
      <c r="BCC3">
        <v>0.79479999999999995</v>
      </c>
      <c r="BCD3">
        <v>0.79479999999999995</v>
      </c>
      <c r="BCE3">
        <v>0.79479999999999995</v>
      </c>
      <c r="BCF3">
        <v>0.79249999999999998</v>
      </c>
      <c r="BCG3">
        <v>0.7984</v>
      </c>
      <c r="BCH3">
        <v>0.8085</v>
      </c>
      <c r="BCI3">
        <v>0.80810000000000004</v>
      </c>
      <c r="BCJ3">
        <v>0.80879999999999996</v>
      </c>
      <c r="BCK3">
        <v>0.80879999999999996</v>
      </c>
      <c r="BCL3">
        <v>0.80879999999999996</v>
      </c>
      <c r="BCM3">
        <v>0.8075</v>
      </c>
      <c r="BCN3">
        <v>0.81289999999999996</v>
      </c>
      <c r="BCO3">
        <v>0.81040000000000001</v>
      </c>
      <c r="BCP3">
        <v>0.81740000000000002</v>
      </c>
      <c r="BCQ3">
        <v>0.81489999999999996</v>
      </c>
      <c r="BCR3">
        <v>0.81489999999999996</v>
      </c>
      <c r="BCS3">
        <v>0.81489999999999996</v>
      </c>
      <c r="BCT3">
        <v>0.82240000000000002</v>
      </c>
      <c r="BCU3">
        <v>0.81220000000000003</v>
      </c>
      <c r="BCV3">
        <v>0.81020000000000003</v>
      </c>
      <c r="BCW3">
        <v>0.81030000000000002</v>
      </c>
      <c r="BCX3">
        <v>0.81279999999999997</v>
      </c>
      <c r="BCY3">
        <v>0.81279999999999997</v>
      </c>
      <c r="BCZ3">
        <v>0.81279999999999997</v>
      </c>
      <c r="BDA3">
        <v>0.81159999999999999</v>
      </c>
      <c r="BDB3">
        <v>0.81730000000000003</v>
      </c>
      <c r="BDC3">
        <v>0.80989999999999995</v>
      </c>
      <c r="BDD3">
        <v>0.80420000000000003</v>
      </c>
      <c r="BDE3">
        <v>0.8</v>
      </c>
      <c r="BDF3">
        <v>0.8</v>
      </c>
      <c r="BDG3">
        <v>0.8</v>
      </c>
      <c r="BDH3">
        <v>0.80330000000000001</v>
      </c>
      <c r="BDI3">
        <v>0.80359999999999998</v>
      </c>
      <c r="BDJ3">
        <v>0.80010000000000003</v>
      </c>
      <c r="BDK3">
        <v>0.8004</v>
      </c>
      <c r="BDL3">
        <v>0.80369999999999997</v>
      </c>
      <c r="BDM3">
        <v>0.80369999999999997</v>
      </c>
      <c r="BDN3">
        <v>0.80369999999999997</v>
      </c>
      <c r="BDO3">
        <v>0.80149999999999999</v>
      </c>
      <c r="BDP3">
        <v>0.80279999999999996</v>
      </c>
      <c r="BDQ3">
        <v>0.80810000000000004</v>
      </c>
      <c r="BDR3">
        <v>0.81340000000000001</v>
      </c>
      <c r="BDS3">
        <v>0.81969999999999998</v>
      </c>
      <c r="BDT3">
        <v>0.81969999999999998</v>
      </c>
      <c r="BDU3">
        <v>0.81969999999999998</v>
      </c>
      <c r="BDV3">
        <v>0.81859999999999999</v>
      </c>
      <c r="BDW3">
        <v>0.81879999999999997</v>
      </c>
      <c r="BDX3">
        <v>0.82099999999999995</v>
      </c>
      <c r="BDY3">
        <v>0.82930000000000004</v>
      </c>
      <c r="BDZ3">
        <v>0.83069999999999999</v>
      </c>
      <c r="BEA3">
        <v>0.83069999999999999</v>
      </c>
      <c r="BEB3">
        <v>0.83069999999999999</v>
      </c>
      <c r="BEC3">
        <v>0.83689999999999998</v>
      </c>
      <c r="BED3">
        <v>0.83509999999999995</v>
      </c>
      <c r="BEE3">
        <v>0.83050000000000002</v>
      </c>
      <c r="BEF3">
        <v>0.82550000000000001</v>
      </c>
      <c r="BEG3">
        <v>0.82620000000000005</v>
      </c>
      <c r="BEH3">
        <v>0.82620000000000005</v>
      </c>
      <c r="BEI3">
        <v>0.82620000000000005</v>
      </c>
      <c r="BEJ3">
        <v>0.82850000000000001</v>
      </c>
      <c r="BEK3">
        <v>0.8327</v>
      </c>
      <c r="BEL3">
        <v>0.82720000000000005</v>
      </c>
      <c r="BEM3">
        <v>0.82530000000000003</v>
      </c>
      <c r="BEN3">
        <v>0.83199999999999996</v>
      </c>
      <c r="BEO3">
        <v>0.83199999999999996</v>
      </c>
      <c r="BEP3">
        <v>0.83199999999999996</v>
      </c>
      <c r="BEQ3">
        <v>0.83199999999999996</v>
      </c>
      <c r="BER3">
        <v>0.8296</v>
      </c>
      <c r="BES3">
        <v>0.8286</v>
      </c>
      <c r="BET3">
        <v>0.82269999999999999</v>
      </c>
      <c r="BEU3">
        <v>0.82509999999999994</v>
      </c>
      <c r="BEV3">
        <v>0.82509999999999994</v>
      </c>
      <c r="BEW3">
        <v>0.82509999999999994</v>
      </c>
      <c r="BEX3">
        <v>0.81789999999999996</v>
      </c>
      <c r="BEY3">
        <v>0.81679999999999997</v>
      </c>
      <c r="BEZ3">
        <v>0.81769999999999998</v>
      </c>
      <c r="BFA3">
        <v>0.81620000000000004</v>
      </c>
      <c r="BFB3">
        <v>0.82030000000000003</v>
      </c>
      <c r="BFC3">
        <v>0.82030000000000003</v>
      </c>
      <c r="BFD3">
        <v>0.82030000000000003</v>
      </c>
      <c r="BFE3">
        <v>0.81269999999999998</v>
      </c>
      <c r="BFF3">
        <v>0.79679999999999995</v>
      </c>
      <c r="BFG3">
        <v>0.79479999999999995</v>
      </c>
      <c r="BFH3">
        <v>0.79200000000000004</v>
      </c>
      <c r="BFI3">
        <v>0.78959999999999997</v>
      </c>
      <c r="BFJ3">
        <v>0.78959999999999997</v>
      </c>
      <c r="BFK3">
        <v>0.78959999999999997</v>
      </c>
      <c r="BFL3">
        <v>0.79849999999999999</v>
      </c>
      <c r="BFM3">
        <v>0.8054</v>
      </c>
      <c r="BFN3">
        <v>0.79969999999999997</v>
      </c>
      <c r="BFO3">
        <v>0.79090000000000005</v>
      </c>
      <c r="BFP3">
        <v>0.79090000000000005</v>
      </c>
      <c r="BFQ3">
        <v>0.79090000000000005</v>
      </c>
      <c r="BFR3">
        <v>0.79090000000000005</v>
      </c>
      <c r="BFS3">
        <v>0.79090000000000005</v>
      </c>
      <c r="BFT3">
        <v>0.78900000000000003</v>
      </c>
      <c r="BFU3">
        <v>0.78320000000000001</v>
      </c>
      <c r="BFV3">
        <v>0.79110000000000003</v>
      </c>
      <c r="BFW3">
        <v>0.7994</v>
      </c>
      <c r="BFX3">
        <v>0.7994</v>
      </c>
      <c r="BFY3">
        <v>0.7994</v>
      </c>
      <c r="BFZ3">
        <v>0.80369999999999997</v>
      </c>
      <c r="BGA3">
        <v>0.80120000000000002</v>
      </c>
      <c r="BGB3">
        <v>0.80230000000000001</v>
      </c>
      <c r="BGC3">
        <v>0.7984</v>
      </c>
      <c r="BGD3">
        <v>0.78920000000000001</v>
      </c>
      <c r="BGE3">
        <v>0.78920000000000001</v>
      </c>
      <c r="BGF3">
        <v>0.78920000000000001</v>
      </c>
      <c r="BGG3">
        <v>0.7863</v>
      </c>
      <c r="BGH3">
        <v>0.77980000000000005</v>
      </c>
      <c r="BGI3">
        <v>0.78280000000000005</v>
      </c>
      <c r="BGJ3">
        <v>0.78239999999999998</v>
      </c>
      <c r="BGK3">
        <v>0.7853</v>
      </c>
      <c r="BGL3">
        <v>0.7853</v>
      </c>
      <c r="BGM3">
        <v>0.7853</v>
      </c>
      <c r="BGN3">
        <v>0.79010000000000002</v>
      </c>
      <c r="BGO3">
        <v>0.78749999999999998</v>
      </c>
      <c r="BGP3">
        <v>0.79149999999999998</v>
      </c>
      <c r="BGQ3">
        <v>0.79420000000000002</v>
      </c>
      <c r="BGR3">
        <v>0.80220000000000002</v>
      </c>
      <c r="BGS3">
        <v>0.80220000000000002</v>
      </c>
      <c r="BGT3">
        <v>0.80220000000000002</v>
      </c>
      <c r="BGU3">
        <v>0.80379999999999996</v>
      </c>
      <c r="BGV3">
        <v>0.79900000000000004</v>
      </c>
      <c r="BGW3">
        <v>0.79879999999999995</v>
      </c>
      <c r="BGX3">
        <v>0.80049999999999999</v>
      </c>
      <c r="BGY3">
        <v>0.80310000000000004</v>
      </c>
      <c r="BGZ3">
        <v>0.80310000000000004</v>
      </c>
      <c r="BHA3">
        <v>0.80310000000000004</v>
      </c>
      <c r="BHB3">
        <v>0.80189999999999995</v>
      </c>
      <c r="BHC3">
        <v>0.80379999999999996</v>
      </c>
      <c r="BHD3">
        <v>0.79100000000000004</v>
      </c>
      <c r="BHE3">
        <v>0.79249999999999998</v>
      </c>
      <c r="BHF3">
        <v>0.80279999999999996</v>
      </c>
      <c r="BHG3">
        <v>0.80279999999999996</v>
      </c>
      <c r="BHH3">
        <v>0.80279999999999996</v>
      </c>
      <c r="BHI3">
        <v>0.79869999999999997</v>
      </c>
      <c r="BHJ3">
        <v>0.80320000000000003</v>
      </c>
      <c r="BHK3">
        <v>0.80810000000000004</v>
      </c>
      <c r="BHL3">
        <v>0.80300000000000005</v>
      </c>
      <c r="BHM3">
        <v>0.79949999999999999</v>
      </c>
      <c r="BHN3">
        <v>0.79949999999999999</v>
      </c>
      <c r="BHO3">
        <v>0.79949999999999999</v>
      </c>
      <c r="BHP3">
        <v>0.79620000000000002</v>
      </c>
      <c r="BHQ3">
        <v>0.79300000000000004</v>
      </c>
      <c r="BHR3">
        <v>0.80189999999999995</v>
      </c>
      <c r="BHS3">
        <v>0.8</v>
      </c>
      <c r="BHT3">
        <v>0.80349999999999999</v>
      </c>
      <c r="BHU3">
        <v>0.80349999999999999</v>
      </c>
      <c r="BHV3">
        <v>0.80349999999999999</v>
      </c>
      <c r="BHW3">
        <v>0.79849999999999999</v>
      </c>
      <c r="BHX3">
        <v>0.80310000000000004</v>
      </c>
      <c r="BHY3">
        <v>0.79459999999999997</v>
      </c>
      <c r="BHZ3">
        <v>0.78910000000000002</v>
      </c>
      <c r="BIA3">
        <v>0.7893</v>
      </c>
      <c r="BIB3">
        <v>0.7893</v>
      </c>
      <c r="BIC3">
        <v>0.7893</v>
      </c>
      <c r="BID3">
        <v>0.79800000000000004</v>
      </c>
      <c r="BIE3">
        <v>0.80510000000000004</v>
      </c>
      <c r="BIF3">
        <v>0.80269999999999997</v>
      </c>
      <c r="BIG3">
        <v>0.80259999999999998</v>
      </c>
      <c r="BIH3">
        <v>0.80349999999999999</v>
      </c>
      <c r="BII3">
        <v>0.80349999999999999</v>
      </c>
      <c r="BIJ3">
        <v>0.80349999999999999</v>
      </c>
      <c r="BIK3">
        <v>0.80940000000000001</v>
      </c>
      <c r="BIL3">
        <v>0.82809999999999995</v>
      </c>
      <c r="BIM3">
        <v>0.83240000000000003</v>
      </c>
      <c r="BIN3">
        <v>0.83450000000000002</v>
      </c>
      <c r="BIO3">
        <v>0.83089999999999997</v>
      </c>
      <c r="BIP3">
        <v>0.83089999999999997</v>
      </c>
      <c r="BIQ3">
        <v>0.83089999999999997</v>
      </c>
      <c r="BIR3">
        <v>0.84499999999999997</v>
      </c>
      <c r="BIS3">
        <v>0.83579999999999999</v>
      </c>
      <c r="BIT3">
        <v>0.8357</v>
      </c>
      <c r="BIU3">
        <v>0.84060000000000001</v>
      </c>
      <c r="BIV3">
        <v>0.84599999999999997</v>
      </c>
      <c r="BIW3">
        <v>0.84599999999999997</v>
      </c>
      <c r="BIX3">
        <v>0.84599999999999997</v>
      </c>
      <c r="BIY3">
        <v>0.84630000000000005</v>
      </c>
      <c r="BIZ3">
        <v>0.84530000000000005</v>
      </c>
      <c r="BJA3">
        <v>0.85009999999999997</v>
      </c>
      <c r="BJB3">
        <v>0.84860000000000002</v>
      </c>
      <c r="BJC3">
        <v>0.85599999999999998</v>
      </c>
      <c r="BJD3">
        <v>0.85599999999999998</v>
      </c>
      <c r="BJE3">
        <v>0.85599999999999998</v>
      </c>
      <c r="BJF3">
        <v>0.86329999999999996</v>
      </c>
      <c r="BJG3">
        <v>0.86329999999999996</v>
      </c>
      <c r="BJH3">
        <v>0.86050000000000004</v>
      </c>
      <c r="BJI3">
        <v>0.86</v>
      </c>
      <c r="BJJ3">
        <v>0.86270000000000002</v>
      </c>
      <c r="BJK3">
        <v>0.86270000000000002</v>
      </c>
      <c r="BJL3">
        <v>0.86270000000000002</v>
      </c>
      <c r="BJM3">
        <v>0.86270000000000002</v>
      </c>
      <c r="BJN3">
        <v>0.86270000000000002</v>
      </c>
      <c r="BJO3">
        <v>0.85929999999999995</v>
      </c>
      <c r="BJP3">
        <v>0.8599</v>
      </c>
      <c r="BJQ3">
        <v>0.86229999999999996</v>
      </c>
      <c r="BJR3">
        <v>0.86229999999999996</v>
      </c>
      <c r="BJS3">
        <v>0.86229999999999996</v>
      </c>
      <c r="BJT3">
        <v>0.86219999999999997</v>
      </c>
      <c r="BJU3">
        <v>0.85950000000000004</v>
      </c>
      <c r="BJV3">
        <v>0.85799999999999998</v>
      </c>
      <c r="BJW3">
        <v>0.86250000000000004</v>
      </c>
      <c r="BJX3">
        <v>0.86360000000000003</v>
      </c>
      <c r="BJY3">
        <v>0.86360000000000003</v>
      </c>
      <c r="BJZ3">
        <v>0.86360000000000003</v>
      </c>
      <c r="BKA3">
        <v>0.87019999999999997</v>
      </c>
      <c r="BKB3">
        <v>0.87350000000000005</v>
      </c>
      <c r="BKC3">
        <v>0.87309999999999999</v>
      </c>
      <c r="BKD3">
        <v>0.87390000000000001</v>
      </c>
      <c r="BKE3">
        <v>0.87770000000000004</v>
      </c>
      <c r="BKF3">
        <v>0.87770000000000004</v>
      </c>
      <c r="BKG3">
        <v>0.87770000000000004</v>
      </c>
      <c r="BKH3">
        <v>0.87949999999999995</v>
      </c>
      <c r="BKI3">
        <v>0.87870000000000004</v>
      </c>
      <c r="BKJ3">
        <v>0.87960000000000005</v>
      </c>
      <c r="BKK3">
        <v>0.87729999999999997</v>
      </c>
      <c r="BKL3">
        <v>0.87739999999999996</v>
      </c>
      <c r="BKM3">
        <v>0.87739999999999996</v>
      </c>
      <c r="BKN3">
        <v>0.87739999999999996</v>
      </c>
      <c r="BKO3">
        <v>0.88900000000000001</v>
      </c>
      <c r="BKP3">
        <v>0.88749999999999996</v>
      </c>
      <c r="BKQ3">
        <v>0.88719999999999999</v>
      </c>
      <c r="BKR3">
        <v>0.88890000000000002</v>
      </c>
      <c r="BKS3">
        <v>0.8881</v>
      </c>
      <c r="BKT3">
        <v>0.8881</v>
      </c>
      <c r="BKU3">
        <v>0.8881</v>
      </c>
      <c r="BKV3">
        <v>0.88300000000000001</v>
      </c>
      <c r="BKW3">
        <v>0.88109999999999999</v>
      </c>
      <c r="BKX3">
        <v>0.88560000000000005</v>
      </c>
      <c r="BKY3">
        <v>0.88419999999999999</v>
      </c>
      <c r="BKZ3">
        <v>0.87860000000000005</v>
      </c>
      <c r="BLA3">
        <v>0.87860000000000005</v>
      </c>
      <c r="BLB3">
        <v>0.87860000000000005</v>
      </c>
      <c r="BLC3">
        <v>0.88270000000000004</v>
      </c>
      <c r="BLD3">
        <v>0.88360000000000005</v>
      </c>
      <c r="BLE3">
        <v>0.878</v>
      </c>
      <c r="BLF3">
        <v>0.88400000000000001</v>
      </c>
      <c r="BLG3">
        <v>0.87470000000000003</v>
      </c>
      <c r="BLH3">
        <v>0.87470000000000003</v>
      </c>
      <c r="BLI3">
        <v>0.87470000000000003</v>
      </c>
      <c r="BLJ3">
        <v>0.87649999999999995</v>
      </c>
      <c r="BLK3">
        <v>0.87390000000000001</v>
      </c>
      <c r="BLL3">
        <v>0.876</v>
      </c>
      <c r="BLM3">
        <v>0.88600000000000001</v>
      </c>
      <c r="BLN3">
        <v>0.88700000000000001</v>
      </c>
      <c r="BLO3">
        <v>0.88700000000000001</v>
      </c>
      <c r="BLP3">
        <v>0.88700000000000001</v>
      </c>
      <c r="BLQ3">
        <v>0.89510000000000001</v>
      </c>
      <c r="BLR3">
        <v>0.89749999999999996</v>
      </c>
      <c r="BLS3">
        <v>0.89229999999999998</v>
      </c>
      <c r="BLT3">
        <v>0.8891</v>
      </c>
      <c r="BLU3">
        <v>0.89200000000000002</v>
      </c>
      <c r="BLV3">
        <v>0.89200000000000002</v>
      </c>
      <c r="BLW3">
        <v>0.89200000000000002</v>
      </c>
      <c r="BLX3">
        <v>0.89170000000000005</v>
      </c>
      <c r="BLY3">
        <v>0.89119999999999999</v>
      </c>
      <c r="BLZ3">
        <v>0.88900000000000001</v>
      </c>
      <c r="BMA3">
        <v>0.88819999999999999</v>
      </c>
      <c r="BMB3">
        <v>0.88949999999999996</v>
      </c>
      <c r="BMC3">
        <v>0.88949999999999996</v>
      </c>
      <c r="BMD3">
        <v>0.88949999999999996</v>
      </c>
      <c r="BME3">
        <v>0.88249999999999995</v>
      </c>
      <c r="BMF3">
        <v>0.87929999999999997</v>
      </c>
      <c r="BMG3">
        <v>0.8891</v>
      </c>
      <c r="BMH3">
        <v>0.89190000000000003</v>
      </c>
      <c r="BMI3">
        <v>0.8931</v>
      </c>
      <c r="BMJ3">
        <v>0.8931</v>
      </c>
      <c r="BMK3">
        <v>0.8931</v>
      </c>
      <c r="BML3">
        <v>0.90010000000000001</v>
      </c>
      <c r="BMM3">
        <v>0.89480000000000004</v>
      </c>
      <c r="BMN3">
        <v>0.89700000000000002</v>
      </c>
      <c r="BMO3">
        <v>0.89249999999999996</v>
      </c>
      <c r="BMP3">
        <v>0.89419999999999999</v>
      </c>
      <c r="BMQ3">
        <v>0.89419999999999999</v>
      </c>
      <c r="BMR3">
        <v>0.89419999999999999</v>
      </c>
      <c r="BMS3">
        <v>0.89790000000000003</v>
      </c>
      <c r="BMT3">
        <v>0.89139999999999997</v>
      </c>
      <c r="BMU3">
        <v>0.89510000000000001</v>
      </c>
      <c r="BMV3">
        <v>0.8962</v>
      </c>
      <c r="BMW3">
        <v>0.89990000000000003</v>
      </c>
      <c r="BMX3">
        <v>0.89990000000000003</v>
      </c>
      <c r="BMY3">
        <v>0.89990000000000003</v>
      </c>
      <c r="BMZ3">
        <v>0.89929999999999999</v>
      </c>
      <c r="BNA3">
        <v>0.90280000000000005</v>
      </c>
      <c r="BNB3">
        <v>0.90880000000000005</v>
      </c>
      <c r="BNC3">
        <v>0.90869999999999995</v>
      </c>
      <c r="BND3">
        <v>0.91090000000000004</v>
      </c>
      <c r="BNE3">
        <v>0.91090000000000004</v>
      </c>
      <c r="BNF3">
        <v>0.91090000000000004</v>
      </c>
      <c r="BNG3">
        <v>0.90910000000000002</v>
      </c>
      <c r="BNH3">
        <v>0.91120000000000001</v>
      </c>
      <c r="BNI3">
        <v>0.90569999999999995</v>
      </c>
      <c r="BNJ3">
        <v>0.90200000000000002</v>
      </c>
      <c r="BNK3">
        <v>0.90429999999999999</v>
      </c>
      <c r="BNL3">
        <v>0.90429999999999999</v>
      </c>
      <c r="BNM3">
        <v>0.90429999999999999</v>
      </c>
      <c r="BNN3">
        <v>0.90810000000000002</v>
      </c>
      <c r="BNO3">
        <v>0.90969999999999995</v>
      </c>
      <c r="BNP3">
        <v>0.91100000000000003</v>
      </c>
      <c r="BNQ3">
        <v>0.91700000000000004</v>
      </c>
      <c r="BNR3">
        <v>0.91930000000000001</v>
      </c>
      <c r="BNS3">
        <v>0.91930000000000001</v>
      </c>
      <c r="BNT3">
        <v>0.91930000000000001</v>
      </c>
      <c r="BNU3">
        <v>0.91910000000000003</v>
      </c>
      <c r="BNV3">
        <v>0.9173</v>
      </c>
      <c r="BNW3">
        <v>0.91669999999999996</v>
      </c>
      <c r="BNX3">
        <v>0.92059999999999997</v>
      </c>
      <c r="BNY3">
        <v>0.92130000000000001</v>
      </c>
      <c r="BNZ3">
        <v>0.92130000000000001</v>
      </c>
      <c r="BOA3">
        <v>0.92130000000000001</v>
      </c>
      <c r="BOB3">
        <v>0.92220000000000002</v>
      </c>
      <c r="BOC3">
        <v>0.91690000000000005</v>
      </c>
      <c r="BOD3">
        <v>0.91200000000000003</v>
      </c>
      <c r="BOE3">
        <v>0.91310000000000002</v>
      </c>
      <c r="BOF3">
        <v>0.91259999999999997</v>
      </c>
      <c r="BOG3">
        <v>0.91259999999999997</v>
      </c>
      <c r="BOH3">
        <v>0.91259999999999997</v>
      </c>
      <c r="BOI3">
        <v>0.91210000000000002</v>
      </c>
      <c r="BOJ3">
        <v>0.91310000000000002</v>
      </c>
      <c r="BOK3">
        <v>0.91669999999999996</v>
      </c>
      <c r="BOL3">
        <v>0.91920000000000002</v>
      </c>
      <c r="BOM3">
        <v>0.91739999999999999</v>
      </c>
      <c r="BON3">
        <v>0.91739999999999999</v>
      </c>
      <c r="BOO3">
        <v>0.91739999999999999</v>
      </c>
      <c r="BOP3">
        <v>0.91820000000000002</v>
      </c>
      <c r="BOQ3">
        <v>0.91549999999999998</v>
      </c>
      <c r="BOR3">
        <v>0.91320000000000001</v>
      </c>
      <c r="BOS3">
        <v>0.91290000000000004</v>
      </c>
      <c r="BOT3">
        <v>0.91610000000000003</v>
      </c>
      <c r="BOU3">
        <v>0.91610000000000003</v>
      </c>
      <c r="BOV3">
        <v>0.91610000000000003</v>
      </c>
      <c r="BOW3">
        <v>0.91469999999999996</v>
      </c>
      <c r="BOX3">
        <v>0.91139999999999999</v>
      </c>
      <c r="BOY3">
        <v>0.91310000000000002</v>
      </c>
      <c r="BOZ3">
        <v>0.91559999999999997</v>
      </c>
      <c r="BPA3">
        <v>0.9153</v>
      </c>
      <c r="BPB3">
        <v>0.9153</v>
      </c>
      <c r="BPC3">
        <v>0.9153</v>
      </c>
      <c r="BPD3">
        <v>0.91569999999999996</v>
      </c>
      <c r="BPE3">
        <v>0.91959999999999997</v>
      </c>
      <c r="BPF3">
        <v>0.92430000000000001</v>
      </c>
      <c r="BPG3">
        <v>0.92510000000000003</v>
      </c>
      <c r="BPH3">
        <v>0.92869999999999997</v>
      </c>
      <c r="BPI3">
        <v>0.92869999999999997</v>
      </c>
      <c r="BPJ3">
        <v>0.92869999999999997</v>
      </c>
      <c r="BPK3">
        <v>0.93240000000000001</v>
      </c>
      <c r="BPL3">
        <v>0.93269999999999997</v>
      </c>
      <c r="BPM3">
        <v>0.92959999999999998</v>
      </c>
      <c r="BPN3">
        <v>0.93069999999999997</v>
      </c>
      <c r="BPO3">
        <v>0.93059999999999998</v>
      </c>
      <c r="BPP3">
        <v>0.93059999999999998</v>
      </c>
      <c r="BPQ3">
        <v>0.93059999999999998</v>
      </c>
      <c r="BPR3">
        <v>0.9304</v>
      </c>
      <c r="BPS3">
        <v>0.92910000000000004</v>
      </c>
      <c r="BPT3">
        <v>0.93169999999999997</v>
      </c>
      <c r="BPU3">
        <v>0.93210000000000004</v>
      </c>
      <c r="BPV3">
        <v>0.93979999999999997</v>
      </c>
      <c r="BPW3">
        <v>0.93979999999999997</v>
      </c>
      <c r="BPX3">
        <v>0.93979999999999997</v>
      </c>
      <c r="BPY3">
        <v>0.93720000000000003</v>
      </c>
      <c r="BPZ3">
        <v>0.93769999999999998</v>
      </c>
      <c r="BQA3">
        <v>0.93669999999999998</v>
      </c>
      <c r="BQB3">
        <v>0.93959999999999999</v>
      </c>
      <c r="BQC3">
        <v>0.94030000000000002</v>
      </c>
      <c r="BQD3">
        <v>0.94030000000000002</v>
      </c>
      <c r="BQE3">
        <v>0.94030000000000002</v>
      </c>
      <c r="BQF3">
        <v>0.93920000000000003</v>
      </c>
      <c r="BQG3">
        <v>0.9395</v>
      </c>
      <c r="BQH3">
        <v>0.93840000000000001</v>
      </c>
      <c r="BQI3">
        <v>0.93620000000000003</v>
      </c>
      <c r="BQJ3">
        <v>0.93569999999999998</v>
      </c>
      <c r="BQK3">
        <v>0.93569999999999998</v>
      </c>
      <c r="BQL3">
        <v>0.93569999999999998</v>
      </c>
      <c r="BQM3">
        <v>0.93340000000000001</v>
      </c>
      <c r="BQN3">
        <v>0.93130000000000002</v>
      </c>
      <c r="BQO3">
        <v>0.93179999999999996</v>
      </c>
      <c r="BQP3">
        <v>0.93159999999999998</v>
      </c>
      <c r="BQQ3">
        <v>0.92469999999999997</v>
      </c>
      <c r="BQR3">
        <v>0.92469999999999997</v>
      </c>
      <c r="BQS3">
        <v>0.92469999999999997</v>
      </c>
      <c r="BQT3">
        <v>0.92349999999999999</v>
      </c>
      <c r="BQU3">
        <v>0.92</v>
      </c>
      <c r="BQV3">
        <v>0.9204</v>
      </c>
      <c r="BQW3">
        <v>0.91900000000000004</v>
      </c>
      <c r="BQX3">
        <v>0.92169999999999996</v>
      </c>
      <c r="BQY3">
        <v>0.92169999999999996</v>
      </c>
      <c r="BQZ3">
        <v>0.92169999999999996</v>
      </c>
      <c r="BRA3">
        <v>0.92090000000000005</v>
      </c>
      <c r="BRB3">
        <v>0.91849999999999998</v>
      </c>
      <c r="BRC3">
        <v>0.9163</v>
      </c>
      <c r="BRD3">
        <v>0.91569999999999996</v>
      </c>
      <c r="BRE3">
        <v>0.91539999999999999</v>
      </c>
      <c r="BRF3">
        <v>0.91539999999999999</v>
      </c>
      <c r="BRG3">
        <v>0.91539999999999999</v>
      </c>
      <c r="BRH3">
        <v>0.91410000000000002</v>
      </c>
      <c r="BRI3">
        <v>0.91500000000000004</v>
      </c>
      <c r="BRJ3">
        <v>0.91649999999999998</v>
      </c>
      <c r="BRK3">
        <v>0.92049999999999998</v>
      </c>
      <c r="BRL3">
        <v>0.92279999999999995</v>
      </c>
      <c r="BRM3">
        <v>0.92279999999999995</v>
      </c>
      <c r="BRN3">
        <v>0.92279999999999995</v>
      </c>
      <c r="BRO3">
        <v>0.92130000000000001</v>
      </c>
      <c r="BRP3">
        <v>0.92059999999999997</v>
      </c>
      <c r="BRQ3">
        <v>0.92169999999999996</v>
      </c>
      <c r="BRR3">
        <v>0.92049999999999998</v>
      </c>
      <c r="BRS3">
        <v>0.91739999999999999</v>
      </c>
      <c r="BRT3">
        <v>0.91739999999999999</v>
      </c>
      <c r="BRU3">
        <v>0.91739999999999999</v>
      </c>
      <c r="BRV3">
        <v>0.91639999999999999</v>
      </c>
      <c r="BRW3">
        <v>0.91739999999999999</v>
      </c>
      <c r="BRX3">
        <v>0.91830000000000001</v>
      </c>
      <c r="BRY3">
        <v>0.92020000000000002</v>
      </c>
      <c r="BRZ3">
        <v>0.9194</v>
      </c>
      <c r="BSA3">
        <v>0.9194</v>
      </c>
      <c r="BSB3">
        <v>0.9194</v>
      </c>
      <c r="BSC3">
        <v>0.92010000000000003</v>
      </c>
      <c r="BSD3">
        <v>0.91720000000000002</v>
      </c>
      <c r="BSE3">
        <v>0.91749999999999998</v>
      </c>
      <c r="BSF3">
        <v>0.91910000000000003</v>
      </c>
      <c r="BSG3">
        <v>0.9234</v>
      </c>
      <c r="BSH3">
        <v>0.9234</v>
      </c>
      <c r="BSI3">
        <v>0.9234</v>
      </c>
      <c r="BSJ3">
        <v>0.91949999999999998</v>
      </c>
      <c r="BSK3">
        <v>0.91839999999999999</v>
      </c>
      <c r="BSL3">
        <v>0.91549999999999998</v>
      </c>
      <c r="BSM3">
        <v>0.91020000000000001</v>
      </c>
      <c r="BSN3">
        <v>0.91200000000000003</v>
      </c>
      <c r="BSO3">
        <v>0.91200000000000003</v>
      </c>
      <c r="BSP3">
        <v>0.91200000000000003</v>
      </c>
      <c r="BSQ3">
        <v>0.91169999999999995</v>
      </c>
      <c r="BSR3">
        <v>0.91169999999999995</v>
      </c>
      <c r="BSS3">
        <v>0.91159999999999997</v>
      </c>
      <c r="BST3">
        <v>0.90710000000000002</v>
      </c>
      <c r="BSU3">
        <v>0.90759999999999996</v>
      </c>
      <c r="BSV3">
        <v>0.90759999999999996</v>
      </c>
      <c r="BSW3">
        <v>0.90759999999999996</v>
      </c>
      <c r="BSX3">
        <v>0.90700000000000003</v>
      </c>
      <c r="BSY3">
        <v>0.90720000000000001</v>
      </c>
      <c r="BSZ3">
        <v>0.90790000000000004</v>
      </c>
      <c r="BTA3">
        <v>0.9083</v>
      </c>
      <c r="BTB3">
        <v>0.9083</v>
      </c>
      <c r="BTC3">
        <v>0.9083</v>
      </c>
      <c r="BTD3">
        <v>0.9083</v>
      </c>
      <c r="BTE3">
        <v>0.9083</v>
      </c>
      <c r="BTF3">
        <v>0.91049999999999998</v>
      </c>
      <c r="BTG3">
        <v>0.90980000000000005</v>
      </c>
      <c r="BTH3">
        <v>0.91190000000000004</v>
      </c>
      <c r="BTI3">
        <v>0.91169999999999995</v>
      </c>
      <c r="BTJ3">
        <v>0.91169999999999995</v>
      </c>
      <c r="BTK3">
        <v>0.91169999999999995</v>
      </c>
      <c r="BTL3">
        <v>0.9173</v>
      </c>
      <c r="BTM3">
        <v>0.91459999999999997</v>
      </c>
      <c r="BTN3">
        <v>0.91490000000000005</v>
      </c>
      <c r="BTO3">
        <v>0.90980000000000005</v>
      </c>
      <c r="BTP3">
        <v>0.9073</v>
      </c>
      <c r="BTQ3">
        <v>0.9073</v>
      </c>
      <c r="BTR3">
        <v>0.9073</v>
      </c>
      <c r="BTS3">
        <v>0.90769999999999995</v>
      </c>
      <c r="BTT3">
        <v>0.90810000000000002</v>
      </c>
      <c r="BTU3">
        <v>0.90480000000000005</v>
      </c>
      <c r="BTV3">
        <v>0.90559999999999996</v>
      </c>
      <c r="BTW3">
        <v>0.90600000000000003</v>
      </c>
      <c r="BTX3">
        <v>0.90600000000000003</v>
      </c>
      <c r="BTY3">
        <v>0.90600000000000003</v>
      </c>
      <c r="BTZ3">
        <v>0.90149999999999997</v>
      </c>
      <c r="BUA3">
        <v>0.89559999999999995</v>
      </c>
      <c r="BUB3">
        <v>0.89459999999999995</v>
      </c>
      <c r="BUC3">
        <v>0.89159999999999995</v>
      </c>
      <c r="BUD3">
        <v>0.89280000000000004</v>
      </c>
      <c r="BUE3">
        <v>0.89280000000000004</v>
      </c>
      <c r="BUF3">
        <v>0.89280000000000004</v>
      </c>
      <c r="BUG3">
        <v>0.88749999999999996</v>
      </c>
      <c r="BUH3">
        <v>0.89500000000000002</v>
      </c>
      <c r="BUI3">
        <v>0.90539999999999998</v>
      </c>
      <c r="BUJ3">
        <v>0.90339999999999998</v>
      </c>
      <c r="BUK3">
        <v>0.90200000000000002</v>
      </c>
      <c r="BUL3">
        <v>0.90200000000000002</v>
      </c>
      <c r="BUM3">
        <v>0.90200000000000002</v>
      </c>
      <c r="BUN3">
        <v>0.90369999999999995</v>
      </c>
      <c r="BUO3">
        <v>0.89800000000000002</v>
      </c>
      <c r="BUP3">
        <v>0.89990000000000003</v>
      </c>
      <c r="BUQ3">
        <v>0.90029999999999999</v>
      </c>
      <c r="BUR3">
        <v>0.91039999999999999</v>
      </c>
      <c r="BUS3">
        <v>0.91039999999999999</v>
      </c>
      <c r="BUT3">
        <v>0.91039999999999999</v>
      </c>
      <c r="BUU3">
        <v>0.90649999999999997</v>
      </c>
      <c r="BUV3">
        <v>0.90400000000000003</v>
      </c>
      <c r="BUW3">
        <v>0.9032</v>
      </c>
      <c r="BUX3">
        <v>0.9012</v>
      </c>
      <c r="BUY3">
        <v>0.89949999999999997</v>
      </c>
      <c r="BUZ3">
        <v>0.89949999999999997</v>
      </c>
      <c r="BVA3">
        <v>0.89949999999999997</v>
      </c>
      <c r="BVB3">
        <v>0.89839999999999998</v>
      </c>
      <c r="BVC3">
        <v>0.9012</v>
      </c>
      <c r="BVD3">
        <v>0.90290000000000004</v>
      </c>
      <c r="BVE3">
        <v>0.90110000000000001</v>
      </c>
      <c r="BVF3">
        <v>0.89559999999999995</v>
      </c>
      <c r="BVG3">
        <v>0.89559999999999995</v>
      </c>
      <c r="BVH3">
        <v>0.89559999999999995</v>
      </c>
      <c r="BVI3">
        <v>0.90239999999999998</v>
      </c>
      <c r="BVJ3">
        <v>0.91320000000000001</v>
      </c>
      <c r="BVK3">
        <v>0.91180000000000005</v>
      </c>
      <c r="BVL3">
        <v>0.91239999999999999</v>
      </c>
      <c r="BVM3">
        <v>0.91279999999999994</v>
      </c>
      <c r="BVN3">
        <v>0.91279999999999994</v>
      </c>
      <c r="BVO3">
        <v>0.91279999999999994</v>
      </c>
      <c r="BVP3">
        <v>0.90880000000000005</v>
      </c>
      <c r="BVQ3">
        <v>0.90910000000000002</v>
      </c>
      <c r="BVR3">
        <v>0.90610000000000002</v>
      </c>
      <c r="BVS3">
        <v>0.90539999999999998</v>
      </c>
      <c r="BVT3">
        <v>0.90339999999999998</v>
      </c>
      <c r="BVU3">
        <v>0.90339999999999998</v>
      </c>
      <c r="BVV3">
        <v>0.90339999999999998</v>
      </c>
      <c r="BVW3">
        <v>0.9042</v>
      </c>
      <c r="BVX3">
        <v>0.90429999999999999</v>
      </c>
      <c r="BVY3">
        <v>0.90310000000000001</v>
      </c>
      <c r="BVZ3">
        <v>0.90290000000000004</v>
      </c>
      <c r="BWA3">
        <v>0.89329999999999998</v>
      </c>
      <c r="BWB3">
        <v>0.89329999999999998</v>
      </c>
      <c r="BWC3">
        <v>0.89329999999999998</v>
      </c>
      <c r="BWD3">
        <v>0.89439999999999997</v>
      </c>
      <c r="BWE3">
        <v>0.89690000000000003</v>
      </c>
      <c r="BWF3">
        <v>0.89739999999999998</v>
      </c>
      <c r="BWG3">
        <v>0.90569999999999995</v>
      </c>
      <c r="BWH3">
        <v>0.90400000000000003</v>
      </c>
      <c r="BWI3">
        <v>0.90400000000000003</v>
      </c>
      <c r="BWJ3">
        <v>0.90400000000000003</v>
      </c>
      <c r="BWK3">
        <v>0.89739999999999998</v>
      </c>
      <c r="BWL3">
        <v>0.91190000000000004</v>
      </c>
      <c r="BWM3">
        <v>0.90920000000000001</v>
      </c>
      <c r="BWN3">
        <v>0.9143</v>
      </c>
      <c r="BWO3">
        <v>0.91169999999999995</v>
      </c>
      <c r="BWP3">
        <v>0.91169999999999995</v>
      </c>
      <c r="BWQ3">
        <v>0.91169999999999995</v>
      </c>
      <c r="BWR3">
        <v>0.91559999999999997</v>
      </c>
      <c r="BWS3">
        <v>0.91279999999999994</v>
      </c>
      <c r="BWT3">
        <v>0.91830000000000001</v>
      </c>
      <c r="BWU3">
        <v>0.91659999999999997</v>
      </c>
      <c r="BWV3">
        <v>0.91949999999999998</v>
      </c>
      <c r="BWW3">
        <v>0.91949999999999998</v>
      </c>
      <c r="BWX3">
        <v>0.91949999999999998</v>
      </c>
      <c r="BWY3">
        <v>0.92100000000000004</v>
      </c>
      <c r="BWZ3">
        <v>0.92530000000000001</v>
      </c>
      <c r="BXA3">
        <v>0.93530000000000002</v>
      </c>
      <c r="BXB3">
        <v>0.93830000000000002</v>
      </c>
      <c r="BXC3">
        <v>0.94240000000000002</v>
      </c>
      <c r="BXD3">
        <v>0.94240000000000002</v>
      </c>
      <c r="BXE3">
        <v>0.94240000000000002</v>
      </c>
      <c r="BXF3">
        <v>0.94059999999999999</v>
      </c>
      <c r="BXG3">
        <v>0.94</v>
      </c>
      <c r="BXH3">
        <v>0.94</v>
      </c>
      <c r="BXI3">
        <v>0.93359999999999999</v>
      </c>
      <c r="BXJ3">
        <v>0.93779999999999997</v>
      </c>
      <c r="BXK3">
        <v>0.93779999999999997</v>
      </c>
      <c r="BXL3">
        <v>0.93779999999999997</v>
      </c>
      <c r="BXM3">
        <v>0.9425</v>
      </c>
      <c r="BXN3">
        <v>0.9425</v>
      </c>
      <c r="BXO3">
        <v>0.9425</v>
      </c>
      <c r="BXP3">
        <v>0.94340000000000002</v>
      </c>
      <c r="BXQ3">
        <v>0.93530000000000002</v>
      </c>
      <c r="BXR3">
        <v>0.93530000000000002</v>
      </c>
      <c r="BXS3">
        <v>0.93530000000000002</v>
      </c>
      <c r="BXT3">
        <v>0.93289999999999995</v>
      </c>
      <c r="BXU3">
        <v>0.94040000000000001</v>
      </c>
      <c r="BXV3">
        <v>0.94450000000000001</v>
      </c>
      <c r="BXW3">
        <v>0.94489999999999996</v>
      </c>
      <c r="BXX3">
        <v>0.9385</v>
      </c>
      <c r="BXY3">
        <v>0.9385</v>
      </c>
      <c r="BXZ3">
        <v>0.9385</v>
      </c>
      <c r="BYA3">
        <v>0.94540000000000002</v>
      </c>
      <c r="BYB3">
        <v>0.94420000000000004</v>
      </c>
      <c r="BYC3">
        <v>0.9415</v>
      </c>
      <c r="BYD3">
        <v>0.93769999999999998</v>
      </c>
      <c r="BYE3">
        <v>0.93899999999999995</v>
      </c>
      <c r="BYF3">
        <v>0.93899999999999995</v>
      </c>
      <c r="BYG3">
        <v>0.93899999999999995</v>
      </c>
      <c r="BYH3">
        <v>0.93840000000000001</v>
      </c>
      <c r="BYI3">
        <v>0.93840000000000001</v>
      </c>
      <c r="BYJ3">
        <v>0.93869999999999998</v>
      </c>
      <c r="BYK3">
        <v>0.94079999999999997</v>
      </c>
      <c r="BYL3">
        <v>0.9456</v>
      </c>
      <c r="BYM3">
        <v>0.9456</v>
      </c>
      <c r="BYN3">
        <v>0.9456</v>
      </c>
      <c r="BYO3">
        <v>0.94550000000000001</v>
      </c>
      <c r="BYP3">
        <v>0.94530000000000003</v>
      </c>
      <c r="BYQ3">
        <v>0.95009999999999994</v>
      </c>
      <c r="BYR3">
        <v>0.94689999999999996</v>
      </c>
      <c r="BYS3">
        <v>0.94869999999999999</v>
      </c>
      <c r="BYT3">
        <v>0.94869999999999999</v>
      </c>
      <c r="BYU3">
        <v>0.94869999999999999</v>
      </c>
      <c r="BYV3">
        <v>0.95489999999999997</v>
      </c>
      <c r="BYW3">
        <v>0.95630000000000004</v>
      </c>
      <c r="BYX3">
        <v>0.95809999999999995</v>
      </c>
      <c r="BYY3">
        <v>0.95989999999999998</v>
      </c>
      <c r="BYZ3">
        <v>0.9556</v>
      </c>
      <c r="BZA3">
        <v>0.9556</v>
      </c>
      <c r="BZB3">
        <v>0.9556</v>
      </c>
      <c r="BZC3">
        <v>0.95250000000000001</v>
      </c>
      <c r="BZD3">
        <v>0.95340000000000003</v>
      </c>
      <c r="BZE3">
        <v>0.95279999999999998</v>
      </c>
      <c r="BZF3">
        <v>0.95489999999999997</v>
      </c>
      <c r="BZG3">
        <v>0.95650000000000002</v>
      </c>
      <c r="BZH3">
        <v>0.95650000000000002</v>
      </c>
      <c r="BZI3">
        <v>0.95650000000000002</v>
      </c>
      <c r="BZJ3">
        <v>0.95879999999999999</v>
      </c>
      <c r="BZK3">
        <v>0.95779999999999998</v>
      </c>
      <c r="BZL3">
        <v>0.95889999999999997</v>
      </c>
      <c r="BZM3">
        <v>0.96140000000000003</v>
      </c>
      <c r="BZN3">
        <v>0.95899999999999996</v>
      </c>
      <c r="BZO3">
        <v>0.95899999999999996</v>
      </c>
      <c r="BZP3">
        <v>0.95899999999999996</v>
      </c>
      <c r="BZQ3">
        <v>0.95720000000000005</v>
      </c>
      <c r="BZR3">
        <v>0.95760000000000001</v>
      </c>
      <c r="BZS3">
        <v>0.95750000000000002</v>
      </c>
      <c r="BZT3">
        <v>0.95750000000000002</v>
      </c>
      <c r="BZU3">
        <v>0.95809999999999995</v>
      </c>
      <c r="BZV3">
        <v>0.95809999999999995</v>
      </c>
      <c r="BZW3">
        <v>0.95809999999999995</v>
      </c>
      <c r="BZX3">
        <v>0.96150000000000002</v>
      </c>
      <c r="BZY3">
        <v>0.96919999999999995</v>
      </c>
      <c r="BZZ3">
        <v>0.97089999999999999</v>
      </c>
      <c r="CAA3">
        <v>0.97140000000000004</v>
      </c>
      <c r="CAB3">
        <v>0.97130000000000005</v>
      </c>
      <c r="CAC3">
        <v>0.97130000000000005</v>
      </c>
      <c r="CAD3">
        <v>0.97130000000000005</v>
      </c>
      <c r="CAE3">
        <v>0.97109999999999996</v>
      </c>
      <c r="CAF3">
        <v>0.96399999999999997</v>
      </c>
      <c r="CAG3">
        <v>0.96550000000000002</v>
      </c>
      <c r="CAH3">
        <v>0.96599999999999997</v>
      </c>
      <c r="CAI3">
        <v>0.96250000000000002</v>
      </c>
      <c r="CAJ3">
        <v>0.96250000000000002</v>
      </c>
      <c r="CAK3">
        <v>0.96250000000000002</v>
      </c>
      <c r="CAL3">
        <v>0.96289999999999998</v>
      </c>
      <c r="CAM3">
        <v>0.96340000000000003</v>
      </c>
      <c r="CAN3">
        <v>0.97009999999999996</v>
      </c>
      <c r="CAO3">
        <v>0.96870000000000001</v>
      </c>
      <c r="CAP3">
        <v>0.96799999999999997</v>
      </c>
      <c r="CAQ3">
        <v>0.96799999999999997</v>
      </c>
      <c r="CAR3">
        <v>0.96799999999999997</v>
      </c>
      <c r="CAS3">
        <v>0.96730000000000005</v>
      </c>
      <c r="CAT3">
        <v>0.96619999999999995</v>
      </c>
      <c r="CAU3">
        <v>0.9708</v>
      </c>
      <c r="CAV3">
        <v>0.97070000000000001</v>
      </c>
      <c r="CAW3">
        <v>0.96919999999999995</v>
      </c>
      <c r="CAX3">
        <v>0.96919999999999995</v>
      </c>
      <c r="CAY3">
        <v>0.96919999999999995</v>
      </c>
      <c r="CAZ3">
        <v>0.97050000000000003</v>
      </c>
      <c r="CBA3">
        <v>0.9698</v>
      </c>
      <c r="CBB3">
        <v>0.97230000000000005</v>
      </c>
      <c r="CBC3">
        <v>0.97119999999999995</v>
      </c>
      <c r="CBD3">
        <v>0.97240000000000004</v>
      </c>
      <c r="CBE3">
        <v>0.97240000000000004</v>
      </c>
      <c r="CBF3">
        <v>0.97240000000000004</v>
      </c>
      <c r="CBG3">
        <v>0.97950000000000004</v>
      </c>
      <c r="CBH3">
        <v>0.97019999999999995</v>
      </c>
      <c r="CBI3">
        <v>0.96970000000000001</v>
      </c>
      <c r="CBJ3">
        <v>0.9708</v>
      </c>
      <c r="CBK3">
        <v>0.9677</v>
      </c>
      <c r="CBL3">
        <v>0.9677</v>
      </c>
      <c r="CBM3">
        <v>0.9677</v>
      </c>
      <c r="CBN3">
        <v>0.96899999999999997</v>
      </c>
      <c r="CBO3">
        <v>0.96730000000000005</v>
      </c>
      <c r="CBP3">
        <v>0.96760000000000002</v>
      </c>
      <c r="CBQ3">
        <v>0.96309999999999996</v>
      </c>
      <c r="CBR3">
        <v>0.9587</v>
      </c>
      <c r="CBS3">
        <v>0.9587</v>
      </c>
      <c r="CBT3">
        <v>0.9587</v>
      </c>
      <c r="CBU3">
        <v>0.95409999999999995</v>
      </c>
      <c r="CBV3">
        <v>0.95350000000000001</v>
      </c>
      <c r="CBW3">
        <v>0.95009999999999994</v>
      </c>
      <c r="CBX3">
        <v>0.94969999999999999</v>
      </c>
      <c r="CBY3">
        <v>0.94969999999999999</v>
      </c>
      <c r="CBZ3">
        <v>0.94969999999999999</v>
      </c>
      <c r="CCA3">
        <v>0.94969999999999999</v>
      </c>
      <c r="CCB3">
        <v>0.95279999999999998</v>
      </c>
      <c r="CCC3">
        <v>0.95330000000000004</v>
      </c>
      <c r="CCD3">
        <v>0.95</v>
      </c>
      <c r="CCE3">
        <v>0.95</v>
      </c>
      <c r="CCF3">
        <v>0.94620000000000004</v>
      </c>
      <c r="CCG3">
        <v>0.94620000000000004</v>
      </c>
      <c r="CCH3">
        <v>0.94620000000000004</v>
      </c>
      <c r="CCI3">
        <v>0.95269999999999999</v>
      </c>
      <c r="CCJ3">
        <v>0.95830000000000004</v>
      </c>
      <c r="CCK3">
        <v>0.9637</v>
      </c>
      <c r="CCL3">
        <v>0.96789999999999998</v>
      </c>
      <c r="CCM3">
        <v>0.96870000000000001</v>
      </c>
      <c r="CCN3">
        <v>0.96870000000000001</v>
      </c>
      <c r="CCO3">
        <v>0.96870000000000001</v>
      </c>
      <c r="CCP3">
        <v>0.96830000000000005</v>
      </c>
      <c r="CCQ3">
        <v>0.96740000000000004</v>
      </c>
      <c r="CCR3">
        <v>0.96899999999999997</v>
      </c>
      <c r="CCS3">
        <v>0.9698</v>
      </c>
      <c r="CCT3">
        <v>0.97170000000000001</v>
      </c>
      <c r="CCU3">
        <v>0.97170000000000001</v>
      </c>
      <c r="CCV3">
        <v>0.97170000000000001</v>
      </c>
      <c r="CCW3">
        <v>0.96050000000000002</v>
      </c>
      <c r="CCX3">
        <v>0.95940000000000003</v>
      </c>
      <c r="CCY3">
        <v>0.96389999999999998</v>
      </c>
      <c r="CCZ3">
        <v>0.96189999999999998</v>
      </c>
      <c r="CDA3">
        <v>0.96130000000000004</v>
      </c>
      <c r="CDB3">
        <v>0.96130000000000004</v>
      </c>
      <c r="CDC3">
        <v>0.96130000000000004</v>
      </c>
      <c r="CDD3">
        <v>0.97109999999999996</v>
      </c>
      <c r="CDE3">
        <v>0.97119999999999995</v>
      </c>
      <c r="CDF3">
        <v>0.97470000000000001</v>
      </c>
      <c r="CDG3">
        <v>0.97319999999999995</v>
      </c>
      <c r="CDH3">
        <v>0.97230000000000005</v>
      </c>
      <c r="CDI3">
        <v>0.97230000000000005</v>
      </c>
      <c r="CDJ3">
        <v>0.97230000000000005</v>
      </c>
      <c r="CDK3">
        <v>0.97119999999999995</v>
      </c>
      <c r="CDL3">
        <v>0.97370000000000001</v>
      </c>
      <c r="CDM3">
        <v>0.9677</v>
      </c>
      <c r="CDN3">
        <v>0.96679999999999999</v>
      </c>
      <c r="CDO3">
        <v>0.9637</v>
      </c>
      <c r="CDP3">
        <v>0.9637</v>
      </c>
      <c r="CDQ3">
        <v>0.9637</v>
      </c>
      <c r="CDR3">
        <v>0.95989999999999998</v>
      </c>
      <c r="CDS3">
        <v>0.96189999999999998</v>
      </c>
      <c r="CDT3">
        <v>0.96050000000000002</v>
      </c>
      <c r="CDU3">
        <v>0.95899999999999996</v>
      </c>
      <c r="CDV3">
        <v>0.96279999999999999</v>
      </c>
      <c r="CDW3">
        <v>0.96279999999999999</v>
      </c>
      <c r="CDX3">
        <v>0.96279999999999999</v>
      </c>
      <c r="CDY3">
        <v>0.96109999999999995</v>
      </c>
      <c r="CDZ3">
        <v>0.95089999999999997</v>
      </c>
      <c r="CEA3">
        <v>0.94830000000000003</v>
      </c>
      <c r="CEB3">
        <v>0.94720000000000004</v>
      </c>
      <c r="CEC3">
        <v>0.95050000000000001</v>
      </c>
      <c r="CED3">
        <v>0.95050000000000001</v>
      </c>
      <c r="CEE3">
        <v>0.95050000000000001</v>
      </c>
      <c r="CEF3">
        <v>0.94840000000000002</v>
      </c>
      <c r="CEG3">
        <v>0.94840000000000002</v>
      </c>
      <c r="CEH3">
        <v>0.94630000000000003</v>
      </c>
      <c r="CEI3">
        <v>0.9506</v>
      </c>
      <c r="CEJ3">
        <v>0.95379999999999998</v>
      </c>
      <c r="CEK3">
        <v>0.95379999999999998</v>
      </c>
      <c r="CEL3">
        <v>0.95379999999999998</v>
      </c>
      <c r="CEM3">
        <v>0.95830000000000004</v>
      </c>
      <c r="CEN3">
        <v>0.95420000000000005</v>
      </c>
      <c r="CEO3">
        <v>0.95379999999999998</v>
      </c>
      <c r="CEP3">
        <v>0.94850000000000001</v>
      </c>
      <c r="CEQ3">
        <v>0.9617</v>
      </c>
      <c r="CER3">
        <v>0.9617</v>
      </c>
      <c r="CES3">
        <v>0.9617</v>
      </c>
      <c r="CET3">
        <v>0.96699999999999997</v>
      </c>
      <c r="CEU3">
        <v>0.98050000000000004</v>
      </c>
      <c r="CEV3">
        <v>0.98089999999999999</v>
      </c>
      <c r="CEW3">
        <v>0.98440000000000005</v>
      </c>
      <c r="CEX3">
        <v>0.98370000000000002</v>
      </c>
      <c r="CEY3">
        <v>0.98370000000000002</v>
      </c>
      <c r="CEZ3">
        <v>0.98370000000000002</v>
      </c>
      <c r="CFA3">
        <v>0.98329999999999995</v>
      </c>
      <c r="CFB3">
        <v>0.98429999999999995</v>
      </c>
      <c r="CFC3">
        <v>0.97640000000000005</v>
      </c>
      <c r="CFD3">
        <v>0.98170000000000002</v>
      </c>
      <c r="CFE3">
        <v>0.97729999999999995</v>
      </c>
      <c r="CFF3">
        <v>0.97729999999999995</v>
      </c>
      <c r="CFG3">
        <v>0.97729999999999995</v>
      </c>
      <c r="CFH3">
        <v>0.96960000000000002</v>
      </c>
      <c r="CFI3">
        <v>0.96730000000000005</v>
      </c>
      <c r="CFJ3">
        <v>0.96909999999999996</v>
      </c>
      <c r="CFK3">
        <v>0.96679999999999999</v>
      </c>
      <c r="CFL3">
        <v>0.96809999999999996</v>
      </c>
      <c r="CFM3">
        <v>0.96809999999999996</v>
      </c>
      <c r="CFN3">
        <v>0.96809999999999996</v>
      </c>
      <c r="CFO3">
        <v>0.96360000000000001</v>
      </c>
      <c r="CFP3">
        <v>0.96409999999999996</v>
      </c>
      <c r="CFQ3">
        <v>0.9667</v>
      </c>
      <c r="CFR3">
        <v>0.96870000000000001</v>
      </c>
      <c r="CFS3">
        <v>0.96779999999999999</v>
      </c>
      <c r="CFT3">
        <v>0.96779999999999999</v>
      </c>
      <c r="CFU3">
        <v>0.96779999999999999</v>
      </c>
      <c r="CFV3">
        <v>0.96619999999999995</v>
      </c>
      <c r="CFW3">
        <v>0.97060000000000002</v>
      </c>
      <c r="CFX3">
        <v>0.9738</v>
      </c>
      <c r="CFY3">
        <v>0.9728</v>
      </c>
      <c r="CFZ3">
        <v>0.97340000000000004</v>
      </c>
      <c r="CGA3">
        <v>0.97340000000000004</v>
      </c>
      <c r="CGB3">
        <v>0.97340000000000004</v>
      </c>
      <c r="CGC3">
        <v>0.98099999999999998</v>
      </c>
      <c r="CGD3">
        <v>0.97950000000000004</v>
      </c>
      <c r="CGE3">
        <v>0.98629999999999995</v>
      </c>
      <c r="CGF3">
        <v>0.9909</v>
      </c>
      <c r="CGG3">
        <v>0.99050000000000005</v>
      </c>
      <c r="CGH3">
        <v>0.99050000000000005</v>
      </c>
      <c r="CGI3">
        <v>0.99050000000000005</v>
      </c>
      <c r="CGJ3">
        <v>0.99639999999999995</v>
      </c>
      <c r="CGK3">
        <v>0.99580000000000002</v>
      </c>
      <c r="CGL3">
        <v>0.99480000000000002</v>
      </c>
      <c r="CGM3">
        <v>0.99170000000000003</v>
      </c>
      <c r="CGN3">
        <v>0.98880000000000001</v>
      </c>
      <c r="CGO3">
        <v>0.98880000000000001</v>
      </c>
      <c r="CGP3">
        <v>0.98880000000000001</v>
      </c>
      <c r="CGQ3">
        <v>0.9929</v>
      </c>
      <c r="CGR3">
        <v>0.98929999999999996</v>
      </c>
      <c r="CGS3">
        <v>0.98929999999999996</v>
      </c>
      <c r="CGT3">
        <v>0.98650000000000004</v>
      </c>
      <c r="CGU3">
        <v>0.98060000000000003</v>
      </c>
      <c r="CGV3">
        <v>0.98060000000000003</v>
      </c>
      <c r="CGW3">
        <v>0.98060000000000003</v>
      </c>
      <c r="CGX3">
        <v>0.97799999999999998</v>
      </c>
      <c r="CGY3">
        <v>0.97460000000000002</v>
      </c>
      <c r="CGZ3">
        <v>0.97299999999999998</v>
      </c>
      <c r="CHA3">
        <v>0.97470000000000001</v>
      </c>
      <c r="CHB3">
        <v>0.97560000000000002</v>
      </c>
      <c r="CHC3">
        <v>0.97560000000000002</v>
      </c>
      <c r="CHD3">
        <v>0.97560000000000002</v>
      </c>
      <c r="CHE3">
        <v>0.97629999999999995</v>
      </c>
      <c r="CHF3">
        <v>0.9748</v>
      </c>
      <c r="CHG3">
        <v>0.97899999999999998</v>
      </c>
      <c r="CHH3">
        <v>0.97989999999999999</v>
      </c>
      <c r="CHI3">
        <v>0.98829999999999996</v>
      </c>
      <c r="CHJ3">
        <v>0.98829999999999996</v>
      </c>
      <c r="CHK3">
        <v>0.98829999999999996</v>
      </c>
      <c r="CHL3">
        <v>0.99070000000000003</v>
      </c>
      <c r="CHM3">
        <v>0.98470000000000002</v>
      </c>
      <c r="CHN3">
        <v>0.98529999999999995</v>
      </c>
      <c r="CHO3">
        <v>0.98329999999999995</v>
      </c>
      <c r="CHP3">
        <v>0.98550000000000004</v>
      </c>
      <c r="CHQ3">
        <v>0.98550000000000004</v>
      </c>
      <c r="CHR3">
        <v>0.98550000000000004</v>
      </c>
      <c r="CHS3">
        <v>0.98509999999999998</v>
      </c>
      <c r="CHT3">
        <v>0.98599999999999999</v>
      </c>
      <c r="CHU3">
        <v>0.98719999999999997</v>
      </c>
      <c r="CHV3">
        <v>0.98340000000000005</v>
      </c>
      <c r="CHW3">
        <v>0.98340000000000005</v>
      </c>
      <c r="CHX3">
        <v>0.98340000000000005</v>
      </c>
      <c r="CHY3">
        <v>0.98340000000000005</v>
      </c>
      <c r="CHZ3">
        <v>0.98340000000000005</v>
      </c>
      <c r="CIA3">
        <v>0.98340000000000005</v>
      </c>
      <c r="CIB3">
        <v>0.98150000000000004</v>
      </c>
      <c r="CIC3">
        <v>0.98</v>
      </c>
      <c r="CID3">
        <v>0.97650000000000003</v>
      </c>
      <c r="CIE3">
        <v>0.97650000000000003</v>
      </c>
      <c r="CIF3">
        <v>0.97650000000000003</v>
      </c>
      <c r="CIG3">
        <v>0.97719999999999996</v>
      </c>
      <c r="CIH3">
        <v>0.97540000000000004</v>
      </c>
      <c r="CII3">
        <v>0.9758</v>
      </c>
      <c r="CIJ3">
        <v>0.97870000000000001</v>
      </c>
      <c r="CIK3">
        <v>0.98009999999999997</v>
      </c>
      <c r="CIL3">
        <v>0.98009999999999997</v>
      </c>
      <c r="CIM3">
        <v>0.98009999999999997</v>
      </c>
      <c r="CIN3">
        <v>0.97419999999999995</v>
      </c>
      <c r="CIO3">
        <v>0.97570000000000001</v>
      </c>
      <c r="CIP3">
        <v>0.97470000000000001</v>
      </c>
      <c r="CIQ3">
        <v>0.9728</v>
      </c>
      <c r="CIR3">
        <v>0.9718</v>
      </c>
      <c r="CIS3">
        <v>0.9718</v>
      </c>
      <c r="CIT3">
        <v>0.9718</v>
      </c>
      <c r="CIU3">
        <v>0.96930000000000005</v>
      </c>
      <c r="CIV3">
        <v>0.97219999999999995</v>
      </c>
      <c r="CIW3">
        <v>0.97419999999999995</v>
      </c>
      <c r="CIX3">
        <v>0.97209999999999996</v>
      </c>
      <c r="CIY3">
        <v>0.96750000000000003</v>
      </c>
      <c r="CIZ3">
        <v>0.96750000000000003</v>
      </c>
      <c r="CJA3">
        <v>0.96750000000000003</v>
      </c>
      <c r="CJB3">
        <v>0.97529999999999994</v>
      </c>
      <c r="CJC3">
        <v>0.97489999999999999</v>
      </c>
      <c r="CJD3">
        <v>0.97460000000000002</v>
      </c>
      <c r="CJE3">
        <v>0.97809999999999997</v>
      </c>
      <c r="CJF3">
        <v>0.9798</v>
      </c>
      <c r="CJG3">
        <v>0.9798</v>
      </c>
      <c r="CJH3">
        <v>0.9798</v>
      </c>
      <c r="CJI3">
        <v>0.98129999999999995</v>
      </c>
      <c r="CJJ3">
        <v>0.98550000000000004</v>
      </c>
      <c r="CJK3">
        <v>0.98850000000000005</v>
      </c>
      <c r="CJL3">
        <v>0.99350000000000005</v>
      </c>
      <c r="CJM3">
        <v>0.99739999999999995</v>
      </c>
      <c r="CJN3">
        <v>0.99739999999999995</v>
      </c>
      <c r="CJO3">
        <v>0.99739999999999995</v>
      </c>
      <c r="CJP3">
        <v>0.99880000000000002</v>
      </c>
      <c r="CJQ3">
        <v>0.99719999999999998</v>
      </c>
      <c r="CJR3">
        <v>0.99450000000000005</v>
      </c>
      <c r="CJS3">
        <v>0.99239999999999995</v>
      </c>
      <c r="CJT3">
        <v>1.0009999999999999</v>
      </c>
      <c r="CJU3">
        <v>1.0009999999999999</v>
      </c>
      <c r="CJV3">
        <v>1.0009999999999999</v>
      </c>
      <c r="CJW3">
        <v>1.0043</v>
      </c>
      <c r="CJX3">
        <v>1.0018</v>
      </c>
      <c r="CJY3">
        <v>1.0019</v>
      </c>
      <c r="CJZ3">
        <v>1.0032000000000001</v>
      </c>
      <c r="CKA3">
        <v>1.0004999999999999</v>
      </c>
      <c r="CKB3">
        <v>1.0004999999999999</v>
      </c>
      <c r="CKC3">
        <v>1.0004999999999999</v>
      </c>
      <c r="CKD3">
        <v>0.998</v>
      </c>
      <c r="CKE3">
        <v>0.99760000000000004</v>
      </c>
      <c r="CKF3">
        <v>0.99429999999999996</v>
      </c>
      <c r="CKG3">
        <v>0.99129999999999996</v>
      </c>
      <c r="CKH3">
        <v>0.99380000000000002</v>
      </c>
      <c r="CKI3">
        <v>0.99380000000000002</v>
      </c>
      <c r="CKJ3">
        <v>0.99380000000000002</v>
      </c>
      <c r="CKK3">
        <v>0.99809999999999999</v>
      </c>
      <c r="CKL3">
        <v>1.0082</v>
      </c>
      <c r="CKM3">
        <v>1.0057</v>
      </c>
      <c r="CKN3">
        <v>1.0069999999999999</v>
      </c>
      <c r="CKO3">
        <v>1.01</v>
      </c>
      <c r="CKP3">
        <v>1.01</v>
      </c>
      <c r="CKQ3">
        <v>1.01</v>
      </c>
      <c r="CKR3">
        <v>1.0133000000000001</v>
      </c>
      <c r="CKS3">
        <v>1.0134000000000001</v>
      </c>
      <c r="CKT3">
        <v>1.0141</v>
      </c>
      <c r="CKU3">
        <v>1.0139</v>
      </c>
      <c r="CKV3">
        <v>1.0164</v>
      </c>
      <c r="CKW3">
        <v>1.0164</v>
      </c>
      <c r="CKX3">
        <v>1.0164</v>
      </c>
      <c r="CKY3">
        <v>1.0143</v>
      </c>
      <c r="CKZ3">
        <v>1.0125999999999999</v>
      </c>
      <c r="CLA3">
        <v>1.0145</v>
      </c>
      <c r="CLB3">
        <v>1.0130999999999999</v>
      </c>
      <c r="CLC3">
        <v>1.0088999999999999</v>
      </c>
      <c r="CLD3">
        <v>1.0088999999999999</v>
      </c>
      <c r="CLE3">
        <v>1.0088999999999999</v>
      </c>
      <c r="CLF3">
        <v>1.0139</v>
      </c>
      <c r="CLG3">
        <v>1.0155000000000001</v>
      </c>
      <c r="CLH3">
        <v>1.0043</v>
      </c>
      <c r="CLI3">
        <v>1.0043</v>
      </c>
      <c r="CLJ3">
        <v>1.0045999999999999</v>
      </c>
      <c r="CLK3">
        <v>1.0045999999999999</v>
      </c>
      <c r="CLL3">
        <v>1.0045999999999999</v>
      </c>
      <c r="CLM3">
        <v>1.0084</v>
      </c>
      <c r="CLN3">
        <v>1.0072000000000001</v>
      </c>
      <c r="CLO3">
        <v>1.0072000000000001</v>
      </c>
      <c r="CLP3">
        <v>1.0072000000000001</v>
      </c>
      <c r="CLQ3">
        <v>1.0091000000000001</v>
      </c>
      <c r="CLR3">
        <v>1.0091000000000001</v>
      </c>
      <c r="CLS3">
        <v>1.0091000000000001</v>
      </c>
      <c r="CLT3">
        <v>1.0106999999999999</v>
      </c>
      <c r="CLU3">
        <v>1.0134000000000001</v>
      </c>
      <c r="CLV3">
        <v>1.0159</v>
      </c>
      <c r="CLW3">
        <v>1.0130999999999999</v>
      </c>
      <c r="CLX3">
        <v>1.0158</v>
      </c>
      <c r="CLY3">
        <v>1.0158</v>
      </c>
      <c r="CLZ3">
        <v>1.0158</v>
      </c>
      <c r="CMA3">
        <v>1.0175000000000001</v>
      </c>
      <c r="CMB3">
        <v>1.0147999999999999</v>
      </c>
      <c r="CMC3">
        <v>1.0135000000000001</v>
      </c>
      <c r="CMD3">
        <v>1.0132000000000001</v>
      </c>
      <c r="CME3">
        <v>1.0077</v>
      </c>
      <c r="CMF3">
        <v>1.0077</v>
      </c>
      <c r="CMG3">
        <v>1.0077</v>
      </c>
      <c r="CMH3">
        <v>1.0085999999999999</v>
      </c>
      <c r="CMI3">
        <v>1.0081</v>
      </c>
      <c r="CMJ3">
        <v>1.0061</v>
      </c>
      <c r="CMK3">
        <v>1.0072000000000001</v>
      </c>
      <c r="CML3">
        <v>1.0064</v>
      </c>
      <c r="CMM3">
        <v>1.0064</v>
      </c>
      <c r="CMN3">
        <v>1.0064</v>
      </c>
      <c r="CMO3">
        <v>1.0084</v>
      </c>
      <c r="CMP3">
        <v>1.0053000000000001</v>
      </c>
      <c r="CMQ3">
        <v>1.0089999999999999</v>
      </c>
      <c r="CMR3">
        <v>1.0062</v>
      </c>
      <c r="CMS3">
        <v>1.0034000000000001</v>
      </c>
      <c r="CMT3">
        <v>1.0034000000000001</v>
      </c>
      <c r="CMU3">
        <v>1.0034000000000001</v>
      </c>
      <c r="CMV3">
        <v>1.004</v>
      </c>
      <c r="CMW3">
        <v>1.0024</v>
      </c>
      <c r="CMX3">
        <v>1.0042</v>
      </c>
      <c r="CMY3">
        <v>1.0014000000000001</v>
      </c>
      <c r="CMZ3">
        <v>0.99939999999999996</v>
      </c>
      <c r="CNA3">
        <v>0.99939999999999996</v>
      </c>
      <c r="CNB3">
        <v>0.99939999999999996</v>
      </c>
      <c r="CNC3">
        <v>0.998</v>
      </c>
      <c r="CND3">
        <v>0.99880000000000002</v>
      </c>
      <c r="CNE3">
        <v>0.999</v>
      </c>
      <c r="CNF3">
        <v>1.0007999999999999</v>
      </c>
      <c r="CNG3">
        <v>0.99719999999999998</v>
      </c>
      <c r="CNH3">
        <v>0.99719999999999998</v>
      </c>
      <c r="CNI3">
        <v>0.99719999999999998</v>
      </c>
      <c r="CNJ3">
        <v>1.0036</v>
      </c>
      <c r="CNK3">
        <v>1.0065999999999999</v>
      </c>
      <c r="CNL3">
        <v>1.0061</v>
      </c>
      <c r="CNM3">
        <v>1.0035000000000001</v>
      </c>
      <c r="CNN3">
        <v>1.0052000000000001</v>
      </c>
      <c r="CNO3">
        <v>1.0052000000000001</v>
      </c>
      <c r="CNP3">
        <v>1.0052000000000001</v>
      </c>
      <c r="CNQ3">
        <v>1.0004999999999999</v>
      </c>
      <c r="CNR3">
        <v>0.99909999999999999</v>
      </c>
      <c r="CNS3">
        <v>1.0001</v>
      </c>
      <c r="CNT3">
        <v>1.0002</v>
      </c>
      <c r="CNU3">
        <v>1.0033000000000001</v>
      </c>
      <c r="CNV3">
        <v>1.0033000000000001</v>
      </c>
      <c r="CNW3">
        <v>1.0033000000000001</v>
      </c>
      <c r="CNX3">
        <v>1.0085</v>
      </c>
      <c r="CNY3">
        <v>1.0105</v>
      </c>
      <c r="CNZ3">
        <v>1.0034000000000001</v>
      </c>
      <c r="COA3">
        <v>1.0059</v>
      </c>
      <c r="COB3">
        <v>1.0116000000000001</v>
      </c>
      <c r="COC3">
        <v>1.0116000000000001</v>
      </c>
      <c r="COD3">
        <v>1.0116000000000001</v>
      </c>
      <c r="COE3">
        <v>1.0214000000000001</v>
      </c>
      <c r="COF3">
        <v>1.0159</v>
      </c>
      <c r="COG3">
        <v>1.0137</v>
      </c>
      <c r="COH3">
        <v>1.0227999999999999</v>
      </c>
      <c r="COI3">
        <v>1.0229999999999999</v>
      </c>
      <c r="COJ3">
        <v>1.0229999999999999</v>
      </c>
      <c r="COK3">
        <v>1.0229999999999999</v>
      </c>
      <c r="COL3">
        <v>1.0216000000000001</v>
      </c>
      <c r="COM3">
        <v>1.0234000000000001</v>
      </c>
      <c r="CON3">
        <v>1.0254000000000001</v>
      </c>
      <c r="COO3">
        <v>1.0217000000000001</v>
      </c>
      <c r="COP3">
        <v>1.0198</v>
      </c>
      <c r="COQ3">
        <v>1.0198</v>
      </c>
      <c r="COR3">
        <v>1.0198</v>
      </c>
      <c r="COS3">
        <v>1.0130999999999999</v>
      </c>
      <c r="COT3">
        <v>1.0139</v>
      </c>
      <c r="COU3">
        <v>1.0186999999999999</v>
      </c>
      <c r="COV3">
        <v>1.0165999999999999</v>
      </c>
      <c r="COW3">
        <v>1.0194000000000001</v>
      </c>
      <c r="COX3">
        <v>1.0194000000000001</v>
      </c>
      <c r="COY3">
        <v>1.0194000000000001</v>
      </c>
      <c r="COZ3">
        <v>1.0170999999999999</v>
      </c>
      <c r="CPA3">
        <v>1.0167999999999999</v>
      </c>
      <c r="CPB3">
        <v>1.0201</v>
      </c>
      <c r="CPC3">
        <v>1.0196000000000001</v>
      </c>
      <c r="CPD3">
        <v>1.0264</v>
      </c>
      <c r="CPE3">
        <v>1.0264</v>
      </c>
      <c r="CPF3">
        <v>1.0264</v>
      </c>
      <c r="CPG3">
        <v>1.0218</v>
      </c>
      <c r="CPH3">
        <v>1.026</v>
      </c>
      <c r="CPI3">
        <v>1.0253000000000001</v>
      </c>
      <c r="CPJ3">
        <v>1.0277000000000001</v>
      </c>
      <c r="CPK3">
        <v>1.0369999999999999</v>
      </c>
      <c r="CPL3">
        <v>1.0369999999999999</v>
      </c>
      <c r="CPM3">
        <v>1.0369999999999999</v>
      </c>
      <c r="CPN3">
        <v>1.0246999999999999</v>
      </c>
      <c r="CPO3">
        <v>1.0263</v>
      </c>
      <c r="CPP3">
        <v>1.0287999999999999</v>
      </c>
      <c r="CPQ3">
        <v>1.0232000000000001</v>
      </c>
      <c r="CPR3">
        <v>1.0187999999999999</v>
      </c>
      <c r="CPS3">
        <v>1.0187999999999999</v>
      </c>
      <c r="CPT3">
        <v>1.0187999999999999</v>
      </c>
      <c r="CPU3">
        <v>1.0135000000000001</v>
      </c>
      <c r="CPV3">
        <v>1.0125999999999999</v>
      </c>
      <c r="CPW3">
        <v>1.0153000000000001</v>
      </c>
      <c r="CPX3">
        <v>1.0135000000000001</v>
      </c>
      <c r="CPY3">
        <v>1.0099</v>
      </c>
      <c r="CPZ3">
        <v>1.0099</v>
      </c>
      <c r="CQA3">
        <v>1.0099</v>
      </c>
      <c r="CQB3">
        <v>1.0087999999999999</v>
      </c>
      <c r="CQC3">
        <v>1.0115000000000001</v>
      </c>
      <c r="CQD3">
        <v>1.0127999999999999</v>
      </c>
      <c r="CQE3">
        <v>1.0102</v>
      </c>
      <c r="CQF3">
        <v>1.0066999999999999</v>
      </c>
      <c r="CQG3">
        <v>1.0066999999999999</v>
      </c>
      <c r="CQH3">
        <v>1.0066999999999999</v>
      </c>
      <c r="CQI3">
        <v>1.0092000000000001</v>
      </c>
      <c r="CQJ3">
        <v>1.0075000000000001</v>
      </c>
      <c r="CQK3">
        <v>1.0145</v>
      </c>
      <c r="CQL3">
        <v>1.0108999999999999</v>
      </c>
      <c r="CQM3">
        <v>1.0116000000000001</v>
      </c>
      <c r="CQN3">
        <v>1.0116000000000001</v>
      </c>
      <c r="CQO3">
        <v>1.0116000000000001</v>
      </c>
      <c r="CQP3">
        <v>1.0115000000000001</v>
      </c>
      <c r="CQQ3">
        <v>1.0083</v>
      </c>
      <c r="CQR3">
        <v>1.0082</v>
      </c>
      <c r="CQS3">
        <v>1.0085</v>
      </c>
      <c r="CQT3">
        <v>1.0057</v>
      </c>
      <c r="CQU3">
        <v>1.0057</v>
      </c>
      <c r="CQV3">
        <v>1.0057</v>
      </c>
      <c r="CQW3">
        <v>1.0058</v>
      </c>
      <c r="CQX3">
        <v>1.0022</v>
      </c>
      <c r="CQY3">
        <v>1.0022</v>
      </c>
      <c r="CQZ3">
        <v>0.99950000000000006</v>
      </c>
      <c r="CRA3">
        <v>0.997</v>
      </c>
      <c r="CRB3">
        <v>0.997</v>
      </c>
      <c r="CRC3">
        <v>0.997</v>
      </c>
      <c r="CRD3">
        <v>0.99780000000000002</v>
      </c>
      <c r="CRE3">
        <v>0.99819999999999998</v>
      </c>
      <c r="CRF3">
        <v>0.99770000000000003</v>
      </c>
      <c r="CRG3">
        <v>0.99590000000000001</v>
      </c>
      <c r="CRH3">
        <v>0.99270000000000003</v>
      </c>
      <c r="CRI3">
        <v>0.99270000000000003</v>
      </c>
      <c r="CRJ3">
        <v>0.99270000000000003</v>
      </c>
      <c r="CRK3">
        <v>0.99219999999999997</v>
      </c>
      <c r="CRL3">
        <v>0.98170000000000002</v>
      </c>
      <c r="CRM3">
        <v>0.98229999999999995</v>
      </c>
      <c r="CRN3">
        <v>0.98299999999999998</v>
      </c>
      <c r="CRO3">
        <v>0.99</v>
      </c>
      <c r="CRP3">
        <v>0.99</v>
      </c>
      <c r="CRQ3">
        <v>0.99</v>
      </c>
      <c r="CRR3">
        <v>0.9929</v>
      </c>
      <c r="CRS3">
        <v>0.98670000000000002</v>
      </c>
      <c r="CRT3">
        <v>0.98540000000000005</v>
      </c>
      <c r="CRU3">
        <v>0.98460000000000003</v>
      </c>
      <c r="CRV3">
        <v>0.98340000000000005</v>
      </c>
      <c r="CRW3">
        <v>0.98340000000000005</v>
      </c>
      <c r="CRX3">
        <v>0.98340000000000005</v>
      </c>
      <c r="CRY3">
        <v>0.97729999999999995</v>
      </c>
      <c r="CRZ3">
        <v>0.98129999999999995</v>
      </c>
      <c r="CSA3">
        <v>0.98199999999999998</v>
      </c>
      <c r="CSB3">
        <v>0.97919999999999996</v>
      </c>
      <c r="CSC3">
        <v>0.98550000000000004</v>
      </c>
      <c r="CSD3">
        <v>0.98550000000000004</v>
      </c>
      <c r="CSE3">
        <v>0.98550000000000004</v>
      </c>
      <c r="CSF3">
        <v>0.98780000000000001</v>
      </c>
      <c r="CSG3">
        <v>0.98699999999999999</v>
      </c>
      <c r="CSH3">
        <v>0.9839</v>
      </c>
      <c r="CSI3">
        <v>0.98319999999999996</v>
      </c>
      <c r="CSJ3">
        <v>0.97819999999999996</v>
      </c>
      <c r="CSK3">
        <v>0.97819999999999996</v>
      </c>
      <c r="CSL3">
        <v>0.97819999999999996</v>
      </c>
      <c r="CSM3">
        <v>0.97289999999999999</v>
      </c>
      <c r="CSN3">
        <v>0.97509999999999997</v>
      </c>
      <c r="CSO3">
        <v>0.9728</v>
      </c>
      <c r="CSP3">
        <v>0.97099999999999997</v>
      </c>
      <c r="CSQ3">
        <v>0.97250000000000003</v>
      </c>
      <c r="CSR3">
        <v>0.97250000000000003</v>
      </c>
      <c r="CSS3">
        <v>0.97250000000000003</v>
      </c>
      <c r="CST3">
        <v>0.98160000000000003</v>
      </c>
      <c r="CSU3">
        <v>0.98340000000000005</v>
      </c>
      <c r="CSV3">
        <v>0.97909999999999997</v>
      </c>
      <c r="CSW3">
        <v>0.9748</v>
      </c>
      <c r="CSX3">
        <v>0.97640000000000005</v>
      </c>
      <c r="CSY3">
        <v>0.97640000000000005</v>
      </c>
      <c r="CSZ3">
        <v>0.97640000000000005</v>
      </c>
      <c r="CTA3">
        <v>0.97409999999999997</v>
      </c>
      <c r="CTB3">
        <v>0.97470000000000001</v>
      </c>
      <c r="CTC3">
        <v>0.97199999999999998</v>
      </c>
      <c r="CTD3">
        <v>0.9758</v>
      </c>
      <c r="CTE3">
        <v>0.96699999999999997</v>
      </c>
      <c r="CTF3">
        <v>0.96699999999999997</v>
      </c>
      <c r="CTG3">
        <v>0.96699999999999997</v>
      </c>
      <c r="CTH3">
        <v>0.97699999999999998</v>
      </c>
      <c r="CTI3">
        <v>0.96719999999999995</v>
      </c>
      <c r="CTJ3">
        <v>0.96130000000000004</v>
      </c>
      <c r="CTK3">
        <v>0.96240000000000003</v>
      </c>
      <c r="CTL3">
        <v>0.96309999999999996</v>
      </c>
      <c r="CTM3">
        <v>0.96309999999999996</v>
      </c>
      <c r="CTN3">
        <v>0.96309999999999996</v>
      </c>
      <c r="CTO3">
        <v>0.97189999999999999</v>
      </c>
      <c r="CTP3">
        <v>0.97289999999999999</v>
      </c>
      <c r="CTQ3">
        <v>0.97570000000000001</v>
      </c>
      <c r="CTR3">
        <v>0.97629999999999995</v>
      </c>
      <c r="CTS3">
        <v>0.97330000000000005</v>
      </c>
      <c r="CTT3">
        <v>0.97330000000000005</v>
      </c>
      <c r="CTU3">
        <v>0.97330000000000005</v>
      </c>
      <c r="CTV3">
        <v>0.97509999999999997</v>
      </c>
      <c r="CTW3">
        <v>0.97829999999999995</v>
      </c>
      <c r="CTX3">
        <v>0.9839</v>
      </c>
      <c r="CTY3">
        <v>0.97719999999999996</v>
      </c>
      <c r="CTZ3">
        <v>0.98319999999999996</v>
      </c>
      <c r="CUA3">
        <v>0.98319999999999996</v>
      </c>
      <c r="CUB3">
        <v>0.98319999999999996</v>
      </c>
      <c r="CUC3">
        <v>0.98629999999999995</v>
      </c>
      <c r="CUD3">
        <v>0.99270000000000003</v>
      </c>
      <c r="CUE3">
        <v>0.99909999999999999</v>
      </c>
      <c r="CUF3">
        <v>0.99629999999999996</v>
      </c>
      <c r="CUG3">
        <v>0.99590000000000001</v>
      </c>
      <c r="CUH3">
        <v>0.99590000000000001</v>
      </c>
      <c r="CUI3">
        <v>0.99590000000000001</v>
      </c>
      <c r="CUJ3">
        <v>1.0012000000000001</v>
      </c>
      <c r="CUK3">
        <v>0.99560000000000004</v>
      </c>
      <c r="CUL3">
        <v>1.0044</v>
      </c>
      <c r="CUM3">
        <v>1.0039</v>
      </c>
      <c r="CUN3">
        <v>1.0112000000000001</v>
      </c>
      <c r="CUO3">
        <v>1.0112000000000001</v>
      </c>
      <c r="CUP3">
        <v>1.0112000000000001</v>
      </c>
      <c r="CUQ3">
        <v>1.0159</v>
      </c>
      <c r="CUR3">
        <v>1.0119</v>
      </c>
      <c r="CUS3">
        <v>1.0176000000000001</v>
      </c>
      <c r="CUT3">
        <v>1.0176000000000001</v>
      </c>
      <c r="CUU3">
        <v>1.0179</v>
      </c>
      <c r="CUV3">
        <v>1.0179</v>
      </c>
      <c r="CUW3">
        <v>1.0179</v>
      </c>
      <c r="CUX3">
        <v>1.0189999999999999</v>
      </c>
      <c r="CUY3">
        <v>1.0145999999999999</v>
      </c>
      <c r="CUZ3">
        <v>1.0107999999999999</v>
      </c>
      <c r="CVA3">
        <v>1.0027999999999999</v>
      </c>
      <c r="CVB3">
        <v>1.0088999999999999</v>
      </c>
      <c r="CVC3">
        <v>1.0088999999999999</v>
      </c>
      <c r="CVD3">
        <v>1.0088999999999999</v>
      </c>
      <c r="CVE3">
        <v>1.0088999999999999</v>
      </c>
      <c r="CVF3">
        <v>1.0098</v>
      </c>
      <c r="CVG3">
        <v>1.0038</v>
      </c>
      <c r="CVH3">
        <v>0.99960000000000004</v>
      </c>
      <c r="CVI3">
        <v>1.0061</v>
      </c>
      <c r="CVJ3">
        <v>1.0061</v>
      </c>
      <c r="CVK3">
        <v>1.0061</v>
      </c>
      <c r="CVL3">
        <v>1.0016</v>
      </c>
      <c r="CVM3">
        <v>0.99729999999999996</v>
      </c>
      <c r="CVN3">
        <v>1.0017</v>
      </c>
      <c r="CVO3">
        <v>1.002</v>
      </c>
      <c r="CVP3">
        <v>1.002</v>
      </c>
      <c r="CVQ3">
        <v>1.002</v>
      </c>
      <c r="CVR3">
        <v>1.002</v>
      </c>
      <c r="CVS3">
        <v>1.002</v>
      </c>
      <c r="CVT3">
        <v>1.0047999999999999</v>
      </c>
      <c r="CVU3">
        <v>1.0083</v>
      </c>
      <c r="CVV3">
        <v>1.0014000000000001</v>
      </c>
      <c r="CVW3">
        <v>1.0034000000000001</v>
      </c>
      <c r="CVX3">
        <v>1.0034000000000001</v>
      </c>
      <c r="CVY3">
        <v>1.0034000000000001</v>
      </c>
      <c r="CVZ3">
        <v>1.0001</v>
      </c>
      <c r="CWA3">
        <v>1.0036</v>
      </c>
      <c r="CWB3">
        <v>1.0076000000000001</v>
      </c>
      <c r="CWC3">
        <v>1.004</v>
      </c>
      <c r="CWD3">
        <v>0.99839999999999995</v>
      </c>
      <c r="CWE3">
        <v>0.99839999999999995</v>
      </c>
      <c r="CWF3">
        <v>0.99839999999999995</v>
      </c>
      <c r="CWG3">
        <v>1.0012000000000001</v>
      </c>
      <c r="CWH3">
        <v>1.0101</v>
      </c>
      <c r="CWI3">
        <v>1.0076000000000001</v>
      </c>
      <c r="CWJ3">
        <v>1.0086999999999999</v>
      </c>
      <c r="CWK3">
        <v>1.0097</v>
      </c>
      <c r="CWL3">
        <v>1.0097</v>
      </c>
      <c r="CWM3">
        <v>1.0097</v>
      </c>
      <c r="CWN3">
        <v>1.0075000000000001</v>
      </c>
      <c r="CWO3">
        <v>1.0104</v>
      </c>
      <c r="CWP3">
        <v>1.008</v>
      </c>
      <c r="CWQ3">
        <v>1.0071000000000001</v>
      </c>
      <c r="CWR3">
        <v>1.0076000000000001</v>
      </c>
      <c r="CWS3">
        <v>1.0076000000000001</v>
      </c>
      <c r="CWT3">
        <v>1.0076000000000001</v>
      </c>
      <c r="CWU3">
        <v>1.0048999999999999</v>
      </c>
      <c r="CWV3">
        <v>0.99850000000000005</v>
      </c>
      <c r="CWW3">
        <v>1.0012000000000001</v>
      </c>
      <c r="CWX3">
        <v>1.0068999999999999</v>
      </c>
      <c r="CWY3">
        <v>1.0133000000000001</v>
      </c>
      <c r="CWZ3">
        <v>1.0133000000000001</v>
      </c>
      <c r="CXA3">
        <v>1.0133000000000001</v>
      </c>
      <c r="CXB3">
        <v>1.0145999999999999</v>
      </c>
      <c r="CXC3">
        <v>1.0121</v>
      </c>
      <c r="CXD3">
        <v>1.0043</v>
      </c>
      <c r="CXE3">
        <v>0.99670000000000003</v>
      </c>
      <c r="CXF3">
        <v>1.0014000000000001</v>
      </c>
      <c r="CXG3">
        <v>1.0014000000000001</v>
      </c>
      <c r="CXH3">
        <v>1.0014000000000001</v>
      </c>
      <c r="CXI3">
        <v>1.0031000000000001</v>
      </c>
      <c r="CXJ3">
        <v>1.0015000000000001</v>
      </c>
      <c r="CXK3">
        <v>1.0038</v>
      </c>
      <c r="CXL3">
        <v>1.0081</v>
      </c>
      <c r="CXM3">
        <v>1.0049999999999999</v>
      </c>
      <c r="CXN3">
        <v>1.0049999999999999</v>
      </c>
      <c r="CXO3">
        <v>1.0049999999999999</v>
      </c>
      <c r="CXP3">
        <v>0.99660000000000004</v>
      </c>
      <c r="CXQ3">
        <v>1.0029999999999999</v>
      </c>
      <c r="CXR3">
        <v>1.0004999999999999</v>
      </c>
      <c r="CXS3">
        <v>1.0024</v>
      </c>
      <c r="CXT3">
        <v>0.99729999999999996</v>
      </c>
      <c r="CXU3">
        <v>0.99729999999999996</v>
      </c>
      <c r="CXV3">
        <v>0.99729999999999996</v>
      </c>
      <c r="CXW3">
        <v>1.0052000000000001</v>
      </c>
      <c r="CXX3">
        <v>1.0057</v>
      </c>
      <c r="CXY3">
        <v>1.0019</v>
      </c>
      <c r="CXZ3">
        <v>1.0018</v>
      </c>
      <c r="CYA3">
        <v>0.99780000000000002</v>
      </c>
      <c r="CYB3">
        <v>0.99780000000000002</v>
      </c>
      <c r="CYC3">
        <v>0.99780000000000002</v>
      </c>
      <c r="CYD3">
        <v>0.99980000000000002</v>
      </c>
      <c r="CYE3">
        <v>1.0011000000000001</v>
      </c>
      <c r="CYF3">
        <v>1.0032000000000001</v>
      </c>
      <c r="CYG3">
        <v>0.99429999999999996</v>
      </c>
      <c r="CYH3">
        <v>1.0012000000000001</v>
      </c>
      <c r="CYI3">
        <v>1.0012000000000001</v>
      </c>
      <c r="CYJ3">
        <v>1.0012000000000001</v>
      </c>
      <c r="CYK3">
        <v>0.99839999999999995</v>
      </c>
      <c r="CYL3">
        <v>0.9869</v>
      </c>
      <c r="CYM3">
        <v>0.98780000000000001</v>
      </c>
      <c r="CYN3">
        <v>0.99150000000000005</v>
      </c>
      <c r="CYO3">
        <v>0.98670000000000002</v>
      </c>
      <c r="CYP3">
        <v>0.98670000000000002</v>
      </c>
      <c r="CYQ3">
        <v>0.98670000000000002</v>
      </c>
      <c r="CYR3">
        <v>0.99219999999999997</v>
      </c>
      <c r="CYS3">
        <v>0.98680000000000001</v>
      </c>
      <c r="CYT3">
        <v>0.98770000000000002</v>
      </c>
      <c r="CYU3">
        <v>0.97989999999999999</v>
      </c>
      <c r="CYV3">
        <v>0.98099999999999998</v>
      </c>
      <c r="CYW3">
        <v>0.98099999999999998</v>
      </c>
      <c r="CYX3">
        <v>0.98099999999999998</v>
      </c>
      <c r="CYY3">
        <v>0.98380000000000001</v>
      </c>
      <c r="CYZ3">
        <v>0.98380000000000001</v>
      </c>
      <c r="CZA3">
        <v>0.98360000000000003</v>
      </c>
      <c r="CZB3">
        <v>0.97260000000000002</v>
      </c>
      <c r="CZC3">
        <v>0.97889999999999999</v>
      </c>
      <c r="CZD3">
        <v>0.97889999999999999</v>
      </c>
      <c r="CZE3">
        <v>0.97889999999999999</v>
      </c>
      <c r="CZF3">
        <v>0.98409999999999997</v>
      </c>
      <c r="CZG3">
        <v>0.98440000000000005</v>
      </c>
      <c r="CZH3">
        <v>0.98819999999999997</v>
      </c>
      <c r="CZI3">
        <v>0.98029999999999995</v>
      </c>
      <c r="CZJ3">
        <v>0.97909999999999997</v>
      </c>
      <c r="CZK3">
        <v>0.97909999999999997</v>
      </c>
      <c r="CZL3">
        <v>0.97909999999999997</v>
      </c>
      <c r="CZM3">
        <v>0.97729999999999995</v>
      </c>
      <c r="CZN3">
        <v>0.98529999999999995</v>
      </c>
      <c r="CZO3">
        <v>0.98099999999999998</v>
      </c>
      <c r="CZP3">
        <v>0.98109999999999997</v>
      </c>
      <c r="CZQ3">
        <v>0.98109999999999997</v>
      </c>
      <c r="CZR3">
        <v>0.98109999999999997</v>
      </c>
      <c r="CZS3">
        <v>0.98109999999999997</v>
      </c>
      <c r="CZT3">
        <v>0.97589999999999999</v>
      </c>
      <c r="CZU3">
        <v>0.97260000000000002</v>
      </c>
      <c r="CZV3">
        <v>0.96789999999999998</v>
      </c>
      <c r="CZW3">
        <v>0.96550000000000002</v>
      </c>
      <c r="CZX3">
        <v>0.96789999999999998</v>
      </c>
      <c r="CZY3">
        <v>0.96789999999999998</v>
      </c>
      <c r="CZZ3">
        <v>0.96789999999999998</v>
      </c>
      <c r="DAA3">
        <v>0.96579999999999999</v>
      </c>
      <c r="DAB3">
        <v>0.96419999999999995</v>
      </c>
      <c r="DAC3">
        <v>0.97430000000000005</v>
      </c>
      <c r="DAD3">
        <v>0.97609999999999997</v>
      </c>
      <c r="DAE3">
        <v>0.9788</v>
      </c>
      <c r="DAF3">
        <v>0.9788</v>
      </c>
      <c r="DAG3">
        <v>0.9788</v>
      </c>
      <c r="DAH3">
        <v>0.99160000000000004</v>
      </c>
      <c r="DAI3">
        <v>0.98960000000000004</v>
      </c>
      <c r="DAJ3">
        <v>0.98199999999999998</v>
      </c>
      <c r="DAK3">
        <v>0.98519999999999996</v>
      </c>
      <c r="DAL3">
        <v>0.98660000000000003</v>
      </c>
      <c r="DAM3">
        <v>0.98660000000000003</v>
      </c>
      <c r="DAN3">
        <v>0.98660000000000003</v>
      </c>
      <c r="DAO3">
        <v>0.98219999999999996</v>
      </c>
      <c r="DAP3">
        <v>0.98099999999999998</v>
      </c>
      <c r="DAQ3">
        <v>0.97219999999999995</v>
      </c>
      <c r="DAR3">
        <v>0.96709999999999996</v>
      </c>
      <c r="DAS3">
        <v>0.95089999999999997</v>
      </c>
      <c r="DAT3">
        <v>0.95089999999999997</v>
      </c>
      <c r="DAU3">
        <v>0.95089999999999997</v>
      </c>
      <c r="DAV3">
        <v>0.9577</v>
      </c>
      <c r="DAW3">
        <v>0.9587</v>
      </c>
      <c r="DAX3">
        <v>0.9627</v>
      </c>
      <c r="DAY3">
        <v>0.96560000000000001</v>
      </c>
      <c r="DAZ3">
        <v>0.97819999999999996</v>
      </c>
      <c r="DBA3">
        <v>0.97819999999999996</v>
      </c>
      <c r="DBB3">
        <v>0.97819999999999996</v>
      </c>
      <c r="DBC3">
        <v>0.97529999999999994</v>
      </c>
      <c r="DBD3">
        <v>0.97489999999999999</v>
      </c>
      <c r="DBE3">
        <v>0.97589999999999999</v>
      </c>
      <c r="DBF3">
        <v>0.98370000000000002</v>
      </c>
      <c r="DBG3">
        <v>0.98160000000000003</v>
      </c>
      <c r="DBH3">
        <v>0.98160000000000003</v>
      </c>
      <c r="DBI3">
        <v>0.98160000000000003</v>
      </c>
      <c r="DBJ3">
        <v>0.98009999999999997</v>
      </c>
      <c r="DBK3">
        <v>0.98019999999999996</v>
      </c>
      <c r="DBL3">
        <v>0.98670000000000002</v>
      </c>
      <c r="DBM3">
        <v>0.9829</v>
      </c>
      <c r="DBN3">
        <v>0.98099999999999998</v>
      </c>
      <c r="DBO3">
        <v>0.98099999999999998</v>
      </c>
      <c r="DBP3">
        <v>0.98099999999999998</v>
      </c>
      <c r="DBQ3">
        <v>0.99270000000000003</v>
      </c>
      <c r="DBR3">
        <v>0.98799999999999999</v>
      </c>
      <c r="DBS3">
        <v>0.98350000000000004</v>
      </c>
      <c r="DBT3">
        <v>1.0051000000000001</v>
      </c>
      <c r="DBU3">
        <v>1.0063</v>
      </c>
      <c r="DBV3">
        <v>1.0063</v>
      </c>
      <c r="DBW3">
        <v>1.0063</v>
      </c>
      <c r="DBX3">
        <v>1.0053000000000001</v>
      </c>
      <c r="DBY3">
        <v>0.98680000000000001</v>
      </c>
      <c r="DBZ3">
        <v>0.99939999999999996</v>
      </c>
      <c r="DCA3">
        <v>0.99409999999999998</v>
      </c>
      <c r="DCB3">
        <v>0.98860000000000003</v>
      </c>
      <c r="DCC3">
        <v>0.98860000000000003</v>
      </c>
      <c r="DCD3">
        <v>0.98860000000000003</v>
      </c>
      <c r="DCE3">
        <v>0.98519999999999996</v>
      </c>
      <c r="DCF3">
        <v>0.98909999999999998</v>
      </c>
      <c r="DCG3">
        <v>0.97560000000000002</v>
      </c>
      <c r="DCH3">
        <v>0.98719999999999997</v>
      </c>
      <c r="DCI3">
        <v>0.98550000000000004</v>
      </c>
      <c r="DCJ3">
        <v>0.98550000000000004</v>
      </c>
      <c r="DCK3">
        <v>0.98550000000000004</v>
      </c>
      <c r="DCL3">
        <v>0.97840000000000005</v>
      </c>
      <c r="DCM3">
        <v>0.98360000000000003</v>
      </c>
      <c r="DCN3">
        <v>0.9728</v>
      </c>
      <c r="DCO3">
        <v>0.97189999999999999</v>
      </c>
      <c r="DCP3">
        <v>0.9657</v>
      </c>
      <c r="DCQ3">
        <v>0.9657</v>
      </c>
      <c r="DCR3">
        <v>0.9657</v>
      </c>
      <c r="DCS3">
        <v>0.95530000000000004</v>
      </c>
      <c r="DCT3">
        <v>0.95089999999999997</v>
      </c>
      <c r="DCU3">
        <v>0.94669999999999999</v>
      </c>
      <c r="DCV3">
        <v>0.95420000000000005</v>
      </c>
      <c r="DCW3">
        <v>0.95730000000000004</v>
      </c>
      <c r="DCX3">
        <v>0.95730000000000004</v>
      </c>
      <c r="DCY3">
        <v>0.95730000000000004</v>
      </c>
      <c r="DCZ3">
        <v>0.96909999999999996</v>
      </c>
      <c r="DDA3">
        <v>0.97560000000000002</v>
      </c>
      <c r="DDB3">
        <v>0.98099999999999998</v>
      </c>
      <c r="DDC3">
        <v>0.97199999999999998</v>
      </c>
      <c r="DDD3">
        <v>0.96930000000000005</v>
      </c>
      <c r="DDE3">
        <v>0.96930000000000005</v>
      </c>
      <c r="DDF3">
        <v>0.96930000000000005</v>
      </c>
      <c r="DDG3">
        <v>0.96789999999999998</v>
      </c>
      <c r="DDH3">
        <v>1.0031000000000001</v>
      </c>
      <c r="DDI3">
        <v>1.0096000000000001</v>
      </c>
      <c r="DDJ3">
        <v>1.0162</v>
      </c>
      <c r="DDK3">
        <v>1.0145999999999999</v>
      </c>
      <c r="DDL3">
        <v>1.0145999999999999</v>
      </c>
      <c r="DDM3">
        <v>1.0145999999999999</v>
      </c>
      <c r="DDN3">
        <v>1.0117</v>
      </c>
      <c r="DDO3">
        <v>1.0106999999999999</v>
      </c>
      <c r="DDP3">
        <v>1.0074000000000001</v>
      </c>
      <c r="DDQ3">
        <v>0.99909999999999999</v>
      </c>
      <c r="DDR3">
        <v>1.0072000000000001</v>
      </c>
      <c r="DDS3">
        <v>1.0072000000000001</v>
      </c>
      <c r="DDT3">
        <v>1.0072000000000001</v>
      </c>
      <c r="DDU3">
        <v>1.0158</v>
      </c>
      <c r="DDV3">
        <v>1.0115000000000001</v>
      </c>
      <c r="DDW3">
        <v>1.0076000000000001</v>
      </c>
      <c r="DDX3">
        <v>1.0113000000000001</v>
      </c>
      <c r="DDY3">
        <v>1.0223</v>
      </c>
      <c r="DDZ3">
        <v>1.0223</v>
      </c>
      <c r="DEA3">
        <v>1.0223</v>
      </c>
      <c r="DEB3">
        <v>1.0237000000000001</v>
      </c>
      <c r="DEC3">
        <v>1.0219</v>
      </c>
      <c r="DED3">
        <v>1.0213000000000001</v>
      </c>
      <c r="DEE3">
        <v>1.0233000000000001</v>
      </c>
      <c r="DEF3">
        <v>1.0113000000000001</v>
      </c>
      <c r="DEG3">
        <v>1.0113000000000001</v>
      </c>
      <c r="DEH3">
        <v>1.0113000000000001</v>
      </c>
      <c r="DEI3">
        <v>1.0144</v>
      </c>
      <c r="DEJ3">
        <v>1.0117</v>
      </c>
      <c r="DEK3">
        <v>1.0142</v>
      </c>
      <c r="DEL3">
        <v>1.0154000000000001</v>
      </c>
      <c r="DEM3">
        <v>1.0138</v>
      </c>
      <c r="DEN3">
        <v>1.0138</v>
      </c>
      <c r="DEO3">
        <v>1.0138</v>
      </c>
      <c r="DEP3">
        <v>1.0137</v>
      </c>
      <c r="DEQ3">
        <v>1.0219</v>
      </c>
      <c r="DER3">
        <v>1.0138</v>
      </c>
      <c r="DES3">
        <v>1.014</v>
      </c>
      <c r="DET3">
        <v>1.0133000000000001</v>
      </c>
      <c r="DEU3">
        <v>1.0133000000000001</v>
      </c>
      <c r="DEV3">
        <v>1.0133000000000001</v>
      </c>
      <c r="DEW3">
        <v>1.0037</v>
      </c>
      <c r="DEX3">
        <v>1.0165999999999999</v>
      </c>
      <c r="DEY3">
        <v>1.0087999999999999</v>
      </c>
      <c r="DEZ3">
        <v>1.014</v>
      </c>
      <c r="DFA3">
        <v>1.0184</v>
      </c>
      <c r="DFB3">
        <v>1.0184</v>
      </c>
      <c r="DFC3">
        <v>1.0184</v>
      </c>
      <c r="DFD3">
        <v>1.0288999999999999</v>
      </c>
      <c r="DFE3">
        <v>1.042</v>
      </c>
      <c r="DFF3">
        <v>1.0404</v>
      </c>
      <c r="DFG3">
        <v>1.0511999999999999</v>
      </c>
      <c r="DFH3">
        <v>1.0519000000000001</v>
      </c>
      <c r="DFI3">
        <v>1.0519000000000001</v>
      </c>
      <c r="DFJ3">
        <v>1.0519000000000001</v>
      </c>
      <c r="DFK3">
        <v>1.0547</v>
      </c>
      <c r="DFL3">
        <v>1.0603</v>
      </c>
      <c r="DFM3">
        <v>1.0622</v>
      </c>
      <c r="DFN3">
        <v>1.0573999999999999</v>
      </c>
      <c r="DFO3">
        <v>1.0537000000000001</v>
      </c>
      <c r="DFP3">
        <v>1.0537000000000001</v>
      </c>
      <c r="DFQ3">
        <v>1.0537000000000001</v>
      </c>
      <c r="DFR3">
        <v>1.0576000000000001</v>
      </c>
      <c r="DFS3">
        <v>1.0562</v>
      </c>
      <c r="DFT3">
        <v>1.0463</v>
      </c>
      <c r="DFU3">
        <v>1.0425</v>
      </c>
      <c r="DFV3">
        <v>1.0441</v>
      </c>
      <c r="DFW3">
        <v>1.0441</v>
      </c>
      <c r="DFX3">
        <v>1.0441</v>
      </c>
      <c r="DFY3">
        <v>1.0443</v>
      </c>
      <c r="DFZ3">
        <v>1.0404</v>
      </c>
      <c r="DGA3">
        <v>1.0287999999999999</v>
      </c>
      <c r="DGB3">
        <v>1.0315000000000001</v>
      </c>
      <c r="DGC3">
        <v>1.0438000000000001</v>
      </c>
      <c r="DGD3">
        <v>1.0438000000000001</v>
      </c>
      <c r="DGE3">
        <v>1.0438000000000001</v>
      </c>
      <c r="DGF3">
        <v>1.0370999999999999</v>
      </c>
      <c r="DGG3">
        <v>1.0350999999999999</v>
      </c>
      <c r="DGH3">
        <v>1.0382</v>
      </c>
      <c r="DGI3">
        <v>1.0417000000000001</v>
      </c>
      <c r="DGJ3">
        <v>1.0375000000000001</v>
      </c>
      <c r="DGK3">
        <v>1.0375000000000001</v>
      </c>
      <c r="DGL3">
        <v>1.0375000000000001</v>
      </c>
      <c r="DGM3">
        <v>1.036</v>
      </c>
      <c r="DGN3">
        <v>1.0276000000000001</v>
      </c>
      <c r="DGO3">
        <v>1.0136000000000001</v>
      </c>
      <c r="DGP3">
        <v>1.0105999999999999</v>
      </c>
      <c r="DGQ3">
        <v>1.0185999999999999</v>
      </c>
      <c r="DGR3">
        <v>1.0185999999999999</v>
      </c>
      <c r="DGS3">
        <v>1.0185999999999999</v>
      </c>
      <c r="DGT3">
        <v>1.0265</v>
      </c>
      <c r="DGU3">
        <v>1.0278</v>
      </c>
      <c r="DGV3">
        <v>1.0249999999999999</v>
      </c>
      <c r="DGW3">
        <v>1.0165</v>
      </c>
      <c r="DGX3">
        <v>1.0217000000000001</v>
      </c>
      <c r="DGY3">
        <v>1.0217000000000001</v>
      </c>
      <c r="DGZ3">
        <v>1.0217000000000001</v>
      </c>
      <c r="DHA3">
        <v>1.0114000000000001</v>
      </c>
      <c r="DHB3">
        <v>1.0309999999999999</v>
      </c>
      <c r="DHC3">
        <v>1.0266</v>
      </c>
      <c r="DHD3">
        <v>1.0229999999999999</v>
      </c>
      <c r="DHE3">
        <v>1.0291999999999999</v>
      </c>
      <c r="DHF3">
        <v>1.0291999999999999</v>
      </c>
      <c r="DHG3">
        <v>1.0291999999999999</v>
      </c>
      <c r="DHH3">
        <v>1.0221</v>
      </c>
      <c r="DHI3">
        <v>1.0193000000000001</v>
      </c>
      <c r="DHJ3">
        <v>1.0247999999999999</v>
      </c>
      <c r="DHK3">
        <v>1.0195000000000001</v>
      </c>
      <c r="DHL3">
        <v>1.0219</v>
      </c>
      <c r="DHM3">
        <v>1.0219</v>
      </c>
      <c r="DHN3">
        <v>1.0219</v>
      </c>
      <c r="DHO3">
        <v>1.0229999999999999</v>
      </c>
      <c r="DHP3">
        <v>1.0329999999999999</v>
      </c>
      <c r="DHQ3">
        <v>1.0286</v>
      </c>
      <c r="DHR3">
        <v>1.0247999999999999</v>
      </c>
      <c r="DHS3">
        <v>1.0244</v>
      </c>
      <c r="DHT3">
        <v>1.0244</v>
      </c>
      <c r="DHU3">
        <v>1.0244</v>
      </c>
      <c r="DHV3">
        <v>1.0226</v>
      </c>
      <c r="DHW3">
        <v>1.0219</v>
      </c>
      <c r="DHX3">
        <v>1.0224</v>
      </c>
      <c r="DHY3">
        <v>1.0215000000000001</v>
      </c>
      <c r="DHZ3">
        <v>1.0317000000000001</v>
      </c>
      <c r="DIA3">
        <v>1.0317000000000001</v>
      </c>
      <c r="DIB3">
        <v>1.0317000000000001</v>
      </c>
      <c r="DIC3">
        <v>1.0334000000000001</v>
      </c>
      <c r="DID3">
        <v>1.0265</v>
      </c>
      <c r="DIE3">
        <v>1.0255000000000001</v>
      </c>
      <c r="DIF3">
        <v>1.0263</v>
      </c>
      <c r="DIG3">
        <v>1.0383</v>
      </c>
      <c r="DIH3">
        <v>1.0383</v>
      </c>
      <c r="DII3">
        <v>1.0383</v>
      </c>
      <c r="DIJ3">
        <v>1.0347999999999999</v>
      </c>
      <c r="DIK3">
        <v>1.0479000000000001</v>
      </c>
      <c r="DIL3">
        <v>1.0422</v>
      </c>
      <c r="DIM3">
        <v>1.0368999999999999</v>
      </c>
      <c r="DIN3">
        <v>1.0374000000000001</v>
      </c>
      <c r="DIO3">
        <v>1.0374000000000001</v>
      </c>
      <c r="DIP3">
        <v>1.0374000000000001</v>
      </c>
      <c r="DIQ3">
        <v>1.0357000000000001</v>
      </c>
      <c r="DIR3">
        <v>1.0499000000000001</v>
      </c>
      <c r="DIS3">
        <v>1.0485</v>
      </c>
      <c r="DIT3">
        <v>1.0531999999999999</v>
      </c>
      <c r="DIU3">
        <v>1.0538000000000001</v>
      </c>
      <c r="DIV3">
        <v>1.0538000000000001</v>
      </c>
      <c r="DIW3">
        <v>1.0538000000000001</v>
      </c>
      <c r="DIX3">
        <v>1.0518000000000001</v>
      </c>
      <c r="DIY3">
        <v>1.0501</v>
      </c>
      <c r="DIZ3">
        <v>1.0494000000000001</v>
      </c>
      <c r="DJA3">
        <v>1.0548</v>
      </c>
      <c r="DJB3">
        <v>1.0548</v>
      </c>
      <c r="DJC3">
        <v>1.0548</v>
      </c>
      <c r="DJD3">
        <v>1.0548</v>
      </c>
      <c r="DJE3">
        <v>1.0548</v>
      </c>
      <c r="DJF3">
        <v>1.0511999999999999</v>
      </c>
      <c r="DJG3">
        <v>1.0444</v>
      </c>
      <c r="DJH3">
        <v>1.0366</v>
      </c>
      <c r="DJI3">
        <v>1.0369999999999999</v>
      </c>
      <c r="DJJ3">
        <v>1.0369999999999999</v>
      </c>
      <c r="DJK3">
        <v>1.0369999999999999</v>
      </c>
      <c r="DJL3">
        <v>1.0356000000000001</v>
      </c>
      <c r="DJM3">
        <v>1.0398000000000001</v>
      </c>
      <c r="DJN3">
        <v>1.0437000000000001</v>
      </c>
      <c r="DJO3">
        <v>1.0449999999999999</v>
      </c>
      <c r="DJP3">
        <v>1.048</v>
      </c>
      <c r="DJQ3">
        <v>1.048</v>
      </c>
      <c r="DJR3">
        <v>1.048</v>
      </c>
      <c r="DJS3">
        <v>1.0428999999999999</v>
      </c>
      <c r="DJT3">
        <v>1.0427</v>
      </c>
      <c r="DJU3">
        <v>1.0358000000000001</v>
      </c>
      <c r="DJV3">
        <v>1.038</v>
      </c>
      <c r="DJW3">
        <v>1.0331999999999999</v>
      </c>
      <c r="DJX3">
        <v>1.0331999999999999</v>
      </c>
      <c r="DJY3">
        <v>1.0331999999999999</v>
      </c>
      <c r="DJZ3">
        <v>1.0306</v>
      </c>
      <c r="DKA3">
        <v>1.0304</v>
      </c>
      <c r="DKB3">
        <v>1.0239</v>
      </c>
      <c r="DKC3">
        <v>1.0218</v>
      </c>
      <c r="DKD3">
        <v>1.0245</v>
      </c>
      <c r="DKE3">
        <v>1.0245</v>
      </c>
      <c r="DKF3">
        <v>1.0245</v>
      </c>
      <c r="DKG3">
        <v>1.0226</v>
      </c>
      <c r="DKH3">
        <v>1.0177</v>
      </c>
      <c r="DKI3">
        <v>1.0216000000000001</v>
      </c>
      <c r="DKJ3">
        <v>1.0241</v>
      </c>
      <c r="DKK3">
        <v>1.0169999999999999</v>
      </c>
      <c r="DKL3">
        <v>1.0169999999999999</v>
      </c>
      <c r="DKM3">
        <v>1.0169999999999999</v>
      </c>
      <c r="DKN3">
        <v>1.0142</v>
      </c>
      <c r="DKO3">
        <v>1.0154000000000001</v>
      </c>
      <c r="DKP3">
        <v>1.0076000000000001</v>
      </c>
      <c r="DKQ3">
        <v>1.0258</v>
      </c>
      <c r="DKR3">
        <v>1.0210999999999999</v>
      </c>
      <c r="DKS3">
        <v>1.0210999999999999</v>
      </c>
      <c r="DKT3">
        <v>1.0210999999999999</v>
      </c>
      <c r="DKU3">
        <v>1.0299</v>
      </c>
      <c r="DKV3">
        <v>1.0331999999999999</v>
      </c>
      <c r="DKW3">
        <v>1.0265</v>
      </c>
      <c r="DKX3">
        <v>1.0303</v>
      </c>
      <c r="DKY3">
        <v>1.0281</v>
      </c>
      <c r="DKZ3">
        <v>1.0281</v>
      </c>
      <c r="DLA3">
        <v>1.0281</v>
      </c>
      <c r="DLB3">
        <v>1.0283</v>
      </c>
      <c r="DLC3">
        <v>1.0264</v>
      </c>
      <c r="DLD3">
        <v>1.0310999999999999</v>
      </c>
      <c r="DLE3">
        <v>1.0221</v>
      </c>
      <c r="DLF3">
        <v>1.0204</v>
      </c>
      <c r="DLG3">
        <v>1.0204</v>
      </c>
      <c r="DLH3">
        <v>1.0204</v>
      </c>
      <c r="DLI3">
        <v>1.0165</v>
      </c>
      <c r="DLJ3">
        <v>1.0075000000000001</v>
      </c>
      <c r="DLK3">
        <v>1.0129999999999999</v>
      </c>
      <c r="DLL3">
        <v>1.0166999999999999</v>
      </c>
      <c r="DLM3">
        <v>1.0170999999999999</v>
      </c>
      <c r="DLN3">
        <v>1.0170999999999999</v>
      </c>
      <c r="DLO3">
        <v>1.0170999999999999</v>
      </c>
      <c r="DLP3">
        <v>1.0175000000000001</v>
      </c>
      <c r="DLQ3">
        <v>1.0137</v>
      </c>
      <c r="DLR3">
        <v>1.0145</v>
      </c>
      <c r="DLS3">
        <v>1.012</v>
      </c>
      <c r="DLT3">
        <v>1.0044999999999999</v>
      </c>
      <c r="DLU3">
        <v>1.0044999999999999</v>
      </c>
      <c r="DLV3">
        <v>1.0044999999999999</v>
      </c>
      <c r="DLW3">
        <v>1.0024</v>
      </c>
      <c r="DLX3">
        <v>1.0055000000000001</v>
      </c>
      <c r="DLY3">
        <v>1.0099</v>
      </c>
      <c r="DLZ3">
        <v>1.0128999999999999</v>
      </c>
      <c r="DMA3">
        <v>1.0136000000000001</v>
      </c>
      <c r="DMB3">
        <v>1.0136000000000001</v>
      </c>
      <c r="DMC3">
        <v>1.0136000000000001</v>
      </c>
      <c r="DMD3">
        <v>1.0109999999999999</v>
      </c>
      <c r="DME3">
        <v>1.0113000000000001</v>
      </c>
      <c r="DMF3">
        <v>1.0027999999999999</v>
      </c>
      <c r="DMG3">
        <v>1.0009999999999999</v>
      </c>
      <c r="DMH3">
        <v>1.0047999999999999</v>
      </c>
      <c r="DMI3">
        <v>1.0047999999999999</v>
      </c>
      <c r="DMJ3">
        <v>1.0047999999999999</v>
      </c>
      <c r="DMK3">
        <v>1.0047999999999999</v>
      </c>
      <c r="DML3">
        <v>1.0037</v>
      </c>
      <c r="DMM3">
        <v>1.0001</v>
      </c>
      <c r="DMN3">
        <v>1.0054000000000001</v>
      </c>
      <c r="DMO3">
        <v>1.0034000000000001</v>
      </c>
      <c r="DMP3">
        <v>1.0034000000000001</v>
      </c>
      <c r="DMQ3">
        <v>1.0034000000000001</v>
      </c>
      <c r="DMR3">
        <v>1.0006999999999999</v>
      </c>
      <c r="DMS3">
        <v>1.0087999999999999</v>
      </c>
      <c r="DMT3">
        <v>1.0143</v>
      </c>
      <c r="DMU3">
        <v>1.0130999999999999</v>
      </c>
      <c r="DMV3">
        <v>1.0037</v>
      </c>
      <c r="DMW3">
        <v>1.0037</v>
      </c>
      <c r="DMX3">
        <v>1.0037</v>
      </c>
      <c r="DMY3">
        <v>1.0113000000000001</v>
      </c>
      <c r="DMZ3">
        <v>1.0147999999999999</v>
      </c>
      <c r="DNA3">
        <v>1.0085</v>
      </c>
      <c r="DNB3">
        <v>1.0041</v>
      </c>
      <c r="DNC3">
        <v>1.0073000000000001</v>
      </c>
      <c r="DND3">
        <v>1.0073000000000001</v>
      </c>
      <c r="DNE3">
        <v>1.0073000000000001</v>
      </c>
      <c r="DNF3">
        <v>1.0061</v>
      </c>
      <c r="DNG3">
        <v>0.99960000000000004</v>
      </c>
      <c r="DNH3">
        <v>1.0067999999999999</v>
      </c>
      <c r="DNI3">
        <v>1.0087999999999999</v>
      </c>
      <c r="DNJ3">
        <v>1.0029999999999999</v>
      </c>
      <c r="DNK3">
        <v>1.0029999999999999</v>
      </c>
      <c r="DNL3">
        <v>1.0029999999999999</v>
      </c>
      <c r="DNM3">
        <v>1.0004</v>
      </c>
      <c r="DNN3">
        <v>0.99860000000000004</v>
      </c>
      <c r="DNO3">
        <v>0.998</v>
      </c>
      <c r="DNP3">
        <v>0.99209999999999998</v>
      </c>
      <c r="DNQ3">
        <v>0.98960000000000004</v>
      </c>
      <c r="DNR3">
        <v>0.98960000000000004</v>
      </c>
      <c r="DNS3">
        <v>0.98960000000000004</v>
      </c>
      <c r="DNT3">
        <v>0.98429999999999995</v>
      </c>
      <c r="DNU3">
        <v>0.98419999999999996</v>
      </c>
      <c r="DNV3">
        <v>0.98099999999999998</v>
      </c>
      <c r="DNW3">
        <v>0.98729999999999996</v>
      </c>
      <c r="DNX3">
        <v>0.99270000000000003</v>
      </c>
      <c r="DNY3">
        <v>0.99270000000000003</v>
      </c>
      <c r="DNZ3">
        <v>0.99270000000000003</v>
      </c>
      <c r="DOA3">
        <v>0.99560000000000004</v>
      </c>
      <c r="DOB3">
        <v>0.99399999999999999</v>
      </c>
      <c r="DOC3">
        <v>0.9929</v>
      </c>
      <c r="DOD3">
        <v>0.99309999999999998</v>
      </c>
      <c r="DOE3">
        <v>0.99050000000000005</v>
      </c>
      <c r="DOF3">
        <v>0.99050000000000005</v>
      </c>
      <c r="DOG3">
        <v>0.99050000000000005</v>
      </c>
      <c r="DOH3">
        <v>0.98950000000000005</v>
      </c>
      <c r="DOI3">
        <v>0.98799999999999999</v>
      </c>
      <c r="DOJ3">
        <v>0.99829999999999997</v>
      </c>
      <c r="DOK3">
        <v>0.99360000000000004</v>
      </c>
      <c r="DOL3">
        <v>0.99829999999999997</v>
      </c>
      <c r="DOM3">
        <v>0.99829999999999997</v>
      </c>
      <c r="DON3">
        <v>0.99829999999999997</v>
      </c>
      <c r="DOO3">
        <v>0.98980000000000001</v>
      </c>
      <c r="DOP3">
        <v>0.98170000000000002</v>
      </c>
      <c r="DOQ3">
        <v>0.97689999999999999</v>
      </c>
      <c r="DOR3">
        <v>0.97889999999999999</v>
      </c>
      <c r="DOS3">
        <v>0.97799999999999998</v>
      </c>
      <c r="DOT3">
        <v>0.97799999999999998</v>
      </c>
      <c r="DOU3">
        <v>0.97799999999999998</v>
      </c>
      <c r="DOV3">
        <v>0.99009999999999998</v>
      </c>
      <c r="DOW3">
        <v>0.98399999999999999</v>
      </c>
      <c r="DOX3">
        <v>0.97799999999999998</v>
      </c>
      <c r="DOY3">
        <v>0.98429999999999995</v>
      </c>
      <c r="DOZ3">
        <v>0.97970000000000002</v>
      </c>
      <c r="DPA3">
        <v>0.97970000000000002</v>
      </c>
      <c r="DPB3">
        <v>0.97970000000000002</v>
      </c>
      <c r="DPC3">
        <v>0.98219999999999996</v>
      </c>
      <c r="DPD3">
        <v>0.97840000000000005</v>
      </c>
      <c r="DPE3">
        <v>0.98519999999999996</v>
      </c>
      <c r="DPF3">
        <v>0.99109999999999998</v>
      </c>
      <c r="DPG3">
        <v>0.9899</v>
      </c>
      <c r="DPH3">
        <v>0.9899</v>
      </c>
      <c r="DPI3">
        <v>0.9899</v>
      </c>
      <c r="DPJ3">
        <v>0.99690000000000001</v>
      </c>
      <c r="DPK3">
        <v>0.99550000000000005</v>
      </c>
      <c r="DPL3">
        <v>1.0009999999999999</v>
      </c>
      <c r="DPM3">
        <v>0.99690000000000001</v>
      </c>
      <c r="DPN3">
        <v>0.99890000000000001</v>
      </c>
      <c r="DPO3">
        <v>0.99890000000000001</v>
      </c>
      <c r="DPP3">
        <v>0.99890000000000001</v>
      </c>
      <c r="DPQ3">
        <v>0.99819999999999998</v>
      </c>
      <c r="DPR3">
        <v>0.99139999999999995</v>
      </c>
      <c r="DPS3">
        <v>0.98939999999999995</v>
      </c>
      <c r="DPT3">
        <v>0.98350000000000004</v>
      </c>
      <c r="DPU3">
        <v>0.97929999999999995</v>
      </c>
      <c r="DPV3">
        <v>0.97929999999999995</v>
      </c>
      <c r="DPW3">
        <v>0.97929999999999995</v>
      </c>
      <c r="DPX3">
        <v>0.97619999999999996</v>
      </c>
      <c r="DPY3">
        <v>0.97140000000000004</v>
      </c>
      <c r="DPZ3">
        <v>0.97660000000000002</v>
      </c>
      <c r="DQA3">
        <v>0.98180000000000001</v>
      </c>
      <c r="DQB3">
        <v>0.97450000000000003</v>
      </c>
      <c r="DQC3">
        <v>0.97450000000000003</v>
      </c>
      <c r="DQD3">
        <v>0.97450000000000003</v>
      </c>
      <c r="DQE3">
        <v>0.98009999999999997</v>
      </c>
      <c r="DQF3">
        <v>0.97199999999999998</v>
      </c>
      <c r="DQG3">
        <v>0.9748</v>
      </c>
      <c r="DQH3">
        <v>0.97909999999999997</v>
      </c>
      <c r="DQI3">
        <v>0.99460000000000004</v>
      </c>
      <c r="DQJ3">
        <v>0.99460000000000004</v>
      </c>
      <c r="DQK3">
        <v>0.99460000000000004</v>
      </c>
      <c r="DQL3">
        <v>1.0008999999999999</v>
      </c>
      <c r="DQM3">
        <v>0.99709999999999999</v>
      </c>
      <c r="DQN3">
        <v>0.98650000000000004</v>
      </c>
      <c r="DQO3">
        <v>0.98839999999999995</v>
      </c>
      <c r="DQP3">
        <v>0.97919999999999996</v>
      </c>
      <c r="DQQ3">
        <v>0.97919999999999996</v>
      </c>
      <c r="DQR3">
        <v>0.97919999999999996</v>
      </c>
      <c r="DQS3">
        <v>0.98939999999999995</v>
      </c>
      <c r="DQT3">
        <v>0.98839999999999995</v>
      </c>
      <c r="DQU3">
        <v>0.97940000000000005</v>
      </c>
      <c r="DQV3">
        <v>0.97909999999999997</v>
      </c>
      <c r="DQW3">
        <v>0.97450000000000003</v>
      </c>
      <c r="DQX3">
        <v>0.97450000000000003</v>
      </c>
      <c r="DQY3">
        <v>0.97450000000000003</v>
      </c>
      <c r="DQZ3">
        <v>0.9698</v>
      </c>
      <c r="DRA3">
        <v>0.97370000000000001</v>
      </c>
      <c r="DRB3">
        <v>0.96860000000000002</v>
      </c>
      <c r="DRC3">
        <v>0.97689999999999999</v>
      </c>
      <c r="DRD3">
        <v>0.9718</v>
      </c>
      <c r="DRE3">
        <v>0.9718</v>
      </c>
      <c r="DRF3">
        <v>0.9718</v>
      </c>
      <c r="DRG3">
        <v>0.96579999999999999</v>
      </c>
      <c r="DRH3">
        <v>0.97699999999999998</v>
      </c>
      <c r="DRI3">
        <v>0.96930000000000005</v>
      </c>
      <c r="DRJ3">
        <v>0.96940000000000004</v>
      </c>
      <c r="DRK3">
        <v>0.97389999999999999</v>
      </c>
      <c r="DRL3">
        <v>0.97389999999999999</v>
      </c>
      <c r="DRM3">
        <v>0.97389999999999999</v>
      </c>
      <c r="DRN3">
        <v>0.97430000000000005</v>
      </c>
      <c r="DRO3">
        <v>0.97409999999999997</v>
      </c>
      <c r="DRP3">
        <v>0.97360000000000002</v>
      </c>
      <c r="DRQ3">
        <v>0.97089999999999999</v>
      </c>
      <c r="DRR3">
        <v>0.97</v>
      </c>
      <c r="DRS3">
        <v>0.97</v>
      </c>
      <c r="DRT3">
        <v>0.97</v>
      </c>
      <c r="DRU3">
        <v>0.96830000000000005</v>
      </c>
      <c r="DRV3">
        <v>0.95389999999999997</v>
      </c>
      <c r="DRW3">
        <v>0.95920000000000005</v>
      </c>
      <c r="DRX3">
        <v>0.96650000000000003</v>
      </c>
      <c r="DRY3">
        <v>0.94640000000000002</v>
      </c>
      <c r="DRZ3">
        <v>0.94640000000000002</v>
      </c>
      <c r="DSA3">
        <v>0.94640000000000002</v>
      </c>
      <c r="DSB3">
        <v>0.95289999999999997</v>
      </c>
      <c r="DSC3">
        <v>0.94399999999999995</v>
      </c>
      <c r="DSD3">
        <v>0.94</v>
      </c>
      <c r="DSE3">
        <v>0.95250000000000001</v>
      </c>
      <c r="DSF3">
        <v>0.94259999999999999</v>
      </c>
      <c r="DSG3">
        <v>0.94259999999999999</v>
      </c>
      <c r="DSH3">
        <v>0.94259999999999999</v>
      </c>
      <c r="DSI3">
        <v>0.94550000000000001</v>
      </c>
      <c r="DSJ3">
        <v>0.93779999999999997</v>
      </c>
      <c r="DSK3">
        <v>0.9405</v>
      </c>
      <c r="DSL3">
        <v>0.95579999999999998</v>
      </c>
      <c r="DSM3">
        <v>0.95379999999999998</v>
      </c>
      <c r="DSN3">
        <v>0.95379999999999998</v>
      </c>
      <c r="DSO3">
        <v>0.95379999999999998</v>
      </c>
      <c r="DSP3">
        <v>0.97389999999999999</v>
      </c>
      <c r="DSQ3">
        <v>0.97309999999999997</v>
      </c>
      <c r="DSR3">
        <v>0.96389999999999998</v>
      </c>
      <c r="DSS3">
        <v>0.95920000000000005</v>
      </c>
      <c r="DST3">
        <v>0.96020000000000005</v>
      </c>
      <c r="DSU3">
        <v>0.96020000000000005</v>
      </c>
      <c r="DSV3">
        <v>0.96020000000000005</v>
      </c>
      <c r="DSW3">
        <v>0.9546</v>
      </c>
      <c r="DSX3">
        <v>0.96389999999999998</v>
      </c>
      <c r="DSY3">
        <v>0.96599999999999997</v>
      </c>
      <c r="DSZ3">
        <v>0.97209999999999996</v>
      </c>
      <c r="DTA3">
        <v>0.97840000000000005</v>
      </c>
      <c r="DTB3">
        <v>0.97840000000000005</v>
      </c>
      <c r="DTC3">
        <v>0.97840000000000005</v>
      </c>
      <c r="DTD3">
        <v>0.98699999999999999</v>
      </c>
      <c r="DTE3">
        <v>0.97760000000000002</v>
      </c>
      <c r="DTF3">
        <v>0.97619999999999996</v>
      </c>
      <c r="DTG3">
        <v>0.97760000000000002</v>
      </c>
      <c r="DTH3">
        <v>0.96830000000000005</v>
      </c>
      <c r="DTI3">
        <v>0.96830000000000005</v>
      </c>
      <c r="DTJ3">
        <v>0.96830000000000005</v>
      </c>
      <c r="DTK3">
        <v>0.96779999999999999</v>
      </c>
      <c r="DTL3">
        <v>0.97019999999999995</v>
      </c>
      <c r="DTM3">
        <v>0.97389999999999999</v>
      </c>
      <c r="DTN3">
        <v>0.96540000000000004</v>
      </c>
      <c r="DTO3">
        <v>0.96350000000000002</v>
      </c>
      <c r="DTP3">
        <v>0.96350000000000002</v>
      </c>
      <c r="DTQ3">
        <v>0.96350000000000002</v>
      </c>
      <c r="DTR3">
        <v>0.95979999999999999</v>
      </c>
      <c r="DTS3">
        <v>0.96479999999999999</v>
      </c>
      <c r="DTT3">
        <v>0.9456</v>
      </c>
      <c r="DTU3">
        <v>0.94810000000000005</v>
      </c>
      <c r="DTV3">
        <v>0.95689999999999997</v>
      </c>
      <c r="DTW3">
        <v>0.95689999999999997</v>
      </c>
      <c r="DTX3">
        <v>0.95689999999999997</v>
      </c>
      <c r="DTY3">
        <v>0.97170000000000001</v>
      </c>
      <c r="DTZ3">
        <v>0.96550000000000002</v>
      </c>
      <c r="DUA3">
        <v>0.96850000000000003</v>
      </c>
      <c r="DUB3">
        <v>0.96809999999999996</v>
      </c>
      <c r="DUC3">
        <v>0.9667</v>
      </c>
      <c r="DUD3">
        <v>0.9667</v>
      </c>
      <c r="DUE3">
        <v>0.9667</v>
      </c>
      <c r="DUF3">
        <v>0.95809999999999995</v>
      </c>
      <c r="DUG3">
        <v>0.94410000000000005</v>
      </c>
      <c r="DUH3">
        <v>0.94299999999999995</v>
      </c>
      <c r="DUI3">
        <v>0.93910000000000005</v>
      </c>
      <c r="DUJ3">
        <v>0.94059999999999999</v>
      </c>
      <c r="DUK3">
        <v>0.94059999999999999</v>
      </c>
      <c r="DUL3">
        <v>0.94059999999999999</v>
      </c>
      <c r="DUM3">
        <v>0.93930000000000002</v>
      </c>
      <c r="DUN3">
        <v>0.95199999999999996</v>
      </c>
      <c r="DUO3">
        <v>0.95209999999999995</v>
      </c>
      <c r="DUP3">
        <v>0.96719999999999995</v>
      </c>
      <c r="DUQ3">
        <v>0.96050000000000002</v>
      </c>
      <c r="DUR3">
        <v>0.96050000000000002</v>
      </c>
      <c r="DUS3">
        <v>0.96050000000000002</v>
      </c>
      <c r="DUT3">
        <v>0.95720000000000005</v>
      </c>
      <c r="DUU3">
        <v>0.9677</v>
      </c>
      <c r="DUV3">
        <v>0.97809999999999997</v>
      </c>
      <c r="DUW3">
        <v>0.98329999999999995</v>
      </c>
      <c r="DUX3">
        <v>0.97240000000000004</v>
      </c>
      <c r="DUY3">
        <v>0.97240000000000004</v>
      </c>
      <c r="DUZ3">
        <v>0.97240000000000004</v>
      </c>
      <c r="DVA3">
        <v>0.97589999999999999</v>
      </c>
      <c r="DVB3">
        <v>0.97199999999999998</v>
      </c>
      <c r="DVC3">
        <v>0.97060000000000002</v>
      </c>
      <c r="DVD3">
        <v>0.97350000000000003</v>
      </c>
      <c r="DVE3">
        <v>0.97009999999999996</v>
      </c>
      <c r="DVF3">
        <v>0.97009999999999996</v>
      </c>
      <c r="DVG3">
        <v>0.97009999999999996</v>
      </c>
      <c r="DVH3">
        <v>0.9647</v>
      </c>
      <c r="DVI3">
        <v>0.95860000000000001</v>
      </c>
      <c r="DVJ3">
        <v>0.9496</v>
      </c>
      <c r="DVK3">
        <v>0.94369999999999998</v>
      </c>
      <c r="DVL3">
        <v>0.95750000000000002</v>
      </c>
      <c r="DVM3">
        <v>0.95750000000000002</v>
      </c>
      <c r="DVN3">
        <v>0.95750000000000002</v>
      </c>
      <c r="DVO3">
        <v>0.96340000000000003</v>
      </c>
      <c r="DVP3">
        <v>0.95099999999999996</v>
      </c>
      <c r="DVQ3">
        <v>0.95209999999999995</v>
      </c>
      <c r="DVR3">
        <v>0.95450000000000002</v>
      </c>
      <c r="DVS3">
        <v>0.95599999999999996</v>
      </c>
      <c r="DVT3">
        <v>0.95599999999999996</v>
      </c>
      <c r="DVU3">
        <v>0.95599999999999996</v>
      </c>
      <c r="DVV3">
        <v>0.9486</v>
      </c>
      <c r="DVW3">
        <v>0.94030000000000002</v>
      </c>
      <c r="DVX3">
        <v>0.92569999999999997</v>
      </c>
      <c r="DVY3">
        <v>0.94389999999999996</v>
      </c>
      <c r="DVZ3">
        <v>0.93210000000000004</v>
      </c>
      <c r="DWA3">
        <v>0.93210000000000004</v>
      </c>
      <c r="DWB3">
        <v>0.93210000000000004</v>
      </c>
      <c r="DWC3">
        <v>0.94010000000000005</v>
      </c>
      <c r="DWD3">
        <v>0.95579999999999998</v>
      </c>
      <c r="DWE3">
        <v>0.97399999999999998</v>
      </c>
      <c r="DWF3">
        <v>0.96540000000000004</v>
      </c>
      <c r="DWG3">
        <v>0.97350000000000003</v>
      </c>
      <c r="DWH3">
        <v>0.97350000000000003</v>
      </c>
      <c r="DWI3">
        <v>0.97350000000000003</v>
      </c>
      <c r="DWJ3">
        <v>0.9849</v>
      </c>
      <c r="DWK3">
        <v>0.98419999999999996</v>
      </c>
      <c r="DWL3">
        <v>0.97440000000000004</v>
      </c>
      <c r="DWM3">
        <v>0.97889999999999999</v>
      </c>
      <c r="DWN3">
        <v>0.96350000000000002</v>
      </c>
      <c r="DWO3">
        <v>0.96350000000000002</v>
      </c>
      <c r="DWP3">
        <v>0.96350000000000002</v>
      </c>
      <c r="DWQ3">
        <v>0.96840000000000004</v>
      </c>
      <c r="DWR3">
        <v>0.97319999999999995</v>
      </c>
      <c r="DWS3">
        <v>0.98199999999999998</v>
      </c>
      <c r="DWT3">
        <v>0.98629999999999995</v>
      </c>
      <c r="DWU3">
        <v>0.99519999999999997</v>
      </c>
      <c r="DWV3">
        <v>0.99519999999999997</v>
      </c>
      <c r="DWW3">
        <v>0.99519999999999997</v>
      </c>
      <c r="DWX3">
        <v>0.99729999999999996</v>
      </c>
      <c r="DWY3">
        <v>0.98829999999999996</v>
      </c>
      <c r="DWZ3">
        <v>0.99629999999999996</v>
      </c>
      <c r="DXA3">
        <v>1.0007999999999999</v>
      </c>
      <c r="DXB3">
        <v>0.99809999999999999</v>
      </c>
      <c r="DXC3">
        <v>0.99809999999999999</v>
      </c>
      <c r="DXD3">
        <v>0.99809999999999999</v>
      </c>
      <c r="DXE3">
        <v>0.99990000000000001</v>
      </c>
      <c r="DXF3">
        <v>1.0027999999999999</v>
      </c>
      <c r="DXG3">
        <v>0.9869</v>
      </c>
      <c r="DXH3">
        <v>0.9819</v>
      </c>
      <c r="DXI3">
        <v>0.99760000000000004</v>
      </c>
      <c r="DXJ3">
        <v>0.99760000000000004</v>
      </c>
      <c r="DXK3">
        <v>0.99760000000000004</v>
      </c>
      <c r="DXL3">
        <v>1.0005999999999999</v>
      </c>
      <c r="DXM3">
        <v>1.0032000000000001</v>
      </c>
      <c r="DXN3">
        <v>0.99660000000000004</v>
      </c>
      <c r="DXO3">
        <v>0.99250000000000005</v>
      </c>
      <c r="DXP3">
        <v>0.99390000000000001</v>
      </c>
      <c r="DXQ3">
        <v>0.99390000000000001</v>
      </c>
      <c r="DXR3">
        <v>0.99390000000000001</v>
      </c>
      <c r="DXS3">
        <v>0.99170000000000003</v>
      </c>
      <c r="DXT3">
        <v>0.99829999999999997</v>
      </c>
      <c r="DXU3">
        <v>0.99909999999999999</v>
      </c>
      <c r="DXV3">
        <v>0.98870000000000002</v>
      </c>
      <c r="DXW3">
        <v>0.98870000000000002</v>
      </c>
      <c r="DXX3">
        <v>0.98870000000000002</v>
      </c>
      <c r="DXY3">
        <v>0.98870000000000002</v>
      </c>
      <c r="DXZ3">
        <v>0.98870000000000002</v>
      </c>
      <c r="DYA3">
        <v>0.98480000000000001</v>
      </c>
      <c r="DYB3">
        <v>0.9819</v>
      </c>
      <c r="DYC3">
        <v>0.97970000000000002</v>
      </c>
      <c r="DYD3">
        <v>0.97319999999999995</v>
      </c>
      <c r="DYE3">
        <v>0.97319999999999995</v>
      </c>
      <c r="DYF3">
        <v>0.97319999999999995</v>
      </c>
      <c r="DYG3">
        <v>0.98280000000000001</v>
      </c>
      <c r="DYH3">
        <v>0.97709999999999997</v>
      </c>
      <c r="DYI3">
        <v>0.98129999999999995</v>
      </c>
      <c r="DYJ3">
        <v>0.97699999999999998</v>
      </c>
      <c r="DYK3">
        <v>0.99139999999999995</v>
      </c>
      <c r="DYL3">
        <v>0.99139999999999995</v>
      </c>
      <c r="DYM3">
        <v>0.99139999999999995</v>
      </c>
      <c r="DYN3">
        <v>0.98980000000000001</v>
      </c>
      <c r="DYO3">
        <v>0.98950000000000005</v>
      </c>
      <c r="DYP3">
        <v>0.98419999999999996</v>
      </c>
      <c r="DYQ3">
        <v>0.98089999999999999</v>
      </c>
      <c r="DYR3">
        <v>0.98229999999999995</v>
      </c>
      <c r="DYS3">
        <v>0.98229999999999995</v>
      </c>
      <c r="DYT3">
        <v>0.98229999999999995</v>
      </c>
      <c r="DYU3">
        <v>0.97360000000000002</v>
      </c>
      <c r="DYV3">
        <v>0.97430000000000005</v>
      </c>
      <c r="DYW3">
        <v>0.97099999999999997</v>
      </c>
      <c r="DYX3">
        <v>0.97430000000000005</v>
      </c>
      <c r="DYY3">
        <v>0.96940000000000004</v>
      </c>
      <c r="DYZ3">
        <v>0.96940000000000004</v>
      </c>
      <c r="DZA3">
        <v>0.96940000000000004</v>
      </c>
      <c r="DZB3">
        <v>0.97140000000000004</v>
      </c>
      <c r="DZC3">
        <v>0.9677</v>
      </c>
      <c r="DZD3">
        <v>0.9657</v>
      </c>
      <c r="DZE3">
        <v>0.94810000000000005</v>
      </c>
      <c r="DZF3">
        <v>0.94540000000000002</v>
      </c>
      <c r="DZG3">
        <v>0.94540000000000002</v>
      </c>
      <c r="DZH3">
        <v>0.94540000000000002</v>
      </c>
      <c r="DZI3">
        <v>0.94469999999999998</v>
      </c>
      <c r="DZJ3">
        <v>0.94689999999999996</v>
      </c>
      <c r="DZK3">
        <v>0.95799999999999996</v>
      </c>
      <c r="DZL3">
        <v>0.96409999999999996</v>
      </c>
      <c r="DZM3">
        <v>0.95099999999999996</v>
      </c>
      <c r="DZN3">
        <v>0.95099999999999996</v>
      </c>
      <c r="DZO3">
        <v>0.95099999999999996</v>
      </c>
      <c r="DZP3">
        <v>0.95699999999999996</v>
      </c>
      <c r="DZQ3">
        <v>0.95950000000000002</v>
      </c>
      <c r="DZR3">
        <v>0.95689999999999997</v>
      </c>
      <c r="DZS3">
        <v>0.95469999999999999</v>
      </c>
      <c r="DZT3">
        <v>0.95120000000000005</v>
      </c>
      <c r="DZU3">
        <v>0.95120000000000005</v>
      </c>
      <c r="DZV3">
        <v>0.95120000000000005</v>
      </c>
      <c r="DZW3">
        <v>0.94589999999999996</v>
      </c>
      <c r="DZX3">
        <v>0.93679999999999997</v>
      </c>
      <c r="DZY3">
        <v>0.93730000000000002</v>
      </c>
      <c r="DZZ3">
        <v>0.93410000000000004</v>
      </c>
      <c r="EAA3">
        <v>0.93149999999999999</v>
      </c>
      <c r="EAB3">
        <v>0.93149999999999999</v>
      </c>
      <c r="EAC3">
        <v>0.93149999999999999</v>
      </c>
      <c r="EAD3">
        <v>0.94189999999999996</v>
      </c>
      <c r="EAE3">
        <v>0.94279999999999997</v>
      </c>
      <c r="EAF3">
        <v>0.94369999999999998</v>
      </c>
      <c r="EAG3">
        <v>0.93579999999999997</v>
      </c>
      <c r="EAH3">
        <v>0.93579999999999997</v>
      </c>
      <c r="EAI3">
        <v>0.93579999999999997</v>
      </c>
      <c r="EAJ3">
        <v>0.93579999999999997</v>
      </c>
      <c r="EAK3">
        <v>0.94430000000000003</v>
      </c>
      <c r="EAL3">
        <v>0.93979999999999997</v>
      </c>
      <c r="EAM3">
        <v>0.94120000000000004</v>
      </c>
      <c r="EAN3">
        <v>0.94369999999999998</v>
      </c>
      <c r="EAO3">
        <v>0.94920000000000004</v>
      </c>
      <c r="EAP3">
        <v>0.94920000000000004</v>
      </c>
      <c r="EAQ3">
        <v>0.94920000000000004</v>
      </c>
      <c r="EAR3">
        <v>0.95409999999999995</v>
      </c>
      <c r="EAS3">
        <v>0.95669999999999999</v>
      </c>
      <c r="EAT3">
        <v>0.9698</v>
      </c>
      <c r="EAU3">
        <v>0.9748</v>
      </c>
      <c r="EAV3">
        <v>0.97440000000000004</v>
      </c>
      <c r="EAW3">
        <v>0.97440000000000004</v>
      </c>
      <c r="EAX3">
        <v>0.97440000000000004</v>
      </c>
      <c r="EAY3">
        <v>0.96950000000000003</v>
      </c>
      <c r="EAZ3">
        <v>0.9667</v>
      </c>
      <c r="EBA3">
        <v>0.96799999999999997</v>
      </c>
      <c r="EBB3">
        <v>0.97319999999999995</v>
      </c>
      <c r="EBC3">
        <v>0.96560000000000001</v>
      </c>
      <c r="EBD3">
        <v>0.96560000000000001</v>
      </c>
      <c r="EBE3">
        <v>0.96560000000000001</v>
      </c>
      <c r="EBF3">
        <v>0.96719999999999995</v>
      </c>
      <c r="EBG3">
        <v>0.96179999999999999</v>
      </c>
      <c r="EBH3">
        <v>0.96589999999999998</v>
      </c>
      <c r="EBI3">
        <v>0.96230000000000004</v>
      </c>
      <c r="EBJ3">
        <v>0.95230000000000004</v>
      </c>
      <c r="EBK3">
        <v>0.95230000000000004</v>
      </c>
      <c r="EBL3">
        <v>0.95230000000000004</v>
      </c>
      <c r="EBM3">
        <v>0.95230000000000004</v>
      </c>
      <c r="EBN3">
        <v>0.95340000000000003</v>
      </c>
      <c r="EBO3">
        <v>0.96230000000000004</v>
      </c>
      <c r="EBP3">
        <v>0.95589999999999997</v>
      </c>
      <c r="EBQ3">
        <v>0.95660000000000001</v>
      </c>
      <c r="EBR3">
        <v>0.95660000000000001</v>
      </c>
      <c r="EBS3">
        <v>0.95660000000000001</v>
      </c>
      <c r="EBT3">
        <v>0.95660000000000001</v>
      </c>
      <c r="EBU3">
        <v>0.95279999999999998</v>
      </c>
      <c r="EBV3">
        <v>0.94510000000000005</v>
      </c>
      <c r="EBW3">
        <v>0.94740000000000002</v>
      </c>
      <c r="EBX3">
        <v>0.93740000000000001</v>
      </c>
      <c r="EBY3">
        <v>0.93740000000000001</v>
      </c>
      <c r="EBZ3">
        <v>0.93740000000000001</v>
      </c>
      <c r="ECA3">
        <v>0.93200000000000005</v>
      </c>
      <c r="ECB3">
        <v>0.94350000000000001</v>
      </c>
      <c r="ECC3">
        <v>0.94059999999999999</v>
      </c>
      <c r="ECD3">
        <v>0.93989999999999996</v>
      </c>
      <c r="ECE3">
        <v>0.95320000000000005</v>
      </c>
      <c r="ECF3">
        <v>0.95320000000000005</v>
      </c>
      <c r="ECG3">
        <v>0.95320000000000005</v>
      </c>
      <c r="ECH3">
        <v>0.95199999999999996</v>
      </c>
      <c r="ECI3">
        <v>0.94410000000000005</v>
      </c>
      <c r="ECJ3">
        <v>0.94740000000000002</v>
      </c>
      <c r="ECK3">
        <v>0.94399999999999995</v>
      </c>
      <c r="ECL3">
        <v>0.95499999999999996</v>
      </c>
      <c r="ECM3">
        <v>0.95499999999999996</v>
      </c>
      <c r="ECN3">
        <v>0.95499999999999996</v>
      </c>
      <c r="ECO3">
        <v>0.9526</v>
      </c>
      <c r="ECP3">
        <v>0.95709999999999995</v>
      </c>
      <c r="ECQ3">
        <v>0.95640000000000003</v>
      </c>
      <c r="ECR3">
        <v>0.94589999999999996</v>
      </c>
      <c r="ECS3">
        <v>0.93279999999999996</v>
      </c>
      <c r="ECT3">
        <v>0.93279999999999996</v>
      </c>
      <c r="ECU3">
        <v>0.93279999999999996</v>
      </c>
      <c r="ECV3">
        <v>0.94889999999999997</v>
      </c>
      <c r="ECW3">
        <v>0.95540000000000003</v>
      </c>
      <c r="ECX3">
        <v>0.94650000000000001</v>
      </c>
      <c r="ECY3">
        <v>0.9446</v>
      </c>
      <c r="ECZ3">
        <v>0.93320000000000003</v>
      </c>
      <c r="EDA3">
        <v>0.93320000000000003</v>
      </c>
      <c r="EDB3">
        <v>0.93320000000000003</v>
      </c>
      <c r="EDC3">
        <v>0.94210000000000005</v>
      </c>
      <c r="EDD3">
        <v>0.95530000000000004</v>
      </c>
      <c r="EDE3">
        <v>0.94530000000000003</v>
      </c>
      <c r="EDF3">
        <v>0.95709999999999995</v>
      </c>
      <c r="EDG3">
        <v>0.94969999999999999</v>
      </c>
      <c r="EDH3">
        <v>0.94969999999999999</v>
      </c>
      <c r="EDI3">
        <v>0.94969999999999999</v>
      </c>
      <c r="EDJ3">
        <v>0.95030000000000003</v>
      </c>
      <c r="EDK3">
        <v>0.95820000000000005</v>
      </c>
      <c r="EDL3">
        <v>0.94410000000000005</v>
      </c>
      <c r="EDM3">
        <v>0.94099999999999995</v>
      </c>
      <c r="EDN3">
        <v>0.93340000000000001</v>
      </c>
      <c r="EDO3">
        <v>0.93340000000000001</v>
      </c>
      <c r="EDP3">
        <v>0.93340000000000001</v>
      </c>
      <c r="EDQ3">
        <v>0.94069999999999998</v>
      </c>
      <c r="EDR3">
        <v>0.94130000000000003</v>
      </c>
      <c r="EDS3">
        <v>0.92569999999999997</v>
      </c>
      <c r="EDT3">
        <v>0.92569999999999997</v>
      </c>
      <c r="EDU3">
        <v>0.92779999999999996</v>
      </c>
      <c r="EDV3">
        <v>0.92779999999999996</v>
      </c>
      <c r="EDW3">
        <v>0.92779999999999996</v>
      </c>
      <c r="EDX3">
        <v>0.93210000000000004</v>
      </c>
      <c r="EDY3">
        <v>0.9325</v>
      </c>
      <c r="EDZ3">
        <v>0.93910000000000005</v>
      </c>
      <c r="EEA3">
        <v>0.94630000000000003</v>
      </c>
      <c r="EEB3">
        <v>0.95020000000000004</v>
      </c>
      <c r="EEC3">
        <v>0.95020000000000004</v>
      </c>
      <c r="EED3">
        <v>0.95020000000000004</v>
      </c>
      <c r="EEE3">
        <v>0.95299999999999996</v>
      </c>
      <c r="EEF3">
        <v>0.94710000000000005</v>
      </c>
      <c r="EEG3">
        <v>0.96940000000000004</v>
      </c>
      <c r="EEH3">
        <v>0.96589999999999998</v>
      </c>
      <c r="EEI3">
        <v>0.96189999999999998</v>
      </c>
      <c r="EEJ3">
        <v>0.96189999999999998</v>
      </c>
      <c r="EEK3">
        <v>0.96189999999999998</v>
      </c>
      <c r="EEL3">
        <v>0.9677</v>
      </c>
      <c r="EEM3">
        <v>0.97189999999999999</v>
      </c>
      <c r="EEN3">
        <v>0.97099999999999997</v>
      </c>
      <c r="EEO3">
        <v>0.96830000000000005</v>
      </c>
      <c r="EEP3">
        <v>0.95789999999999997</v>
      </c>
      <c r="EEQ3">
        <v>0.95789999999999997</v>
      </c>
      <c r="EER3">
        <v>0.95789999999999997</v>
      </c>
      <c r="EES3">
        <v>0.94520000000000004</v>
      </c>
      <c r="EET3">
        <v>0.94520000000000004</v>
      </c>
      <c r="EEU3">
        <v>0.94079999999999997</v>
      </c>
      <c r="EEV3">
        <v>0.93140000000000001</v>
      </c>
      <c r="EEW3">
        <v>0.91679999999999995</v>
      </c>
      <c r="EEX3">
        <v>0.91679999999999995</v>
      </c>
      <c r="EEY3">
        <v>0.91679999999999995</v>
      </c>
      <c r="EEZ3">
        <v>0.93189999999999995</v>
      </c>
      <c r="EFA3">
        <v>0.93210000000000004</v>
      </c>
      <c r="EFB3">
        <v>0.9173</v>
      </c>
      <c r="EFC3">
        <v>0.91410000000000002</v>
      </c>
      <c r="EFD3">
        <v>0.91490000000000005</v>
      </c>
      <c r="EFE3">
        <v>0.91490000000000005</v>
      </c>
      <c r="EFF3">
        <v>0.91490000000000005</v>
      </c>
      <c r="EFG3">
        <v>0.93210000000000004</v>
      </c>
      <c r="EFH3">
        <v>0.93600000000000005</v>
      </c>
      <c r="EFI3">
        <v>0.93620000000000003</v>
      </c>
      <c r="EFJ3">
        <v>0.92889999999999995</v>
      </c>
      <c r="EFK3">
        <v>0.9335</v>
      </c>
      <c r="EFL3">
        <v>0.9335</v>
      </c>
      <c r="EFM3">
        <v>0.9335</v>
      </c>
      <c r="EFN3">
        <v>0.93869999999999998</v>
      </c>
      <c r="EFO3">
        <v>0.93469999999999998</v>
      </c>
      <c r="EFP3">
        <v>0.92069999999999996</v>
      </c>
      <c r="EFQ3">
        <v>0.91700000000000004</v>
      </c>
      <c r="EFR3">
        <v>0.92789999999999995</v>
      </c>
      <c r="EFS3">
        <v>0.92789999999999995</v>
      </c>
      <c r="EFT3">
        <v>0.92789999999999995</v>
      </c>
      <c r="EFU3">
        <v>0.92110000000000003</v>
      </c>
      <c r="EFV3">
        <v>0.92559999999999998</v>
      </c>
      <c r="EFW3">
        <v>0.93479999999999996</v>
      </c>
      <c r="EFX3">
        <v>0.92879999999999996</v>
      </c>
      <c r="EFY3">
        <v>0.9153</v>
      </c>
      <c r="EFZ3">
        <v>0.9153</v>
      </c>
      <c r="EGA3">
        <v>0.9153</v>
      </c>
      <c r="EGB3">
        <v>0.91059999999999997</v>
      </c>
      <c r="EGC3">
        <v>0.90459999999999996</v>
      </c>
      <c r="EGD3">
        <v>0.9133</v>
      </c>
      <c r="EGE3">
        <v>0.90369999999999995</v>
      </c>
      <c r="EGF3">
        <v>0.9254</v>
      </c>
      <c r="EGG3">
        <v>0.9254</v>
      </c>
      <c r="EGH3">
        <v>0.9254</v>
      </c>
      <c r="EGI3">
        <v>0.91469999999999996</v>
      </c>
      <c r="EGJ3">
        <v>0.91649999999999998</v>
      </c>
      <c r="EGK3">
        <v>0.92949999999999999</v>
      </c>
      <c r="EGL3">
        <v>0.9274</v>
      </c>
      <c r="EGM3">
        <v>0.92210000000000003</v>
      </c>
      <c r="EGN3">
        <v>0.92210000000000003</v>
      </c>
      <c r="EGO3">
        <v>0.92210000000000003</v>
      </c>
      <c r="EGP3">
        <v>0.91300000000000003</v>
      </c>
      <c r="EGQ3">
        <v>0.90129999999999999</v>
      </c>
      <c r="EGR3">
        <v>0.90359999999999996</v>
      </c>
      <c r="EGS3">
        <v>0.90080000000000005</v>
      </c>
      <c r="EGT3">
        <v>0.92169999999999996</v>
      </c>
      <c r="EGU3">
        <v>0.92169999999999996</v>
      </c>
      <c r="EGV3">
        <v>0.92169999999999996</v>
      </c>
      <c r="EGW3">
        <v>0.92510000000000003</v>
      </c>
      <c r="EGX3">
        <v>0.90639999999999998</v>
      </c>
      <c r="EGY3">
        <v>0.91180000000000005</v>
      </c>
      <c r="EGZ3">
        <v>0.92449999999999999</v>
      </c>
      <c r="EHA3">
        <v>0.92390000000000005</v>
      </c>
      <c r="EHB3">
        <v>0.92390000000000005</v>
      </c>
      <c r="EHC3">
        <v>0.92390000000000005</v>
      </c>
      <c r="EHD3">
        <v>0.93210000000000004</v>
      </c>
      <c r="EHE3">
        <v>0.92930000000000001</v>
      </c>
      <c r="EHF3">
        <v>0.93589999999999995</v>
      </c>
      <c r="EHG3">
        <v>0.93640000000000001</v>
      </c>
      <c r="EHH3">
        <v>0.92810000000000004</v>
      </c>
      <c r="EHI3">
        <v>0.92810000000000004</v>
      </c>
      <c r="EHJ3">
        <v>0.92810000000000004</v>
      </c>
      <c r="EHK3">
        <v>0.92210000000000003</v>
      </c>
      <c r="EHL3">
        <v>0.91969999999999996</v>
      </c>
      <c r="EHM3">
        <v>0.92530000000000001</v>
      </c>
      <c r="EHN3">
        <v>0.92459999999999998</v>
      </c>
      <c r="EHO3">
        <v>0.9234</v>
      </c>
      <c r="EHP3">
        <v>0.9234</v>
      </c>
      <c r="EHQ3">
        <v>0.9234</v>
      </c>
      <c r="EHR3">
        <v>0.91180000000000005</v>
      </c>
      <c r="EHS3">
        <v>0.90369999999999995</v>
      </c>
      <c r="EHT3">
        <v>0.90659999999999996</v>
      </c>
      <c r="EHU3">
        <v>0.90539999999999998</v>
      </c>
      <c r="EHV3">
        <v>0.89549999999999996</v>
      </c>
      <c r="EHW3">
        <v>0.89549999999999996</v>
      </c>
      <c r="EHX3">
        <v>0.89549999999999996</v>
      </c>
      <c r="EHY3">
        <v>0.89500000000000002</v>
      </c>
      <c r="EHZ3">
        <v>0.89100000000000001</v>
      </c>
      <c r="EIA3">
        <v>0.87350000000000005</v>
      </c>
      <c r="EIB3">
        <v>0.86060000000000003</v>
      </c>
      <c r="EIC3">
        <v>0.85750000000000004</v>
      </c>
      <c r="EID3">
        <v>0.85750000000000004</v>
      </c>
      <c r="EIE3">
        <v>0.85750000000000004</v>
      </c>
      <c r="EIF3">
        <v>0.86450000000000005</v>
      </c>
      <c r="EIG3">
        <v>0.85780000000000001</v>
      </c>
      <c r="EIH3">
        <v>0.86409999999999998</v>
      </c>
      <c r="EII3">
        <v>0.85819999999999996</v>
      </c>
      <c r="EIJ3">
        <v>0.86460000000000004</v>
      </c>
      <c r="EIK3">
        <v>0.86460000000000004</v>
      </c>
      <c r="EIL3">
        <v>0.86460000000000004</v>
      </c>
      <c r="EIM3">
        <v>0.86719999999999997</v>
      </c>
      <c r="EIN3">
        <v>0.86880000000000002</v>
      </c>
      <c r="EIO3">
        <v>0.86839999999999995</v>
      </c>
      <c r="EIP3">
        <v>0.8659</v>
      </c>
      <c r="EIQ3">
        <v>0.87180000000000002</v>
      </c>
      <c r="EIR3">
        <v>0.87180000000000002</v>
      </c>
      <c r="EIS3">
        <v>0.87180000000000002</v>
      </c>
      <c r="EIT3">
        <v>0.86050000000000004</v>
      </c>
      <c r="EIU3">
        <v>0.87109999999999999</v>
      </c>
      <c r="EIV3">
        <v>0.86809999999999998</v>
      </c>
      <c r="EIW3">
        <v>0.87319999999999998</v>
      </c>
      <c r="EIX3">
        <v>0.88690000000000002</v>
      </c>
      <c r="EIY3">
        <v>0.88690000000000002</v>
      </c>
      <c r="EIZ3">
        <v>0.88690000000000002</v>
      </c>
      <c r="EJA3">
        <v>0.88339999999999996</v>
      </c>
      <c r="EJB3">
        <v>0.87629999999999997</v>
      </c>
      <c r="EJC3">
        <v>0.88970000000000005</v>
      </c>
      <c r="EJD3">
        <v>0.88270000000000004</v>
      </c>
      <c r="EJE3">
        <v>0.89149999999999996</v>
      </c>
      <c r="EJF3">
        <v>0.89149999999999996</v>
      </c>
      <c r="EJG3">
        <v>0.89149999999999996</v>
      </c>
      <c r="EJH3">
        <v>0.90539999999999998</v>
      </c>
      <c r="EJI3">
        <v>0.90980000000000005</v>
      </c>
      <c r="EJJ3">
        <v>0.90629999999999999</v>
      </c>
      <c r="EJK3">
        <v>0.89180000000000004</v>
      </c>
      <c r="EJL3">
        <v>0.90549999999999997</v>
      </c>
      <c r="EJM3">
        <v>0.90549999999999997</v>
      </c>
      <c r="EJN3">
        <v>0.90549999999999997</v>
      </c>
      <c r="EJO3">
        <v>0.89810000000000001</v>
      </c>
      <c r="EJP3">
        <v>0.91900000000000004</v>
      </c>
      <c r="EJQ3">
        <v>0.92259999999999998</v>
      </c>
      <c r="EJR3">
        <v>0.92359999999999998</v>
      </c>
      <c r="EJS3">
        <v>0.90949999999999998</v>
      </c>
      <c r="EJT3">
        <v>0.90949999999999998</v>
      </c>
      <c r="EJU3">
        <v>0.90949999999999998</v>
      </c>
      <c r="EJV3">
        <v>0.89139999999999997</v>
      </c>
      <c r="EJW3">
        <v>0.89480000000000004</v>
      </c>
      <c r="EJX3">
        <v>0.88600000000000001</v>
      </c>
      <c r="EJY3">
        <v>0.88800000000000001</v>
      </c>
      <c r="EJZ3">
        <v>0.88739999999999997</v>
      </c>
      <c r="EKA3">
        <v>0.88739999999999997</v>
      </c>
      <c r="EKB3">
        <v>0.88739999999999997</v>
      </c>
      <c r="EKC3">
        <v>0.87409999999999999</v>
      </c>
      <c r="EKD3">
        <v>0.87060000000000004</v>
      </c>
      <c r="EKE3">
        <v>0.86399999999999999</v>
      </c>
      <c r="EKF3">
        <v>0.85519999999999996</v>
      </c>
      <c r="EKG3">
        <v>0.85050000000000003</v>
      </c>
      <c r="EKH3">
        <v>0.85050000000000003</v>
      </c>
      <c r="EKI3">
        <v>0.85050000000000003</v>
      </c>
      <c r="EKJ3">
        <v>0.84919999999999995</v>
      </c>
      <c r="EKK3">
        <v>0.86050000000000004</v>
      </c>
      <c r="EKL3">
        <v>0.86250000000000004</v>
      </c>
      <c r="EKM3">
        <v>0.8659</v>
      </c>
      <c r="EKN3">
        <v>0.86160000000000003</v>
      </c>
      <c r="EKO3">
        <v>0.86160000000000003</v>
      </c>
      <c r="EKP3">
        <v>0.86160000000000003</v>
      </c>
      <c r="EKQ3">
        <v>0.85829999999999995</v>
      </c>
      <c r="EKR3">
        <v>0.84909999999999997</v>
      </c>
      <c r="EKS3">
        <v>0.85540000000000005</v>
      </c>
      <c r="EKT3">
        <v>0.84319999999999995</v>
      </c>
      <c r="EKU3">
        <v>0.84089999999999998</v>
      </c>
      <c r="EKV3">
        <v>0.84089999999999998</v>
      </c>
      <c r="EKW3">
        <v>0.84089999999999998</v>
      </c>
      <c r="EKX3">
        <v>0.84089999999999998</v>
      </c>
      <c r="EKY3">
        <v>0.83209999999999995</v>
      </c>
      <c r="EKZ3">
        <v>0.81620000000000004</v>
      </c>
      <c r="ELA3">
        <v>0.82269999999999999</v>
      </c>
      <c r="ELB3">
        <v>0.82079999999999997</v>
      </c>
      <c r="ELC3">
        <v>0.82079999999999997</v>
      </c>
      <c r="ELD3">
        <v>0.82079999999999997</v>
      </c>
      <c r="ELE3">
        <v>0.81020000000000003</v>
      </c>
      <c r="ELF3">
        <v>0.80389999999999995</v>
      </c>
      <c r="ELG3">
        <v>0.80569999999999997</v>
      </c>
      <c r="ELH3">
        <v>0.81110000000000004</v>
      </c>
      <c r="ELI3">
        <v>0.82569999999999999</v>
      </c>
      <c r="ELJ3">
        <v>0.82569999999999999</v>
      </c>
      <c r="ELK3">
        <v>0.82569999999999999</v>
      </c>
      <c r="ELL3">
        <v>0.83130000000000004</v>
      </c>
      <c r="ELM3">
        <v>0.82310000000000005</v>
      </c>
      <c r="ELN3">
        <v>0.82369999999999999</v>
      </c>
      <c r="ELO3">
        <v>0.81289999999999996</v>
      </c>
      <c r="ELP3">
        <v>0.81289999999999996</v>
      </c>
      <c r="ELQ3">
        <v>0.81289999999999996</v>
      </c>
      <c r="ELR3">
        <v>0.81289999999999996</v>
      </c>
      <c r="ELS3">
        <v>0.81289999999999996</v>
      </c>
      <c r="ELT3">
        <v>0.80969999999999998</v>
      </c>
      <c r="ELU3">
        <v>0.80330000000000001</v>
      </c>
      <c r="ELV3">
        <v>0.81030000000000002</v>
      </c>
      <c r="ELW3">
        <v>0.80559999999999998</v>
      </c>
      <c r="ELX3">
        <v>0.80559999999999998</v>
      </c>
      <c r="ELY3">
        <v>0.80559999999999998</v>
      </c>
      <c r="ELZ3">
        <v>0.80069999999999997</v>
      </c>
      <c r="EMA3">
        <v>0.79010000000000002</v>
      </c>
      <c r="EMB3">
        <v>0.79759999999999998</v>
      </c>
      <c r="EMC3">
        <v>0.79800000000000004</v>
      </c>
      <c r="EMD3">
        <v>0.80840000000000001</v>
      </c>
      <c r="EME3">
        <v>0.80840000000000001</v>
      </c>
      <c r="EMF3">
        <v>0.80840000000000001</v>
      </c>
      <c r="EMG3">
        <v>0.81440000000000001</v>
      </c>
      <c r="EMH3">
        <v>0.81299999999999994</v>
      </c>
      <c r="EMI3">
        <v>0.81559999999999999</v>
      </c>
      <c r="EMJ3">
        <v>0.80930000000000002</v>
      </c>
      <c r="EMK3">
        <v>0.80789999999999995</v>
      </c>
      <c r="EML3">
        <v>0.80789999999999995</v>
      </c>
      <c r="EMM3">
        <v>0.80789999999999995</v>
      </c>
      <c r="EMN3">
        <v>0.81710000000000005</v>
      </c>
      <c r="EMO3">
        <v>0.79269999999999996</v>
      </c>
      <c r="EMP3">
        <v>0.78459999999999996</v>
      </c>
      <c r="EMQ3">
        <v>0.78879999999999995</v>
      </c>
      <c r="EMR3">
        <v>0.7863</v>
      </c>
      <c r="EMS3">
        <v>0.7863</v>
      </c>
      <c r="EMT3">
        <v>0.7863</v>
      </c>
      <c r="EMU3">
        <v>0.77649999999999997</v>
      </c>
      <c r="EMV3">
        <v>0.78320000000000001</v>
      </c>
      <c r="EMW3">
        <v>0.78190000000000004</v>
      </c>
      <c r="EMX3">
        <v>0.76590000000000003</v>
      </c>
      <c r="EMY3">
        <v>0.77859999999999996</v>
      </c>
      <c r="EMZ3">
        <v>0.77859999999999996</v>
      </c>
      <c r="ENA3">
        <v>0.77859999999999996</v>
      </c>
      <c r="ENB3">
        <v>0.77790000000000004</v>
      </c>
      <c r="ENC3">
        <v>0.77710000000000001</v>
      </c>
      <c r="END3">
        <v>0.77780000000000005</v>
      </c>
      <c r="ENE3">
        <v>0.77610000000000001</v>
      </c>
      <c r="ENF3">
        <v>0.79100000000000004</v>
      </c>
      <c r="ENG3">
        <v>0.79100000000000004</v>
      </c>
      <c r="ENH3">
        <v>0.79100000000000004</v>
      </c>
      <c r="ENI3">
        <v>0.80469999999999997</v>
      </c>
      <c r="ENJ3">
        <v>0.80230000000000001</v>
      </c>
      <c r="ENK3">
        <v>0.79790000000000005</v>
      </c>
      <c r="ENL3">
        <v>0.79979999999999996</v>
      </c>
      <c r="ENM3">
        <v>0.7913</v>
      </c>
      <c r="ENN3">
        <v>0.7913</v>
      </c>
      <c r="ENO3">
        <v>0.7913</v>
      </c>
      <c r="ENP3">
        <v>0.80069999999999997</v>
      </c>
      <c r="ENQ3">
        <v>0.79310000000000003</v>
      </c>
      <c r="ENR3">
        <v>0.79169999999999996</v>
      </c>
      <c r="ENS3">
        <v>0.80220000000000002</v>
      </c>
      <c r="ENT3">
        <v>0.80989999999999995</v>
      </c>
      <c r="ENU3">
        <v>0.80989999999999995</v>
      </c>
      <c r="ENV3">
        <v>0.80989999999999995</v>
      </c>
      <c r="ENW3">
        <v>0.8024</v>
      </c>
      <c r="ENX3">
        <v>0.80169999999999997</v>
      </c>
      <c r="ENY3">
        <v>0.81730000000000003</v>
      </c>
      <c r="ENZ3">
        <v>0.81459999999999999</v>
      </c>
      <c r="EOA3">
        <v>0.79969999999999997</v>
      </c>
      <c r="EOB3">
        <v>0.79969999999999997</v>
      </c>
      <c r="EOC3">
        <v>0.79969999999999997</v>
      </c>
      <c r="EOD3">
        <v>0.81159999999999999</v>
      </c>
      <c r="EOE3">
        <v>0.80469999999999997</v>
      </c>
      <c r="EOF3">
        <v>0.80020000000000002</v>
      </c>
      <c r="EOG3">
        <v>0.80500000000000005</v>
      </c>
      <c r="EOH3">
        <v>0.80630000000000002</v>
      </c>
      <c r="EOI3">
        <v>0.80630000000000002</v>
      </c>
      <c r="EOJ3">
        <v>0.80630000000000002</v>
      </c>
      <c r="EOK3">
        <v>0.82130000000000003</v>
      </c>
      <c r="EOL3">
        <v>0.82050000000000001</v>
      </c>
      <c r="EOM3">
        <v>0.81369999999999998</v>
      </c>
      <c r="EON3">
        <v>0.81879999999999997</v>
      </c>
      <c r="EOO3">
        <v>0.7954</v>
      </c>
      <c r="EOP3">
        <v>0.7954</v>
      </c>
      <c r="EOQ3">
        <v>0.7954</v>
      </c>
      <c r="EOR3">
        <v>0.79210000000000003</v>
      </c>
      <c r="EOS3">
        <v>0.78979999999999995</v>
      </c>
      <c r="EOT3">
        <v>0.79010000000000002</v>
      </c>
      <c r="EOU3">
        <v>0.79930000000000001</v>
      </c>
      <c r="EOV3">
        <v>0.8075</v>
      </c>
      <c r="EOW3">
        <v>0.8075</v>
      </c>
      <c r="EOX3">
        <v>0.8075</v>
      </c>
      <c r="EOY3">
        <v>0.79920000000000002</v>
      </c>
      <c r="EOZ3">
        <v>0.81599999999999995</v>
      </c>
      <c r="EPA3">
        <v>0.81259999999999999</v>
      </c>
      <c r="EPB3">
        <v>0.83599999999999997</v>
      </c>
      <c r="EPC3">
        <v>0.84540000000000004</v>
      </c>
      <c r="EPD3">
        <v>0.84540000000000004</v>
      </c>
      <c r="EPE3">
        <v>0.84540000000000004</v>
      </c>
      <c r="EPF3">
        <v>0.83309999999999995</v>
      </c>
      <c r="EPG3">
        <v>0.84650000000000003</v>
      </c>
      <c r="EPH3">
        <v>0.84109999999999996</v>
      </c>
      <c r="EPI3">
        <v>0.82440000000000002</v>
      </c>
      <c r="EPJ3">
        <v>0.81840000000000002</v>
      </c>
      <c r="EPK3">
        <v>0.81840000000000002</v>
      </c>
      <c r="EPL3">
        <v>0.81840000000000002</v>
      </c>
      <c r="EPM3">
        <v>0.81869999999999998</v>
      </c>
    </row>
    <row r="4" spans="1:3809" x14ac:dyDescent="0.3">
      <c r="A4" t="s">
        <v>8252</v>
      </c>
      <c r="B4" s="27">
        <v>0.1275</v>
      </c>
      <c r="C4" s="27">
        <v>0.12759999999999999</v>
      </c>
      <c r="D4" s="27">
        <v>0.12759999999999999</v>
      </c>
      <c r="E4" s="27">
        <v>0.1275</v>
      </c>
      <c r="F4" s="27">
        <v>0.1275</v>
      </c>
      <c r="G4" s="27">
        <v>0.1275</v>
      </c>
      <c r="H4" s="27">
        <v>0.12740000000000001</v>
      </c>
      <c r="I4" s="27">
        <v>0.12740000000000001</v>
      </c>
      <c r="J4" s="27">
        <v>0.12740000000000001</v>
      </c>
      <c r="K4" s="27">
        <v>0.12740000000000001</v>
      </c>
      <c r="L4" s="27">
        <v>0.12740000000000001</v>
      </c>
      <c r="M4" s="27">
        <v>0.12740000000000001</v>
      </c>
      <c r="N4" s="27">
        <v>0.12740000000000001</v>
      </c>
      <c r="O4" s="27">
        <v>0.12740000000000001</v>
      </c>
      <c r="P4" s="27">
        <v>0.12740000000000001</v>
      </c>
      <c r="Q4" s="27">
        <v>0.12740000000000001</v>
      </c>
      <c r="R4" s="27">
        <v>0.12740000000000001</v>
      </c>
      <c r="S4" s="27">
        <v>0.12740000000000001</v>
      </c>
      <c r="T4" s="27">
        <v>0.12740000000000001</v>
      </c>
      <c r="U4" s="27">
        <v>0.12740000000000001</v>
      </c>
      <c r="V4" s="27">
        <v>0.12740000000000001</v>
      </c>
      <c r="W4" s="27">
        <v>0.12740000000000001</v>
      </c>
      <c r="X4" s="27">
        <v>0.12740000000000001</v>
      </c>
      <c r="Y4" s="27">
        <v>0.12740000000000001</v>
      </c>
      <c r="Z4" s="27">
        <v>0.12740000000000001</v>
      </c>
      <c r="AA4" s="27">
        <v>0.12740000000000001</v>
      </c>
      <c r="AB4" s="27">
        <v>0.12740000000000001</v>
      </c>
      <c r="AC4" s="27">
        <v>0.12740000000000001</v>
      </c>
      <c r="AD4" s="27">
        <v>0.12740000000000001</v>
      </c>
      <c r="AE4" s="27">
        <v>0.12740000000000001</v>
      </c>
      <c r="AF4" s="27">
        <v>0.12740000000000001</v>
      </c>
      <c r="AG4" s="27">
        <v>0.1275</v>
      </c>
      <c r="AH4" s="27">
        <v>0.1275</v>
      </c>
      <c r="AI4" s="27">
        <v>0.1275</v>
      </c>
      <c r="AJ4" s="27">
        <v>0.1275</v>
      </c>
      <c r="AK4" s="27">
        <v>0.1275</v>
      </c>
      <c r="AL4" s="27">
        <v>0.1275</v>
      </c>
      <c r="AM4" s="27">
        <v>0.1275</v>
      </c>
      <c r="AN4" s="27">
        <v>0.1275</v>
      </c>
      <c r="AO4" s="27">
        <v>0.1275</v>
      </c>
      <c r="AP4" s="27">
        <v>0.1275</v>
      </c>
      <c r="AQ4" s="27">
        <v>0.1275</v>
      </c>
      <c r="AR4" s="27">
        <v>0.1275</v>
      </c>
      <c r="AS4" s="27">
        <v>0.1275</v>
      </c>
      <c r="AT4" s="27">
        <v>0.1275</v>
      </c>
      <c r="AU4" s="27">
        <v>0.1275</v>
      </c>
      <c r="AV4" s="27">
        <v>0.1275</v>
      </c>
      <c r="AW4" s="27">
        <v>0.1275</v>
      </c>
      <c r="AX4" s="27">
        <v>0.1275</v>
      </c>
      <c r="AY4" s="27">
        <v>0.1275</v>
      </c>
      <c r="AZ4" s="27">
        <v>0.1275</v>
      </c>
      <c r="BA4" s="27">
        <v>0.12759999999999999</v>
      </c>
      <c r="BB4" s="27">
        <v>0.1275</v>
      </c>
      <c r="BC4" s="27">
        <v>0.1275</v>
      </c>
      <c r="BD4" s="27">
        <v>0.1275</v>
      </c>
      <c r="BE4" s="27">
        <v>0.1275</v>
      </c>
      <c r="BF4" s="27">
        <v>0.12759999999999999</v>
      </c>
      <c r="BG4" s="27">
        <v>0.1275</v>
      </c>
      <c r="BH4" s="27">
        <v>0.12740000000000001</v>
      </c>
      <c r="BI4" s="27">
        <v>0.12740000000000001</v>
      </c>
      <c r="BJ4" s="27">
        <v>0.12740000000000001</v>
      </c>
      <c r="BK4" s="27">
        <v>0.12740000000000001</v>
      </c>
      <c r="BL4" s="27">
        <v>0.12740000000000001</v>
      </c>
      <c r="BM4" s="27">
        <v>0.12740000000000001</v>
      </c>
      <c r="BN4" s="27">
        <v>0.12740000000000001</v>
      </c>
      <c r="BO4" s="27">
        <v>0.12740000000000001</v>
      </c>
      <c r="BP4" s="27">
        <v>0.12740000000000001</v>
      </c>
      <c r="BQ4" s="27">
        <v>0.12740000000000001</v>
      </c>
      <c r="BR4" s="27">
        <v>0.12740000000000001</v>
      </c>
      <c r="BS4" s="27">
        <v>0.12740000000000001</v>
      </c>
      <c r="BT4" s="27">
        <v>0.12740000000000001</v>
      </c>
      <c r="BU4" s="27">
        <v>0.12740000000000001</v>
      </c>
      <c r="BV4" s="27">
        <v>0.12740000000000001</v>
      </c>
      <c r="BW4" s="27">
        <v>0.12740000000000001</v>
      </c>
      <c r="BX4" s="27">
        <v>0.12740000000000001</v>
      </c>
      <c r="BY4" s="27">
        <v>0.12740000000000001</v>
      </c>
      <c r="BZ4" s="27">
        <v>0.12740000000000001</v>
      </c>
      <c r="CA4" s="27">
        <v>0.12740000000000001</v>
      </c>
      <c r="CB4" s="27">
        <v>0.12740000000000001</v>
      </c>
      <c r="CC4" s="27">
        <v>0.12740000000000001</v>
      </c>
      <c r="CD4" s="27">
        <v>0.12740000000000001</v>
      </c>
      <c r="CE4" s="27">
        <v>0.12740000000000001</v>
      </c>
      <c r="CF4" s="27">
        <v>0.12740000000000001</v>
      </c>
      <c r="CG4" s="27">
        <v>0.12740000000000001</v>
      </c>
      <c r="CH4" s="27">
        <v>0.12740000000000001</v>
      </c>
      <c r="CI4" s="27">
        <v>0.12740000000000001</v>
      </c>
      <c r="CJ4" s="27">
        <v>0.12740000000000001</v>
      </c>
      <c r="CK4" s="27">
        <v>0.12740000000000001</v>
      </c>
      <c r="CL4" s="27">
        <v>0.12740000000000001</v>
      </c>
      <c r="CM4" s="27">
        <v>0.12740000000000001</v>
      </c>
      <c r="CN4" s="27">
        <v>0.12740000000000001</v>
      </c>
      <c r="CO4" s="27">
        <v>0.12740000000000001</v>
      </c>
      <c r="CP4" s="27">
        <v>0.12740000000000001</v>
      </c>
      <c r="CQ4" s="27">
        <v>0.12740000000000001</v>
      </c>
      <c r="CR4" s="27">
        <v>0.12740000000000001</v>
      </c>
      <c r="CS4" s="27">
        <v>0.12740000000000001</v>
      </c>
      <c r="CT4" s="27">
        <v>0.12740000000000001</v>
      </c>
      <c r="CU4" s="27">
        <v>0.12740000000000001</v>
      </c>
      <c r="CV4" s="27">
        <v>0.12740000000000001</v>
      </c>
      <c r="CW4" s="27">
        <v>0.12740000000000001</v>
      </c>
      <c r="CX4" s="27">
        <v>0.12740000000000001</v>
      </c>
      <c r="CY4" s="27">
        <v>0.12740000000000001</v>
      </c>
      <c r="CZ4" s="27">
        <v>0.12740000000000001</v>
      </c>
      <c r="DA4" s="27">
        <v>0.12740000000000001</v>
      </c>
      <c r="DB4" s="27">
        <v>0.12740000000000001</v>
      </c>
      <c r="DC4" s="27">
        <v>0.12740000000000001</v>
      </c>
      <c r="DD4" s="27">
        <v>0.12740000000000001</v>
      </c>
      <c r="DE4" s="27">
        <v>0.12740000000000001</v>
      </c>
      <c r="DF4" s="27">
        <v>0.12740000000000001</v>
      </c>
      <c r="DG4" s="27">
        <v>0.12740000000000001</v>
      </c>
      <c r="DH4" s="27">
        <v>0.12740000000000001</v>
      </c>
      <c r="DI4" s="27">
        <v>0.12740000000000001</v>
      </c>
      <c r="DJ4" s="27">
        <v>0.12740000000000001</v>
      </c>
      <c r="DK4" s="27">
        <v>0.12740000000000001</v>
      </c>
      <c r="DL4" s="27">
        <v>0.12740000000000001</v>
      </c>
      <c r="DM4" s="27">
        <v>0.1275</v>
      </c>
      <c r="DN4" s="27">
        <v>0.1275</v>
      </c>
      <c r="DO4" s="27">
        <v>0.1275</v>
      </c>
      <c r="DP4" s="27">
        <v>0.12740000000000001</v>
      </c>
      <c r="DQ4" s="27">
        <v>0.1275</v>
      </c>
      <c r="DR4" s="27">
        <v>0.1275</v>
      </c>
      <c r="DS4" s="27">
        <v>0.12740000000000001</v>
      </c>
      <c r="DT4" s="27">
        <v>0.12740000000000001</v>
      </c>
      <c r="DU4" s="27">
        <v>0.12740000000000001</v>
      </c>
      <c r="DV4" s="27">
        <v>0.12740000000000001</v>
      </c>
      <c r="DW4" s="27">
        <v>0.1275</v>
      </c>
      <c r="DX4" s="27">
        <v>0.1275</v>
      </c>
      <c r="DY4" s="27">
        <v>0.12740000000000001</v>
      </c>
      <c r="DZ4" s="27">
        <v>0.1275</v>
      </c>
      <c r="EA4" s="27">
        <v>0.1275</v>
      </c>
      <c r="EB4" s="27">
        <v>0.1275</v>
      </c>
      <c r="EC4" s="27">
        <v>0.1275</v>
      </c>
      <c r="ED4" s="27">
        <v>0.12740000000000001</v>
      </c>
      <c r="EE4" s="27">
        <v>0.1275</v>
      </c>
      <c r="EF4" s="27">
        <v>0.12740000000000001</v>
      </c>
      <c r="EG4" s="27">
        <v>0.1275</v>
      </c>
      <c r="EH4" s="27">
        <v>0.1275</v>
      </c>
      <c r="EI4" s="27">
        <v>0.1275</v>
      </c>
      <c r="EJ4" s="27">
        <v>0.1275</v>
      </c>
      <c r="EK4" s="27">
        <v>0.1275</v>
      </c>
      <c r="EL4" s="27">
        <v>0.1275</v>
      </c>
      <c r="EM4" s="27">
        <v>0.1275</v>
      </c>
      <c r="EN4" s="27">
        <v>0.1275</v>
      </c>
      <c r="EO4" s="27">
        <v>0.1275</v>
      </c>
      <c r="EP4" s="27">
        <v>0.1275</v>
      </c>
      <c r="EQ4" s="27">
        <v>0.1275</v>
      </c>
      <c r="ER4" s="27">
        <v>0.12759999999999999</v>
      </c>
      <c r="ES4" s="27">
        <v>0.12759999999999999</v>
      </c>
      <c r="ET4" s="27">
        <v>0.12759999999999999</v>
      </c>
      <c r="EU4" s="27">
        <v>0.12759999999999999</v>
      </c>
      <c r="EV4" s="27">
        <v>0.12770000000000001</v>
      </c>
      <c r="EW4" s="27">
        <v>0.12770000000000001</v>
      </c>
      <c r="EX4" s="27">
        <v>0.12770000000000001</v>
      </c>
      <c r="EY4" s="27">
        <v>0.12770000000000001</v>
      </c>
      <c r="EZ4" s="27">
        <v>0.12759999999999999</v>
      </c>
      <c r="FA4" s="27">
        <v>0.12770000000000001</v>
      </c>
      <c r="FB4" s="27">
        <v>0.12770000000000001</v>
      </c>
      <c r="FC4" s="27">
        <v>0.12770000000000001</v>
      </c>
      <c r="FD4" s="27">
        <v>0.12770000000000001</v>
      </c>
      <c r="FE4" s="27">
        <v>0.12770000000000001</v>
      </c>
      <c r="FF4" s="27">
        <v>0.12770000000000001</v>
      </c>
      <c r="FG4" s="27">
        <v>0.12770000000000001</v>
      </c>
      <c r="FH4" s="27">
        <v>0.12770000000000001</v>
      </c>
      <c r="FI4" s="27">
        <v>0.12770000000000001</v>
      </c>
      <c r="FJ4" s="27">
        <v>0.12770000000000001</v>
      </c>
      <c r="FK4" s="27">
        <v>0.12770000000000001</v>
      </c>
      <c r="FL4" s="27">
        <v>0.12770000000000001</v>
      </c>
      <c r="FM4" s="27">
        <v>0.1278</v>
      </c>
      <c r="FN4" s="27">
        <v>0.1278</v>
      </c>
      <c r="FO4" s="27">
        <v>0.12790000000000001</v>
      </c>
      <c r="FP4" s="27">
        <v>0.128</v>
      </c>
      <c r="FQ4" s="27">
        <v>0.128</v>
      </c>
      <c r="FR4" s="27">
        <v>0.128</v>
      </c>
      <c r="FS4" s="27">
        <v>0.128</v>
      </c>
      <c r="FT4" s="27">
        <v>0.128</v>
      </c>
      <c r="FU4" s="27">
        <v>0.12790000000000001</v>
      </c>
      <c r="FV4" s="27">
        <v>0.12790000000000001</v>
      </c>
      <c r="FW4" s="27">
        <v>0.128</v>
      </c>
      <c r="FX4" s="27">
        <v>0.128</v>
      </c>
      <c r="FY4" s="27">
        <v>0.128</v>
      </c>
      <c r="FZ4" s="27">
        <v>0.128</v>
      </c>
      <c r="GA4" s="27">
        <v>0.128</v>
      </c>
      <c r="GB4" s="27">
        <v>0.128</v>
      </c>
      <c r="GC4" s="27">
        <v>0.12809999999999999</v>
      </c>
      <c r="GD4" s="27">
        <v>0.12790000000000001</v>
      </c>
      <c r="GE4" s="27">
        <v>0.1278</v>
      </c>
      <c r="GF4" s="27">
        <v>0.1278</v>
      </c>
      <c r="GG4" s="27">
        <v>0.1278</v>
      </c>
      <c r="GH4" s="27">
        <v>0.1278</v>
      </c>
      <c r="GI4" s="27">
        <v>0.1278</v>
      </c>
      <c r="GJ4" s="27">
        <v>0.12770000000000001</v>
      </c>
      <c r="GK4" s="27">
        <v>0.1278</v>
      </c>
      <c r="GL4" s="27">
        <v>0.1278</v>
      </c>
      <c r="GM4" s="27">
        <v>0.1278</v>
      </c>
      <c r="GN4" s="27">
        <v>0.1278</v>
      </c>
      <c r="GO4" s="27">
        <v>0.12770000000000001</v>
      </c>
      <c r="GP4" s="27">
        <v>0.12770000000000001</v>
      </c>
      <c r="GQ4" s="27">
        <v>0.12770000000000001</v>
      </c>
      <c r="GR4" s="27">
        <v>0.12770000000000001</v>
      </c>
      <c r="GS4" s="27">
        <v>0.12770000000000001</v>
      </c>
      <c r="GT4" s="27">
        <v>0.12770000000000001</v>
      </c>
      <c r="GU4" s="27">
        <v>0.12770000000000001</v>
      </c>
      <c r="GV4" s="27">
        <v>0.12770000000000001</v>
      </c>
      <c r="GW4" s="27">
        <v>0.12770000000000001</v>
      </c>
      <c r="GX4" s="27">
        <v>0.12770000000000001</v>
      </c>
      <c r="GY4" s="27">
        <v>0.12770000000000001</v>
      </c>
      <c r="GZ4" s="27">
        <v>0.12770000000000001</v>
      </c>
      <c r="HA4" s="27">
        <v>0.12770000000000001</v>
      </c>
      <c r="HB4" s="27">
        <v>0.12770000000000001</v>
      </c>
      <c r="HC4" s="27">
        <v>0.1278</v>
      </c>
      <c r="HD4" s="27">
        <v>0.12770000000000001</v>
      </c>
      <c r="HE4" s="27">
        <v>0.12770000000000001</v>
      </c>
      <c r="HF4" s="27">
        <v>0.12770000000000001</v>
      </c>
      <c r="HG4" s="27">
        <v>0.12770000000000001</v>
      </c>
      <c r="HH4" s="27">
        <v>0.12770000000000001</v>
      </c>
      <c r="HI4" s="27">
        <v>0.12770000000000001</v>
      </c>
      <c r="HJ4" s="27">
        <v>0.12759999999999999</v>
      </c>
      <c r="HK4" s="27">
        <v>0.1275</v>
      </c>
      <c r="HL4" s="27">
        <v>0.12740000000000001</v>
      </c>
      <c r="HM4" s="27">
        <v>0.1275</v>
      </c>
      <c r="HN4" s="27">
        <v>0.1275</v>
      </c>
      <c r="HO4" s="27">
        <v>0.1275</v>
      </c>
      <c r="HP4" s="27">
        <v>0.1275</v>
      </c>
      <c r="HQ4" s="27">
        <v>0.12759999999999999</v>
      </c>
      <c r="HR4" s="27">
        <v>0.1275</v>
      </c>
      <c r="HS4" s="27">
        <v>0.1275</v>
      </c>
      <c r="HT4" s="27">
        <v>0.12759999999999999</v>
      </c>
      <c r="HU4" s="27">
        <v>0.12759999999999999</v>
      </c>
      <c r="HV4" s="27">
        <v>0.12759999999999999</v>
      </c>
      <c r="HW4" s="27">
        <v>0.12759999999999999</v>
      </c>
      <c r="HX4" s="27">
        <v>0.12759999999999999</v>
      </c>
      <c r="HY4" s="27">
        <v>0.12759999999999999</v>
      </c>
      <c r="HZ4" s="27">
        <v>0.12759999999999999</v>
      </c>
      <c r="IA4" s="27">
        <v>0.12759999999999999</v>
      </c>
      <c r="IB4" s="27">
        <v>0.12759999999999999</v>
      </c>
      <c r="IC4" s="27">
        <v>0.12759999999999999</v>
      </c>
      <c r="ID4" s="27">
        <v>0.12759999999999999</v>
      </c>
      <c r="IE4" s="27">
        <v>0.12759999999999999</v>
      </c>
      <c r="IF4" s="27">
        <v>0.12759999999999999</v>
      </c>
      <c r="IG4" s="27">
        <v>0.12759999999999999</v>
      </c>
      <c r="IH4" s="27">
        <v>0.12770000000000001</v>
      </c>
      <c r="II4" s="27">
        <v>0.12770000000000001</v>
      </c>
      <c r="IJ4" s="27">
        <v>0.12770000000000001</v>
      </c>
      <c r="IK4" s="27">
        <v>0.12770000000000001</v>
      </c>
      <c r="IL4" s="27">
        <v>0.12759999999999999</v>
      </c>
      <c r="IM4" s="27">
        <v>0.12759999999999999</v>
      </c>
      <c r="IN4" s="27">
        <v>0.12759999999999999</v>
      </c>
      <c r="IO4" s="27">
        <v>0.1278</v>
      </c>
      <c r="IP4" s="27">
        <v>0.1278</v>
      </c>
      <c r="IQ4" s="27">
        <v>0.1278</v>
      </c>
      <c r="IR4" s="27">
        <v>0.1278</v>
      </c>
      <c r="IS4" s="27">
        <v>0.128</v>
      </c>
      <c r="IT4" s="27">
        <v>0.128</v>
      </c>
      <c r="IU4" s="27">
        <v>0.128</v>
      </c>
      <c r="IV4" s="27">
        <v>0.128</v>
      </c>
      <c r="IW4" s="27">
        <v>0.128</v>
      </c>
      <c r="IX4" s="27">
        <v>0.128</v>
      </c>
      <c r="IY4" s="27">
        <v>0.128</v>
      </c>
      <c r="IZ4" s="27">
        <v>0.1275</v>
      </c>
      <c r="JA4" s="27">
        <v>0.1275</v>
      </c>
      <c r="JB4" s="27">
        <v>0.1275</v>
      </c>
      <c r="JC4" s="27">
        <v>0.12740000000000001</v>
      </c>
      <c r="JD4" s="27">
        <v>0.12740000000000001</v>
      </c>
      <c r="JE4" s="27">
        <v>0.12740000000000001</v>
      </c>
      <c r="JF4" s="27">
        <v>0.12740000000000001</v>
      </c>
      <c r="JG4" s="27">
        <v>0.12740000000000001</v>
      </c>
      <c r="JH4" s="27">
        <v>0.12740000000000001</v>
      </c>
      <c r="JI4" s="27">
        <v>0.12740000000000001</v>
      </c>
      <c r="JJ4" s="27">
        <v>0.12740000000000001</v>
      </c>
      <c r="JK4" s="27">
        <v>0.12740000000000001</v>
      </c>
      <c r="JL4" s="27">
        <v>0.12740000000000001</v>
      </c>
      <c r="JM4" s="27">
        <v>0.12740000000000001</v>
      </c>
      <c r="JN4" s="27">
        <v>0.12740000000000001</v>
      </c>
      <c r="JO4" s="27">
        <v>0.12740000000000001</v>
      </c>
      <c r="JP4" s="27">
        <v>0.12740000000000001</v>
      </c>
      <c r="JQ4" s="27">
        <v>0.12740000000000001</v>
      </c>
      <c r="JR4" s="27">
        <v>0.12740000000000001</v>
      </c>
      <c r="JS4" s="27">
        <v>0.12740000000000001</v>
      </c>
      <c r="JT4" s="27">
        <v>0.12740000000000001</v>
      </c>
      <c r="JU4" s="27">
        <v>0.12740000000000001</v>
      </c>
      <c r="JV4" s="27">
        <v>0.12740000000000001</v>
      </c>
      <c r="JW4" s="27">
        <v>0.12740000000000001</v>
      </c>
      <c r="JX4" s="27">
        <v>0.12740000000000001</v>
      </c>
      <c r="JY4" s="27">
        <v>0.12740000000000001</v>
      </c>
      <c r="JZ4" s="27">
        <v>0.12740000000000001</v>
      </c>
      <c r="KA4" s="27">
        <v>0.12740000000000001</v>
      </c>
      <c r="KB4" s="27">
        <v>0.12740000000000001</v>
      </c>
      <c r="KC4" s="27">
        <v>0.12740000000000001</v>
      </c>
      <c r="KD4" s="27">
        <v>0.12740000000000001</v>
      </c>
      <c r="KE4" s="27">
        <v>0.12740000000000001</v>
      </c>
      <c r="KF4" s="27">
        <v>0.12740000000000001</v>
      </c>
      <c r="KG4" s="27">
        <v>0.12740000000000001</v>
      </c>
      <c r="KH4" s="27">
        <v>0.12740000000000001</v>
      </c>
      <c r="KI4" s="27">
        <v>0.12740000000000001</v>
      </c>
      <c r="KJ4" s="27">
        <v>0.12740000000000001</v>
      </c>
      <c r="KK4" s="27">
        <v>0.12740000000000001</v>
      </c>
      <c r="KL4" s="27">
        <v>0.12740000000000001</v>
      </c>
      <c r="KM4" s="27">
        <v>0.12740000000000001</v>
      </c>
      <c r="KN4" s="27">
        <v>0.12740000000000001</v>
      </c>
      <c r="KO4" s="27">
        <v>0.12740000000000001</v>
      </c>
      <c r="KP4" s="27">
        <v>0.12740000000000001</v>
      </c>
      <c r="KQ4" s="27">
        <v>0.12740000000000001</v>
      </c>
      <c r="KR4" s="27">
        <v>0.12740000000000001</v>
      </c>
      <c r="KS4" s="27">
        <v>0.12740000000000001</v>
      </c>
      <c r="KT4" s="27">
        <v>0.12740000000000001</v>
      </c>
      <c r="KU4" s="27">
        <v>0.12740000000000001</v>
      </c>
      <c r="KV4" s="27">
        <v>0.12740000000000001</v>
      </c>
      <c r="KW4" s="27">
        <v>0.12740000000000001</v>
      </c>
      <c r="KX4" s="27">
        <v>0.12740000000000001</v>
      </c>
      <c r="KY4" s="27">
        <v>0.12740000000000001</v>
      </c>
      <c r="KZ4" s="27">
        <v>0.12740000000000001</v>
      </c>
      <c r="LA4" s="27">
        <v>0.12740000000000001</v>
      </c>
      <c r="LB4" s="27">
        <v>0.12740000000000001</v>
      </c>
      <c r="LC4" s="27">
        <v>0.12740000000000001</v>
      </c>
      <c r="LD4" s="27">
        <v>0.12740000000000001</v>
      </c>
      <c r="LE4" s="27">
        <v>0.1275</v>
      </c>
      <c r="LF4" s="27">
        <v>0.1275</v>
      </c>
      <c r="LG4" s="27">
        <v>0.12740000000000001</v>
      </c>
      <c r="LH4" s="27">
        <v>0.12740000000000001</v>
      </c>
      <c r="LI4" s="27">
        <v>0.12740000000000001</v>
      </c>
      <c r="LJ4" s="27">
        <v>0.12740000000000001</v>
      </c>
      <c r="LK4" s="27">
        <v>0.12740000000000001</v>
      </c>
      <c r="LL4" s="27">
        <v>0.12740000000000001</v>
      </c>
      <c r="LM4" s="27">
        <v>0.12740000000000001</v>
      </c>
      <c r="LN4" s="27">
        <v>0.12740000000000001</v>
      </c>
      <c r="LO4" s="27">
        <v>0.12740000000000001</v>
      </c>
      <c r="LP4" s="27">
        <v>0.12740000000000001</v>
      </c>
      <c r="LQ4" s="27">
        <v>0.12740000000000001</v>
      </c>
      <c r="LR4" s="27">
        <v>0.12740000000000001</v>
      </c>
      <c r="LS4" s="27">
        <v>0.12740000000000001</v>
      </c>
      <c r="LT4" s="27">
        <v>0.12740000000000001</v>
      </c>
      <c r="LU4" s="27">
        <v>0.12740000000000001</v>
      </c>
      <c r="LV4" s="27">
        <v>0.12740000000000001</v>
      </c>
      <c r="LW4" s="27">
        <v>0.12740000000000001</v>
      </c>
      <c r="LX4" s="27">
        <v>0.12740000000000001</v>
      </c>
      <c r="LY4" s="27">
        <v>0.12740000000000001</v>
      </c>
      <c r="LZ4" s="27">
        <v>0.1275</v>
      </c>
      <c r="MA4" s="27">
        <v>0.1275</v>
      </c>
      <c r="MB4" s="27">
        <v>0.12740000000000001</v>
      </c>
      <c r="MC4" s="27">
        <v>0.1275</v>
      </c>
      <c r="MD4" s="27">
        <v>0.1275</v>
      </c>
      <c r="ME4" s="27">
        <v>0.1275</v>
      </c>
      <c r="MF4" s="27">
        <v>0.12740000000000001</v>
      </c>
      <c r="MG4" s="27">
        <v>0.12740000000000001</v>
      </c>
      <c r="MH4" s="27">
        <v>0.12740000000000001</v>
      </c>
      <c r="MI4" s="27">
        <v>0.12740000000000001</v>
      </c>
      <c r="MJ4" s="27">
        <v>0.12740000000000001</v>
      </c>
      <c r="MK4" s="27">
        <v>0.12740000000000001</v>
      </c>
      <c r="ML4" s="27">
        <v>0.12740000000000001</v>
      </c>
      <c r="MM4" s="27">
        <v>0.1275</v>
      </c>
      <c r="MN4" s="27">
        <v>0.12740000000000001</v>
      </c>
      <c r="MO4" s="27">
        <v>0.12740000000000001</v>
      </c>
      <c r="MP4" s="27">
        <v>0.12740000000000001</v>
      </c>
      <c r="MQ4" s="27">
        <v>0.12740000000000001</v>
      </c>
      <c r="MR4" s="27">
        <v>0.12740000000000001</v>
      </c>
      <c r="MS4" s="27">
        <v>0.12740000000000001</v>
      </c>
      <c r="MT4" s="27">
        <v>0.12740000000000001</v>
      </c>
      <c r="MU4" s="27">
        <v>0.12740000000000001</v>
      </c>
      <c r="MV4" s="27">
        <v>0.12740000000000001</v>
      </c>
      <c r="MW4" s="27">
        <v>0.12740000000000001</v>
      </c>
      <c r="MX4" s="27">
        <v>0.1275</v>
      </c>
      <c r="MY4" s="27">
        <v>0.1275</v>
      </c>
      <c r="MZ4" s="27">
        <v>0.1275</v>
      </c>
      <c r="NA4" s="27">
        <v>0.12740000000000001</v>
      </c>
      <c r="NB4" s="27">
        <v>0.12740000000000001</v>
      </c>
      <c r="NC4" s="27">
        <v>0.12740000000000001</v>
      </c>
      <c r="ND4" s="27">
        <v>0.1275</v>
      </c>
      <c r="NE4" s="27">
        <v>0.1275</v>
      </c>
      <c r="NF4" s="27">
        <v>0.1275</v>
      </c>
      <c r="NG4" s="27">
        <v>0.1275</v>
      </c>
      <c r="NH4" s="27">
        <v>0.12740000000000001</v>
      </c>
      <c r="NI4" s="27">
        <v>0.12740000000000001</v>
      </c>
      <c r="NJ4" s="27">
        <v>0.1275</v>
      </c>
      <c r="NK4" s="27">
        <v>0.1275</v>
      </c>
      <c r="NL4" s="27">
        <v>0.1275</v>
      </c>
      <c r="NM4" s="27">
        <v>0.1275</v>
      </c>
      <c r="NN4" s="27">
        <v>0.1275</v>
      </c>
      <c r="NO4" s="27">
        <v>0.12740000000000001</v>
      </c>
      <c r="NP4" s="27">
        <v>0.12740000000000001</v>
      </c>
      <c r="NQ4" s="27">
        <v>0.12740000000000001</v>
      </c>
      <c r="NR4" s="27">
        <v>0.12740000000000001</v>
      </c>
      <c r="NS4" s="27">
        <v>0.12740000000000001</v>
      </c>
      <c r="NT4" s="27">
        <v>0.12740000000000001</v>
      </c>
      <c r="NU4" s="27">
        <v>0.12740000000000001</v>
      </c>
      <c r="NV4" s="27">
        <v>0.12740000000000001</v>
      </c>
      <c r="NW4" s="27">
        <v>0.12740000000000001</v>
      </c>
      <c r="NX4" s="27">
        <v>0.12740000000000001</v>
      </c>
      <c r="NY4" s="27">
        <v>0.12740000000000001</v>
      </c>
      <c r="NZ4" s="27">
        <v>0.12740000000000001</v>
      </c>
      <c r="OA4" s="27">
        <v>0.12740000000000001</v>
      </c>
      <c r="OB4" s="27">
        <v>0.12740000000000001</v>
      </c>
      <c r="OC4" s="27">
        <v>0.12740000000000001</v>
      </c>
      <c r="OD4" s="27">
        <v>0.12740000000000001</v>
      </c>
      <c r="OE4" s="27">
        <v>0.12740000000000001</v>
      </c>
      <c r="OF4" s="27">
        <v>0.12740000000000001</v>
      </c>
      <c r="OG4" s="27">
        <v>0.12740000000000001</v>
      </c>
      <c r="OH4" s="27">
        <v>0.12740000000000001</v>
      </c>
      <c r="OI4" s="27">
        <v>0.12740000000000001</v>
      </c>
      <c r="OJ4" s="27">
        <v>0.12740000000000001</v>
      </c>
      <c r="OK4" s="27">
        <v>0.12740000000000001</v>
      </c>
      <c r="OL4" s="27">
        <v>0.12740000000000001</v>
      </c>
      <c r="OM4" s="27">
        <v>0.12740000000000001</v>
      </c>
      <c r="ON4" s="27">
        <v>0.12740000000000001</v>
      </c>
      <c r="OO4" s="27">
        <v>0.12740000000000001</v>
      </c>
      <c r="OP4" s="27">
        <v>0.12740000000000001</v>
      </c>
      <c r="OQ4" s="27">
        <v>0.12740000000000001</v>
      </c>
      <c r="OR4" s="27">
        <v>0.12740000000000001</v>
      </c>
      <c r="OS4" s="27">
        <v>0.12740000000000001</v>
      </c>
      <c r="OT4" s="27">
        <v>0.1275</v>
      </c>
      <c r="OU4" s="27">
        <v>0.1275</v>
      </c>
      <c r="OV4" s="27">
        <v>0.1275</v>
      </c>
      <c r="OW4" s="27">
        <v>0.1275</v>
      </c>
      <c r="OX4" s="27">
        <v>0.12740000000000001</v>
      </c>
      <c r="OY4" s="27">
        <v>0.12740000000000001</v>
      </c>
      <c r="OZ4" s="27">
        <v>0.12740000000000001</v>
      </c>
      <c r="PA4" s="27">
        <v>0.12740000000000001</v>
      </c>
      <c r="PB4" s="27">
        <v>0.12740000000000001</v>
      </c>
      <c r="PC4" s="27">
        <v>0.12740000000000001</v>
      </c>
      <c r="PD4" s="27">
        <v>0.12740000000000001</v>
      </c>
      <c r="PE4" s="27">
        <v>0.12740000000000001</v>
      </c>
      <c r="PF4" s="27">
        <v>0.12740000000000001</v>
      </c>
      <c r="PG4" s="27">
        <v>0.12740000000000001</v>
      </c>
      <c r="PH4" s="27">
        <v>0.12740000000000001</v>
      </c>
      <c r="PI4" s="27">
        <v>0.12740000000000001</v>
      </c>
      <c r="PJ4" s="27">
        <v>0.12740000000000001</v>
      </c>
      <c r="PK4" s="27">
        <v>0.12740000000000001</v>
      </c>
      <c r="PL4" s="27">
        <v>0.12740000000000001</v>
      </c>
      <c r="PM4" s="27">
        <v>0.12740000000000001</v>
      </c>
      <c r="PN4" s="27">
        <v>0.12740000000000001</v>
      </c>
      <c r="PO4" s="27">
        <v>0.12740000000000001</v>
      </c>
      <c r="PP4" s="27">
        <v>0.12740000000000001</v>
      </c>
      <c r="PQ4" s="27">
        <v>0.12740000000000001</v>
      </c>
      <c r="PR4" s="27">
        <v>0.12740000000000001</v>
      </c>
      <c r="PS4" s="27">
        <v>0.12740000000000001</v>
      </c>
      <c r="PT4" s="27">
        <v>0.12740000000000001</v>
      </c>
      <c r="PU4" s="27">
        <v>0.12740000000000001</v>
      </c>
      <c r="PV4" s="27">
        <v>0.12740000000000001</v>
      </c>
      <c r="PW4" s="27">
        <v>0.12740000000000001</v>
      </c>
      <c r="PX4" s="27">
        <v>0.12740000000000001</v>
      </c>
      <c r="PY4" s="27">
        <v>0.12740000000000001</v>
      </c>
      <c r="PZ4" s="27">
        <v>0.12740000000000001</v>
      </c>
      <c r="QA4" s="27">
        <v>0.1275</v>
      </c>
      <c r="QB4" s="27">
        <v>0.1275</v>
      </c>
      <c r="QC4" s="27">
        <v>0.1275</v>
      </c>
      <c r="QD4" s="27">
        <v>0.1275</v>
      </c>
      <c r="QE4" s="27">
        <v>0.1275</v>
      </c>
      <c r="QF4" s="27">
        <v>0.1275</v>
      </c>
      <c r="QG4" s="27">
        <v>0.1275</v>
      </c>
      <c r="QH4" s="27">
        <v>0.1275</v>
      </c>
      <c r="QI4" s="27">
        <v>0.12759999999999999</v>
      </c>
      <c r="QJ4" s="27">
        <v>0.12759999999999999</v>
      </c>
      <c r="QK4" s="27">
        <v>0.1275</v>
      </c>
      <c r="QL4" s="27">
        <v>0.1275</v>
      </c>
      <c r="QM4" s="27">
        <v>0.1275</v>
      </c>
      <c r="QN4" s="27">
        <v>0.12759999999999999</v>
      </c>
      <c r="QO4" s="27">
        <v>0.12759999999999999</v>
      </c>
      <c r="QP4" s="27">
        <v>0.12770000000000001</v>
      </c>
      <c r="QQ4" s="27">
        <v>0.12770000000000001</v>
      </c>
      <c r="QR4" s="27">
        <v>0.12770000000000001</v>
      </c>
      <c r="QS4" s="27">
        <v>0.12770000000000001</v>
      </c>
      <c r="QT4" s="27">
        <v>0.12770000000000001</v>
      </c>
      <c r="QU4" s="27">
        <v>0.1278</v>
      </c>
      <c r="QV4" s="27">
        <v>0.1278</v>
      </c>
      <c r="QW4" s="27">
        <v>0.1278</v>
      </c>
      <c r="QX4" s="27">
        <v>0.1278</v>
      </c>
      <c r="QY4" s="27">
        <v>0.1278</v>
      </c>
      <c r="QZ4" s="27">
        <v>0.1278</v>
      </c>
      <c r="RA4" s="27">
        <v>0.1278</v>
      </c>
      <c r="RB4" s="27">
        <v>0.1278</v>
      </c>
      <c r="RC4" s="27">
        <v>0.1278</v>
      </c>
      <c r="RD4" s="27">
        <v>0.1278</v>
      </c>
      <c r="RE4" s="27">
        <v>0.1278</v>
      </c>
      <c r="RF4" s="27">
        <v>0.12790000000000001</v>
      </c>
      <c r="RG4" s="27">
        <v>0.12790000000000001</v>
      </c>
      <c r="RH4" s="27">
        <v>0.12790000000000001</v>
      </c>
      <c r="RI4" s="27">
        <v>0.1278</v>
      </c>
      <c r="RJ4" s="27">
        <v>0.1278</v>
      </c>
      <c r="RK4" s="27">
        <v>0.1278</v>
      </c>
      <c r="RL4" s="27">
        <v>0.12790000000000001</v>
      </c>
      <c r="RM4" s="27">
        <v>0.12790000000000001</v>
      </c>
      <c r="RN4" s="27">
        <v>0.12790000000000001</v>
      </c>
      <c r="RO4" s="27">
        <v>0.12790000000000001</v>
      </c>
      <c r="RP4" s="27">
        <v>0.12790000000000001</v>
      </c>
      <c r="RQ4" s="27">
        <v>0.12790000000000001</v>
      </c>
      <c r="RR4" s="27">
        <v>0.12790000000000001</v>
      </c>
      <c r="RS4" s="27">
        <v>0.12790000000000001</v>
      </c>
      <c r="RT4" s="27">
        <v>0.12790000000000001</v>
      </c>
      <c r="RU4" s="27">
        <v>0.12790000000000001</v>
      </c>
      <c r="RV4" s="27">
        <v>0.12790000000000001</v>
      </c>
      <c r="RW4" s="27">
        <v>0.12790000000000001</v>
      </c>
      <c r="RX4" s="27">
        <v>0.12790000000000001</v>
      </c>
      <c r="RY4" s="27">
        <v>0.12790000000000001</v>
      </c>
      <c r="RZ4" s="27">
        <v>0.12790000000000001</v>
      </c>
      <c r="SA4" s="27">
        <v>0.12790000000000001</v>
      </c>
      <c r="SB4" s="27">
        <v>0.12790000000000001</v>
      </c>
      <c r="SC4" s="27">
        <v>0.12790000000000001</v>
      </c>
      <c r="SD4" s="27">
        <v>0.12790000000000001</v>
      </c>
      <c r="SE4" s="27">
        <v>0.12790000000000001</v>
      </c>
      <c r="SF4" s="27">
        <v>0.12790000000000001</v>
      </c>
      <c r="SG4" s="27">
        <v>0.12790000000000001</v>
      </c>
      <c r="SH4" s="27">
        <v>0.12790000000000001</v>
      </c>
      <c r="SI4" s="27">
        <v>0.12790000000000001</v>
      </c>
      <c r="SJ4" s="27">
        <v>0.12790000000000001</v>
      </c>
      <c r="SK4" s="27">
        <v>0.12790000000000001</v>
      </c>
      <c r="SL4" s="27">
        <v>0.12790000000000001</v>
      </c>
      <c r="SM4" s="27">
        <v>0.1278</v>
      </c>
      <c r="SN4" s="27">
        <v>0.1278</v>
      </c>
      <c r="SO4" s="27">
        <v>0.1278</v>
      </c>
      <c r="SP4" s="27">
        <v>0.1278</v>
      </c>
      <c r="SQ4" s="27">
        <v>0.1278</v>
      </c>
      <c r="SR4" s="27">
        <v>0.1278</v>
      </c>
      <c r="SS4" s="27">
        <v>0.1278</v>
      </c>
      <c r="ST4" s="27">
        <v>0.12790000000000001</v>
      </c>
      <c r="SU4" s="27">
        <v>0.1278</v>
      </c>
      <c r="SV4" s="27">
        <v>0.12790000000000001</v>
      </c>
      <c r="SW4" s="27">
        <v>0.12790000000000001</v>
      </c>
      <c r="SX4" s="27">
        <v>0.12790000000000001</v>
      </c>
      <c r="SY4" s="27">
        <v>0.12790000000000001</v>
      </c>
      <c r="SZ4" s="27">
        <v>0.12790000000000001</v>
      </c>
      <c r="TA4" s="27">
        <v>0.128</v>
      </c>
      <c r="TB4" s="27">
        <v>0.128</v>
      </c>
      <c r="TC4" s="27">
        <v>0.128</v>
      </c>
      <c r="TD4" s="27">
        <v>0.128</v>
      </c>
      <c r="TE4" s="27">
        <v>0.128</v>
      </c>
      <c r="TF4" s="27">
        <v>0.12790000000000001</v>
      </c>
      <c r="TG4" s="27">
        <v>0.128</v>
      </c>
      <c r="TH4" s="27">
        <v>0.12790000000000001</v>
      </c>
      <c r="TI4" s="27">
        <v>0.12790000000000001</v>
      </c>
      <c r="TJ4" s="27">
        <v>0.12790000000000001</v>
      </c>
      <c r="TK4" s="27">
        <v>0.12790000000000001</v>
      </c>
      <c r="TL4" s="27">
        <v>0.12790000000000001</v>
      </c>
      <c r="TM4" s="27">
        <v>0.1278</v>
      </c>
      <c r="TN4" s="27">
        <v>0.1278</v>
      </c>
      <c r="TO4" s="27">
        <v>0.12790000000000001</v>
      </c>
      <c r="TP4" s="27">
        <v>0.12790000000000001</v>
      </c>
      <c r="TQ4" s="27">
        <v>0.128</v>
      </c>
      <c r="TR4" s="27">
        <v>0.128</v>
      </c>
      <c r="TS4" s="27">
        <v>0.128</v>
      </c>
      <c r="TT4" s="27">
        <v>0.12809999999999999</v>
      </c>
      <c r="TU4" s="27">
        <v>0.12809999999999999</v>
      </c>
      <c r="TV4" s="27">
        <v>0.12809999999999999</v>
      </c>
      <c r="TW4" s="27">
        <v>0.12809999999999999</v>
      </c>
      <c r="TX4" s="27">
        <v>0.12809999999999999</v>
      </c>
      <c r="TY4" s="27">
        <v>0.12809999999999999</v>
      </c>
      <c r="TZ4" s="27">
        <v>0.12809999999999999</v>
      </c>
      <c r="UA4" s="27">
        <v>0.12809999999999999</v>
      </c>
      <c r="UB4" s="27">
        <v>0.128</v>
      </c>
      <c r="UC4" s="27">
        <v>0.128</v>
      </c>
      <c r="UD4" s="27">
        <v>0.128</v>
      </c>
      <c r="UE4" s="27">
        <v>0.128</v>
      </c>
      <c r="UF4" s="27">
        <v>0.128</v>
      </c>
      <c r="UG4" s="27">
        <v>0.128</v>
      </c>
      <c r="UH4" s="27">
        <v>0.12809999999999999</v>
      </c>
      <c r="UI4" s="27">
        <v>0.12809999999999999</v>
      </c>
      <c r="UJ4" s="27">
        <v>0.12820000000000001</v>
      </c>
      <c r="UK4" s="27">
        <v>0.12820000000000001</v>
      </c>
      <c r="UL4" s="27">
        <v>0.12809999999999999</v>
      </c>
      <c r="UM4" s="27">
        <v>0.12809999999999999</v>
      </c>
      <c r="UN4" s="27">
        <v>0.12809999999999999</v>
      </c>
      <c r="UO4" s="27">
        <v>0.128</v>
      </c>
      <c r="UP4" s="27">
        <v>0.128</v>
      </c>
      <c r="UQ4" s="27">
        <v>0.128</v>
      </c>
      <c r="UR4" s="27">
        <v>0.128</v>
      </c>
      <c r="US4" s="27">
        <v>0.128</v>
      </c>
      <c r="UT4" s="27">
        <v>0.128</v>
      </c>
      <c r="UU4" s="27">
        <v>0.128</v>
      </c>
      <c r="UV4" s="27">
        <v>0.12809999999999999</v>
      </c>
      <c r="UW4" s="27">
        <v>0.12809999999999999</v>
      </c>
      <c r="UX4" s="27">
        <v>0.12820000000000001</v>
      </c>
      <c r="UY4" s="27">
        <v>0.12820000000000001</v>
      </c>
      <c r="UZ4" s="27">
        <v>0.12820000000000001</v>
      </c>
      <c r="VA4" s="27">
        <v>0.12820000000000001</v>
      </c>
      <c r="VB4" s="27">
        <v>0.12820000000000001</v>
      </c>
      <c r="VC4" s="27">
        <v>0.12820000000000001</v>
      </c>
      <c r="VD4" s="27">
        <v>0.1283</v>
      </c>
      <c r="VE4" s="27">
        <v>0.12820000000000001</v>
      </c>
      <c r="VF4" s="27">
        <v>0.12820000000000001</v>
      </c>
      <c r="VG4" s="27">
        <v>0.12820000000000001</v>
      </c>
      <c r="VH4" s="27">
        <v>0.12820000000000001</v>
      </c>
      <c r="VI4" s="27">
        <v>0.12820000000000001</v>
      </c>
      <c r="VJ4" s="27">
        <v>0.12820000000000001</v>
      </c>
      <c r="VK4" s="27">
        <v>0.12820000000000001</v>
      </c>
      <c r="VL4" s="27">
        <v>0.12820000000000001</v>
      </c>
      <c r="VM4" s="27">
        <v>0.12820000000000001</v>
      </c>
      <c r="VN4" s="27">
        <v>0.12809999999999999</v>
      </c>
      <c r="VO4" s="27">
        <v>0.12809999999999999</v>
      </c>
      <c r="VP4" s="27">
        <v>0.12809999999999999</v>
      </c>
      <c r="VQ4" s="27">
        <v>0.12820000000000001</v>
      </c>
      <c r="VR4" s="27">
        <v>0.12809999999999999</v>
      </c>
      <c r="VS4" s="27">
        <v>0.12809999999999999</v>
      </c>
      <c r="VT4" s="27">
        <v>0.12820000000000001</v>
      </c>
      <c r="VU4" s="27">
        <v>0.12820000000000001</v>
      </c>
      <c r="VV4" s="27">
        <v>0.12820000000000001</v>
      </c>
      <c r="VW4" s="27">
        <v>0.12820000000000001</v>
      </c>
      <c r="VX4" s="27">
        <v>0.12820000000000001</v>
      </c>
      <c r="VY4" s="27">
        <v>0.12809999999999999</v>
      </c>
      <c r="VZ4" s="27">
        <v>0.12809999999999999</v>
      </c>
      <c r="WA4" s="27">
        <v>0.12809999999999999</v>
      </c>
      <c r="WB4" s="27">
        <v>0.12809999999999999</v>
      </c>
      <c r="WC4" s="27">
        <v>0.12809999999999999</v>
      </c>
      <c r="WD4" s="27">
        <v>0.12809999999999999</v>
      </c>
      <c r="WE4" s="27">
        <v>0.12809999999999999</v>
      </c>
      <c r="WF4" s="27">
        <v>0.12809999999999999</v>
      </c>
      <c r="WG4" s="27">
        <v>0.12809999999999999</v>
      </c>
      <c r="WH4" s="27">
        <v>0.12809999999999999</v>
      </c>
      <c r="WI4" s="27">
        <v>0.12809999999999999</v>
      </c>
      <c r="WJ4" s="27">
        <v>0.12809999999999999</v>
      </c>
      <c r="WK4" s="27">
        <v>0.12809999999999999</v>
      </c>
      <c r="WL4" s="27">
        <v>0.128</v>
      </c>
      <c r="WM4" s="27">
        <v>0.12809999999999999</v>
      </c>
      <c r="WN4" s="27">
        <v>0.128</v>
      </c>
      <c r="WO4" s="27">
        <v>0.128</v>
      </c>
      <c r="WP4" s="27">
        <v>0.128</v>
      </c>
      <c r="WQ4" s="27">
        <v>0.128</v>
      </c>
      <c r="WR4" s="27">
        <v>0.128</v>
      </c>
      <c r="WS4" s="27">
        <v>0.12809999999999999</v>
      </c>
      <c r="WT4" s="27">
        <v>0.128</v>
      </c>
      <c r="WU4" s="27">
        <v>0.128</v>
      </c>
      <c r="WV4" s="27">
        <v>0.128</v>
      </c>
      <c r="WW4" s="27">
        <v>0.128</v>
      </c>
      <c r="WX4" s="27">
        <v>0.128</v>
      </c>
      <c r="WY4" s="27">
        <v>0.128</v>
      </c>
      <c r="WZ4" s="27">
        <v>0.12809999999999999</v>
      </c>
      <c r="XA4" s="27">
        <v>0.12820000000000001</v>
      </c>
      <c r="XB4" s="27">
        <v>0.12809999999999999</v>
      </c>
      <c r="XC4" s="27">
        <v>0.12790000000000001</v>
      </c>
      <c r="XD4" s="27">
        <v>0.12790000000000001</v>
      </c>
      <c r="XE4" s="27">
        <v>0.12790000000000001</v>
      </c>
      <c r="XF4" s="27">
        <v>0.12790000000000001</v>
      </c>
      <c r="XG4" s="27">
        <v>0.128</v>
      </c>
      <c r="XH4" s="27">
        <v>0.128</v>
      </c>
      <c r="XI4" s="27">
        <v>0.128</v>
      </c>
      <c r="XJ4" s="27">
        <v>0.128</v>
      </c>
      <c r="XK4" s="27">
        <v>0.12809999999999999</v>
      </c>
      <c r="XL4" s="27">
        <v>0.12809999999999999</v>
      </c>
      <c r="XM4" s="27">
        <v>0.12809999999999999</v>
      </c>
      <c r="XN4" s="27">
        <v>0.128</v>
      </c>
      <c r="XO4" s="27">
        <v>0.1278</v>
      </c>
      <c r="XP4" s="27">
        <v>0.1278</v>
      </c>
      <c r="XQ4" s="27">
        <v>0.1278</v>
      </c>
      <c r="XR4" s="27">
        <v>0.1278</v>
      </c>
      <c r="XS4" s="27">
        <v>0.1278</v>
      </c>
      <c r="XT4" s="27">
        <v>0.1278</v>
      </c>
      <c r="XU4" s="27">
        <v>0.1278</v>
      </c>
      <c r="XV4" s="27">
        <v>0.1278</v>
      </c>
      <c r="XW4" s="27">
        <v>0.1278</v>
      </c>
      <c r="XX4" s="27">
        <v>0.1278</v>
      </c>
      <c r="XY4" s="27">
        <v>0.1278</v>
      </c>
      <c r="XZ4" s="27">
        <v>0.1278</v>
      </c>
      <c r="YA4" s="27">
        <v>0.1278</v>
      </c>
      <c r="YB4" s="27">
        <v>0.1278</v>
      </c>
      <c r="YC4" s="27">
        <v>0.1278</v>
      </c>
      <c r="YD4" s="27">
        <v>0.1278</v>
      </c>
      <c r="YE4" s="27">
        <v>0.1278</v>
      </c>
      <c r="YF4" s="27">
        <v>0.1278</v>
      </c>
      <c r="YG4" s="27">
        <v>0.1278</v>
      </c>
      <c r="YH4" s="27">
        <v>0.1278</v>
      </c>
      <c r="YI4" s="27">
        <v>0.1278</v>
      </c>
      <c r="YJ4" s="27">
        <v>0.1278</v>
      </c>
      <c r="YK4" s="27">
        <v>0.1278</v>
      </c>
      <c r="YL4" s="27">
        <v>0.12790000000000001</v>
      </c>
      <c r="YM4" s="27">
        <v>0.12790000000000001</v>
      </c>
      <c r="YN4" s="27">
        <v>0.12790000000000001</v>
      </c>
      <c r="YO4" s="27">
        <v>0.12790000000000001</v>
      </c>
      <c r="YP4" s="27">
        <v>0.128</v>
      </c>
      <c r="YQ4" s="27">
        <v>0.12790000000000001</v>
      </c>
      <c r="YR4" s="27">
        <v>0.1278</v>
      </c>
      <c r="YS4" s="27">
        <v>0.1278</v>
      </c>
      <c r="YT4" s="27">
        <v>0.12790000000000001</v>
      </c>
      <c r="YU4" s="27">
        <v>0.12790000000000001</v>
      </c>
      <c r="YV4" s="27">
        <v>0.12790000000000001</v>
      </c>
      <c r="YW4" s="27">
        <v>0.12790000000000001</v>
      </c>
      <c r="YX4" s="27">
        <v>0.12790000000000001</v>
      </c>
      <c r="YY4" s="27">
        <v>0.128</v>
      </c>
      <c r="YZ4" s="27">
        <v>0.128</v>
      </c>
      <c r="ZA4" s="27">
        <v>0.128</v>
      </c>
      <c r="ZB4" s="27">
        <v>0.128</v>
      </c>
      <c r="ZC4" s="27">
        <v>0.128</v>
      </c>
      <c r="ZD4" s="27">
        <v>0.128</v>
      </c>
      <c r="ZE4" s="27">
        <v>0.128</v>
      </c>
      <c r="ZF4" s="27">
        <v>0.12809999999999999</v>
      </c>
      <c r="ZG4" s="27">
        <v>0.12809999999999999</v>
      </c>
      <c r="ZH4" s="27">
        <v>0.12809999999999999</v>
      </c>
      <c r="ZI4" s="27">
        <v>0.12809999999999999</v>
      </c>
      <c r="ZJ4" s="27">
        <v>0.12809999999999999</v>
      </c>
      <c r="ZK4" s="27">
        <v>0.128</v>
      </c>
      <c r="ZL4" s="27">
        <v>0.12809999999999999</v>
      </c>
      <c r="ZM4" s="27">
        <v>0.12809999999999999</v>
      </c>
      <c r="ZN4" s="27">
        <v>0.12809999999999999</v>
      </c>
      <c r="ZO4" s="27">
        <v>0.12809999999999999</v>
      </c>
      <c r="ZP4" s="27">
        <v>0.12809999999999999</v>
      </c>
      <c r="ZQ4" s="27">
        <v>0.12809999999999999</v>
      </c>
      <c r="ZR4" s="27">
        <v>0.128</v>
      </c>
      <c r="ZS4" s="27">
        <v>0.128</v>
      </c>
      <c r="ZT4" s="27">
        <v>0.128</v>
      </c>
      <c r="ZU4" s="27">
        <v>0.128</v>
      </c>
      <c r="ZV4" s="27">
        <v>0.128</v>
      </c>
      <c r="ZW4" s="27">
        <v>0.128</v>
      </c>
      <c r="ZX4" s="27">
        <v>0.128</v>
      </c>
      <c r="ZY4" s="27">
        <v>0.128</v>
      </c>
      <c r="ZZ4" s="27">
        <v>0.12809999999999999</v>
      </c>
      <c r="AAA4" s="27">
        <v>0.12809999999999999</v>
      </c>
      <c r="AAB4" s="27">
        <v>0.12809999999999999</v>
      </c>
      <c r="AAC4" s="27">
        <v>0.12809999999999999</v>
      </c>
      <c r="AAD4" s="27">
        <v>0.12809999999999999</v>
      </c>
      <c r="AAE4" s="27">
        <v>0.12809999999999999</v>
      </c>
      <c r="AAF4" s="27">
        <v>0.12809999999999999</v>
      </c>
      <c r="AAG4" s="27">
        <v>0.12820000000000001</v>
      </c>
      <c r="AAH4" s="27">
        <v>0.12820000000000001</v>
      </c>
      <c r="AAI4" s="27">
        <v>0.12820000000000001</v>
      </c>
      <c r="AAJ4" s="27">
        <v>0.12820000000000001</v>
      </c>
      <c r="AAK4" s="27">
        <v>0.12820000000000001</v>
      </c>
      <c r="AAL4" s="27">
        <v>0.12820000000000001</v>
      </c>
      <c r="AAM4" s="27">
        <v>0.12820000000000001</v>
      </c>
      <c r="AAN4" s="27">
        <v>0.12820000000000001</v>
      </c>
      <c r="AAO4" s="27">
        <v>0.12820000000000001</v>
      </c>
      <c r="AAP4" s="27">
        <v>0.12820000000000001</v>
      </c>
      <c r="AAQ4" s="27">
        <v>0.12820000000000001</v>
      </c>
      <c r="AAR4" s="27">
        <v>0.12820000000000001</v>
      </c>
      <c r="AAS4" s="27">
        <v>0.12820000000000001</v>
      </c>
      <c r="AAT4" s="27">
        <v>0.12820000000000001</v>
      </c>
      <c r="AAU4" s="27">
        <v>0.12820000000000001</v>
      </c>
      <c r="AAV4" s="27">
        <v>0.12820000000000001</v>
      </c>
      <c r="AAW4" s="27">
        <v>0.12820000000000001</v>
      </c>
      <c r="AAX4" s="27">
        <v>0.1283</v>
      </c>
      <c r="AAY4" s="27">
        <v>0.1283</v>
      </c>
      <c r="AAZ4" s="27">
        <v>0.1283</v>
      </c>
      <c r="ABA4" s="27">
        <v>0.1283</v>
      </c>
      <c r="ABB4" s="27">
        <v>0.1283</v>
      </c>
      <c r="ABC4" s="27">
        <v>0.1283</v>
      </c>
      <c r="ABD4" s="27">
        <v>0.1283</v>
      </c>
      <c r="ABE4" s="27">
        <v>0.1283</v>
      </c>
      <c r="ABF4" s="27">
        <v>0.1283</v>
      </c>
      <c r="ABG4" s="27">
        <v>0.1283</v>
      </c>
      <c r="ABH4" s="27">
        <v>0.1283</v>
      </c>
      <c r="ABI4" s="27">
        <v>0.12839999999999999</v>
      </c>
      <c r="ABJ4" s="27">
        <v>0.1283</v>
      </c>
      <c r="ABK4" s="27">
        <v>0.1283</v>
      </c>
      <c r="ABL4" s="27">
        <v>0.1283</v>
      </c>
      <c r="ABM4" s="27">
        <v>0.1283</v>
      </c>
      <c r="ABN4" s="27">
        <v>0.1283</v>
      </c>
      <c r="ABO4" s="27">
        <v>0.1283</v>
      </c>
      <c r="ABP4" s="27">
        <v>0.12839999999999999</v>
      </c>
      <c r="ABQ4" s="27">
        <v>0.12839999999999999</v>
      </c>
      <c r="ABR4" s="27">
        <v>0.12839999999999999</v>
      </c>
      <c r="ABS4" s="27">
        <v>0.1285</v>
      </c>
      <c r="ABT4" s="27">
        <v>0.1285</v>
      </c>
      <c r="ABU4" s="27">
        <v>0.1285</v>
      </c>
      <c r="ABV4" s="27">
        <v>0.1285</v>
      </c>
      <c r="ABW4" s="27">
        <v>0.12839999999999999</v>
      </c>
      <c r="ABX4" s="27">
        <v>0.12839999999999999</v>
      </c>
      <c r="ABY4" s="27">
        <v>0.12839999999999999</v>
      </c>
      <c r="ABZ4" s="27">
        <v>0.1283</v>
      </c>
      <c r="ACA4" s="27">
        <v>0.1283</v>
      </c>
      <c r="ACB4" s="27">
        <v>0.1283</v>
      </c>
      <c r="ACC4" s="27">
        <v>0.12839999999999999</v>
      </c>
      <c r="ACD4" s="27">
        <v>0.12839999999999999</v>
      </c>
      <c r="ACE4" s="27">
        <v>0.1285</v>
      </c>
      <c r="ACF4" s="27">
        <v>0.1285</v>
      </c>
      <c r="ACG4" s="27">
        <v>0.1285</v>
      </c>
      <c r="ACH4" s="27">
        <v>0.1285</v>
      </c>
      <c r="ACI4" s="27">
        <v>0.1285</v>
      </c>
      <c r="ACJ4" s="27">
        <v>0.1285</v>
      </c>
      <c r="ACK4" s="27">
        <v>0.1285</v>
      </c>
      <c r="ACL4" s="27">
        <v>0.1285</v>
      </c>
      <c r="ACM4" s="27">
        <v>0.12859999999999999</v>
      </c>
      <c r="ACN4" s="27">
        <v>0.12859999999999999</v>
      </c>
      <c r="ACO4" s="27">
        <v>0.12859999999999999</v>
      </c>
      <c r="ACP4" s="27">
        <v>0.12859999999999999</v>
      </c>
      <c r="ACQ4" s="27">
        <v>0.1285</v>
      </c>
      <c r="ACR4" s="27">
        <v>0.1285</v>
      </c>
      <c r="ACS4" s="27">
        <v>0.1285</v>
      </c>
      <c r="ACT4" s="27">
        <v>0.12859999999999999</v>
      </c>
      <c r="ACU4" s="27">
        <v>0.12859999999999999</v>
      </c>
      <c r="ACV4" s="27">
        <v>0.12859999999999999</v>
      </c>
      <c r="ACW4" s="27">
        <v>0.12859999999999999</v>
      </c>
      <c r="ACX4" s="27">
        <v>0.12859999999999999</v>
      </c>
      <c r="ACY4" s="27">
        <v>0.12859999999999999</v>
      </c>
      <c r="ACZ4" s="27">
        <v>0.12859999999999999</v>
      </c>
      <c r="ADA4" s="27">
        <v>0.12859999999999999</v>
      </c>
      <c r="ADB4" s="27">
        <v>0.12859999999999999</v>
      </c>
      <c r="ADC4" s="27">
        <v>0.12859999999999999</v>
      </c>
      <c r="ADD4" s="27">
        <v>0.12859999999999999</v>
      </c>
      <c r="ADE4" s="27">
        <v>0.12859999999999999</v>
      </c>
      <c r="ADF4" s="27">
        <v>0.12870000000000001</v>
      </c>
      <c r="ADG4" s="27">
        <v>0.12870000000000001</v>
      </c>
      <c r="ADH4" s="27">
        <v>0.12870000000000001</v>
      </c>
      <c r="ADI4" s="27">
        <v>0.12870000000000001</v>
      </c>
      <c r="ADJ4" s="27">
        <v>0.12870000000000001</v>
      </c>
      <c r="ADK4" s="27">
        <v>0.12870000000000001</v>
      </c>
      <c r="ADL4" s="27">
        <v>0.12870000000000001</v>
      </c>
      <c r="ADM4" s="27">
        <v>0.12870000000000001</v>
      </c>
      <c r="ADN4" s="27">
        <v>0.12870000000000001</v>
      </c>
      <c r="ADO4" s="27">
        <v>0.12870000000000001</v>
      </c>
      <c r="ADP4" s="27">
        <v>0.12870000000000001</v>
      </c>
      <c r="ADQ4" s="27">
        <v>0.12870000000000001</v>
      </c>
      <c r="ADR4" s="27">
        <v>0.12870000000000001</v>
      </c>
      <c r="ADS4" s="27">
        <v>0.12870000000000001</v>
      </c>
      <c r="ADT4" s="27">
        <v>0.12870000000000001</v>
      </c>
      <c r="ADU4" s="27">
        <v>0.12870000000000001</v>
      </c>
      <c r="ADV4" s="27">
        <v>0.12870000000000001</v>
      </c>
      <c r="ADW4" s="27">
        <v>0.12870000000000001</v>
      </c>
      <c r="ADX4" s="27">
        <v>0.12870000000000001</v>
      </c>
      <c r="ADY4" s="27">
        <v>0.12870000000000001</v>
      </c>
      <c r="ADZ4" s="27">
        <v>0.12870000000000001</v>
      </c>
      <c r="AEA4" s="27">
        <v>0.12870000000000001</v>
      </c>
      <c r="AEB4" s="27">
        <v>0.1288</v>
      </c>
      <c r="AEC4" s="27">
        <v>0.1288</v>
      </c>
      <c r="AED4" s="27">
        <v>0.1288</v>
      </c>
      <c r="AEE4" s="27">
        <v>0.1288</v>
      </c>
      <c r="AEF4" s="27">
        <v>0.1288</v>
      </c>
      <c r="AEG4" s="27">
        <v>0.1288</v>
      </c>
      <c r="AEH4" s="27">
        <v>0.12870000000000001</v>
      </c>
      <c r="AEI4" s="27">
        <v>0.12870000000000001</v>
      </c>
      <c r="AEJ4" s="27">
        <v>0.1288</v>
      </c>
      <c r="AEK4" s="27">
        <v>0.1288</v>
      </c>
      <c r="AEL4" s="27">
        <v>0.1288</v>
      </c>
      <c r="AEM4" s="27">
        <v>0.1288</v>
      </c>
      <c r="AEN4" s="27">
        <v>0.1288</v>
      </c>
      <c r="AEO4" s="27">
        <v>0.1288</v>
      </c>
      <c r="AEP4" s="27">
        <v>0.1288</v>
      </c>
      <c r="AEQ4" s="27">
        <v>0.1288</v>
      </c>
      <c r="AER4" s="27">
        <v>0.1288</v>
      </c>
      <c r="AES4" s="27">
        <v>0.1288</v>
      </c>
      <c r="AET4" s="27">
        <v>0.1288</v>
      </c>
      <c r="AEU4" s="27">
        <v>0.1288</v>
      </c>
      <c r="AEV4" s="27">
        <v>0.1288</v>
      </c>
      <c r="AEW4" s="27">
        <v>0.1288</v>
      </c>
      <c r="AEX4" s="27">
        <v>0.12889999999999999</v>
      </c>
      <c r="AEY4" s="27">
        <v>0.1288</v>
      </c>
      <c r="AEZ4" s="27">
        <v>0.1288</v>
      </c>
      <c r="AFA4" s="27">
        <v>0.1288</v>
      </c>
      <c r="AFB4" s="27">
        <v>0.12889999999999999</v>
      </c>
      <c r="AFC4" s="27">
        <v>0.12889999999999999</v>
      </c>
      <c r="AFD4" s="27">
        <v>0.1288</v>
      </c>
      <c r="AFE4" s="27">
        <v>0.1288</v>
      </c>
      <c r="AFF4" s="27">
        <v>0.1288</v>
      </c>
      <c r="AFG4" s="27">
        <v>0.1288</v>
      </c>
      <c r="AFH4" s="27">
        <v>0.1288</v>
      </c>
      <c r="AFI4" s="27">
        <v>0.1288</v>
      </c>
      <c r="AFJ4" s="27">
        <v>0.1288</v>
      </c>
      <c r="AFK4" s="27">
        <v>0.12889999999999999</v>
      </c>
      <c r="AFL4" s="27">
        <v>0.12889999999999999</v>
      </c>
      <c r="AFM4" s="27">
        <v>0.12889999999999999</v>
      </c>
      <c r="AFN4" s="27">
        <v>0.12889999999999999</v>
      </c>
      <c r="AFO4" s="27">
        <v>0.12889999999999999</v>
      </c>
      <c r="AFP4" s="27">
        <v>0.12889999999999999</v>
      </c>
      <c r="AFQ4" s="27">
        <v>0.12889999999999999</v>
      </c>
      <c r="AFR4" s="27">
        <v>0.12889999999999999</v>
      </c>
      <c r="AFS4" s="27">
        <v>0.12889999999999999</v>
      </c>
      <c r="AFT4" s="27">
        <v>0.12889999999999999</v>
      </c>
      <c r="AFU4" s="27">
        <v>0.12889999999999999</v>
      </c>
      <c r="AFV4" s="27">
        <v>0.12889999999999999</v>
      </c>
      <c r="AFW4" s="27">
        <v>0.12889999999999999</v>
      </c>
      <c r="AFX4" s="27">
        <v>0.12889999999999999</v>
      </c>
      <c r="AFY4" s="27">
        <v>0.12889999999999999</v>
      </c>
      <c r="AFZ4" s="27">
        <v>0.12889999999999999</v>
      </c>
      <c r="AGA4" s="27">
        <v>0.12889999999999999</v>
      </c>
      <c r="AGB4" s="27">
        <v>0.12889999999999999</v>
      </c>
      <c r="AGC4" s="27">
        <v>0.12889999999999999</v>
      </c>
      <c r="AGD4" s="27">
        <v>0.12889999999999999</v>
      </c>
      <c r="AGE4" s="27">
        <v>0.12889999999999999</v>
      </c>
      <c r="AGF4" s="27">
        <v>0.12889999999999999</v>
      </c>
      <c r="AGG4" s="27">
        <v>0.12889999999999999</v>
      </c>
      <c r="AGH4" s="27">
        <v>0.12889999999999999</v>
      </c>
      <c r="AGI4" s="27">
        <v>0.12889999999999999</v>
      </c>
      <c r="AGJ4" s="27">
        <v>0.12889999999999999</v>
      </c>
      <c r="AGK4" s="27">
        <v>0.12889999999999999</v>
      </c>
      <c r="AGL4" s="27">
        <v>0.12889999999999999</v>
      </c>
      <c r="AGM4" s="27">
        <v>0.12889999999999999</v>
      </c>
      <c r="AGN4" s="27">
        <v>0.12889999999999999</v>
      </c>
      <c r="AGO4" s="27">
        <v>0.129</v>
      </c>
      <c r="AGP4" s="27">
        <v>0.129</v>
      </c>
      <c r="AGQ4" s="27">
        <v>0.129</v>
      </c>
      <c r="AGR4" s="27">
        <v>0.12889999999999999</v>
      </c>
      <c r="AGS4" s="27">
        <v>0.12889999999999999</v>
      </c>
      <c r="AGT4" s="27">
        <v>0.12889999999999999</v>
      </c>
      <c r="AGU4" s="27">
        <v>0.12889999999999999</v>
      </c>
      <c r="AGV4" s="27">
        <v>0.12889999999999999</v>
      </c>
      <c r="AGW4" s="27">
        <v>0.12889999999999999</v>
      </c>
      <c r="AGX4" s="27">
        <v>0.12889999999999999</v>
      </c>
      <c r="AGY4" s="27">
        <v>0.129</v>
      </c>
      <c r="AGZ4" s="27">
        <v>0.12889999999999999</v>
      </c>
      <c r="AHA4" s="27">
        <v>0.12889999999999999</v>
      </c>
      <c r="AHB4" s="27">
        <v>0.12889999999999999</v>
      </c>
      <c r="AHC4" s="27">
        <v>0.12889999999999999</v>
      </c>
      <c r="AHD4" s="27">
        <v>0.12889999999999999</v>
      </c>
      <c r="AHE4" s="27">
        <v>0.12889999999999999</v>
      </c>
      <c r="AHF4" s="27">
        <v>0.12889999999999999</v>
      </c>
      <c r="AHG4" s="27">
        <v>0.12889999999999999</v>
      </c>
      <c r="AHH4" s="27">
        <v>0.12889999999999999</v>
      </c>
      <c r="AHI4" s="27">
        <v>0.12889999999999999</v>
      </c>
      <c r="AHJ4" s="27">
        <v>0.12889999999999999</v>
      </c>
      <c r="AHK4" s="27">
        <v>0.12889999999999999</v>
      </c>
      <c r="AHL4" s="27">
        <v>0.12889999999999999</v>
      </c>
      <c r="AHM4" s="27">
        <v>0.1288</v>
      </c>
      <c r="AHN4" s="27">
        <v>0.1288</v>
      </c>
      <c r="AHO4" s="27">
        <v>0.1288</v>
      </c>
      <c r="AHP4" s="27">
        <v>0.1288</v>
      </c>
      <c r="AHQ4" s="27">
        <v>0.1288</v>
      </c>
      <c r="AHR4" s="27">
        <v>0.1288</v>
      </c>
      <c r="AHS4" s="27">
        <v>0.1288</v>
      </c>
      <c r="AHT4" s="27">
        <v>0.12889999999999999</v>
      </c>
      <c r="AHU4" s="27">
        <v>0.12889999999999999</v>
      </c>
      <c r="AHV4" s="27">
        <v>0.12889999999999999</v>
      </c>
      <c r="AHW4" s="27">
        <v>0.12889999999999999</v>
      </c>
      <c r="AHX4" s="27">
        <v>0.12889999999999999</v>
      </c>
      <c r="AHY4" s="27">
        <v>0.12889999999999999</v>
      </c>
      <c r="AHZ4" s="27">
        <v>0.12889999999999999</v>
      </c>
      <c r="AIA4" s="27">
        <v>0.12889999999999999</v>
      </c>
      <c r="AIB4" s="27">
        <v>0.12889999999999999</v>
      </c>
      <c r="AIC4" s="27">
        <v>0.12889999999999999</v>
      </c>
      <c r="AID4" s="27">
        <v>0.12889999999999999</v>
      </c>
      <c r="AIE4" s="27">
        <v>0.12889999999999999</v>
      </c>
      <c r="AIF4" s="27">
        <v>0.12889999999999999</v>
      </c>
      <c r="AIG4" s="27">
        <v>0.12889999999999999</v>
      </c>
      <c r="AIH4" s="27">
        <v>0.12889999999999999</v>
      </c>
      <c r="AII4" s="27">
        <v>0.12889999999999999</v>
      </c>
      <c r="AIJ4" s="27">
        <v>0.12889999999999999</v>
      </c>
      <c r="AIK4" s="27">
        <v>0.12889999999999999</v>
      </c>
      <c r="AIL4" s="27">
        <v>0.12889999999999999</v>
      </c>
      <c r="AIM4" s="27">
        <v>0.12889999999999999</v>
      </c>
      <c r="AIN4" s="27">
        <v>0.12889999999999999</v>
      </c>
      <c r="AIO4" s="27">
        <v>0.12889999999999999</v>
      </c>
      <c r="AIP4" s="27">
        <v>0.12889999999999999</v>
      </c>
      <c r="AIQ4" s="27">
        <v>0.12889999999999999</v>
      </c>
      <c r="AIR4" s="27">
        <v>0.12889999999999999</v>
      </c>
      <c r="AIS4" s="27">
        <v>0.12889999999999999</v>
      </c>
      <c r="AIT4" s="27">
        <v>0.12889999999999999</v>
      </c>
      <c r="AIU4" s="27">
        <v>0.12889999999999999</v>
      </c>
      <c r="AIV4" s="27">
        <v>0.12889999999999999</v>
      </c>
      <c r="AIW4" s="27">
        <v>0.12889999999999999</v>
      </c>
      <c r="AIX4" s="27">
        <v>0.12889999999999999</v>
      </c>
      <c r="AIY4" s="27">
        <v>0.12889999999999999</v>
      </c>
      <c r="AIZ4" s="27">
        <v>0.12889999999999999</v>
      </c>
      <c r="AJA4" s="27">
        <v>0.12889999999999999</v>
      </c>
      <c r="AJB4" s="27">
        <v>0.12889999999999999</v>
      </c>
      <c r="AJC4" s="27">
        <v>0.12889999999999999</v>
      </c>
      <c r="AJD4" s="27">
        <v>0.129</v>
      </c>
      <c r="AJE4" s="27">
        <v>0.129</v>
      </c>
      <c r="AJF4" s="27">
        <v>0.12889999999999999</v>
      </c>
      <c r="AJG4" s="27">
        <v>0.12889999999999999</v>
      </c>
      <c r="AJH4" s="27">
        <v>0.12889999999999999</v>
      </c>
      <c r="AJI4" s="27">
        <v>0.12889999999999999</v>
      </c>
      <c r="AJJ4" s="27">
        <v>0.12889999999999999</v>
      </c>
      <c r="AJK4" s="27">
        <v>0.129</v>
      </c>
      <c r="AJL4" s="27">
        <v>0.12889999999999999</v>
      </c>
      <c r="AJM4" s="27">
        <v>0.12889999999999999</v>
      </c>
      <c r="AJN4" s="27">
        <v>0.129</v>
      </c>
      <c r="AJO4" s="27">
        <v>0.129</v>
      </c>
      <c r="AJP4" s="27">
        <v>0.129</v>
      </c>
      <c r="AJQ4" s="27">
        <v>0.12889999999999999</v>
      </c>
      <c r="AJR4" s="27">
        <v>0.12889999999999999</v>
      </c>
      <c r="AJS4" s="27">
        <v>0.12889999999999999</v>
      </c>
      <c r="AJT4" s="27">
        <v>0.12889999999999999</v>
      </c>
      <c r="AJU4" s="27">
        <v>0.12889999999999999</v>
      </c>
      <c r="AJV4" s="27">
        <v>0.12889999999999999</v>
      </c>
      <c r="AJW4" s="27">
        <v>0.12889999999999999</v>
      </c>
      <c r="AJX4" s="27">
        <v>0.12889999999999999</v>
      </c>
      <c r="AJY4" s="27">
        <v>0.12889999999999999</v>
      </c>
      <c r="AJZ4" s="27">
        <v>0.12889999999999999</v>
      </c>
      <c r="AKA4" s="27">
        <v>0.12889999999999999</v>
      </c>
      <c r="AKB4" s="27">
        <v>0.12889999999999999</v>
      </c>
      <c r="AKC4" s="27">
        <v>0.12889999999999999</v>
      </c>
      <c r="AKD4" s="27">
        <v>0.12889999999999999</v>
      </c>
      <c r="AKE4" s="27">
        <v>0.12889999999999999</v>
      </c>
      <c r="AKF4" s="27">
        <v>0.12889999999999999</v>
      </c>
      <c r="AKG4" s="27">
        <v>0.12889999999999999</v>
      </c>
      <c r="AKH4" s="27">
        <v>0.12889999999999999</v>
      </c>
      <c r="AKI4" s="27">
        <v>0.12889999999999999</v>
      </c>
      <c r="AKJ4" s="27">
        <v>0.12889999999999999</v>
      </c>
      <c r="AKK4" s="27">
        <v>0.12889999999999999</v>
      </c>
      <c r="AKL4" s="27">
        <v>0.12889999999999999</v>
      </c>
      <c r="AKM4" s="27">
        <v>0.12889999999999999</v>
      </c>
      <c r="AKN4" s="27">
        <v>0.12889999999999999</v>
      </c>
      <c r="AKO4" s="27">
        <v>0.12889999999999999</v>
      </c>
      <c r="AKP4" s="27">
        <v>0.129</v>
      </c>
      <c r="AKQ4" s="27">
        <v>0.129</v>
      </c>
      <c r="AKR4" s="27">
        <v>0.129</v>
      </c>
      <c r="AKS4" s="27">
        <v>0.12889999999999999</v>
      </c>
      <c r="AKT4" s="27">
        <v>0.129</v>
      </c>
      <c r="AKU4" s="27">
        <v>0.129</v>
      </c>
      <c r="AKV4" s="27">
        <v>0.12889999999999999</v>
      </c>
      <c r="AKW4" s="27">
        <v>0.12889999999999999</v>
      </c>
      <c r="AKX4" s="27">
        <v>0.12889999999999999</v>
      </c>
      <c r="AKY4" s="27">
        <v>0.12889999999999999</v>
      </c>
      <c r="AKZ4" s="27">
        <v>0.12889999999999999</v>
      </c>
      <c r="ALA4" s="27">
        <v>0.12889999999999999</v>
      </c>
      <c r="ALB4" s="27">
        <v>0.12889999999999999</v>
      </c>
      <c r="ALC4" s="27">
        <v>0.12889999999999999</v>
      </c>
      <c r="ALD4" s="27">
        <v>0.12889999999999999</v>
      </c>
      <c r="ALE4" s="27">
        <v>0.12889999999999999</v>
      </c>
      <c r="ALF4" s="27">
        <v>0.12889999999999999</v>
      </c>
      <c r="ALG4" s="27">
        <v>0.12889999999999999</v>
      </c>
      <c r="ALH4" s="27">
        <v>0.12889999999999999</v>
      </c>
      <c r="ALI4" s="27">
        <v>0.12889999999999999</v>
      </c>
      <c r="ALJ4" s="27">
        <v>0.12889999999999999</v>
      </c>
      <c r="ALK4" s="27">
        <v>0.12889999999999999</v>
      </c>
      <c r="ALL4" s="27">
        <v>0.12889999999999999</v>
      </c>
      <c r="ALM4" s="27">
        <v>0.12889999999999999</v>
      </c>
      <c r="ALN4" s="27">
        <v>0.12889999999999999</v>
      </c>
      <c r="ALO4" s="27">
        <v>0.12889999999999999</v>
      </c>
      <c r="ALP4" s="27">
        <v>0.12889999999999999</v>
      </c>
      <c r="ALQ4" s="27">
        <v>0.12889999999999999</v>
      </c>
      <c r="ALR4" s="27">
        <v>0.12889999999999999</v>
      </c>
      <c r="ALS4" s="27">
        <v>0.12889999999999999</v>
      </c>
      <c r="ALT4" s="27">
        <v>0.12889999999999999</v>
      </c>
      <c r="ALU4" s="27">
        <v>0.12889999999999999</v>
      </c>
      <c r="ALV4" s="27">
        <v>0.12889999999999999</v>
      </c>
      <c r="ALW4" s="27">
        <v>0.12889999999999999</v>
      </c>
      <c r="ALX4" s="27">
        <v>0.12889999999999999</v>
      </c>
      <c r="ALY4" s="27">
        <v>0.12889999999999999</v>
      </c>
      <c r="ALZ4" s="27">
        <v>0.12889999999999999</v>
      </c>
      <c r="AMA4" s="27">
        <v>0.12889999999999999</v>
      </c>
      <c r="AMB4" s="27">
        <v>0.129</v>
      </c>
      <c r="AMC4" s="27">
        <v>0.129</v>
      </c>
      <c r="AMD4" s="27">
        <v>0.129</v>
      </c>
      <c r="AME4" s="27">
        <v>0.129</v>
      </c>
      <c r="AMF4" s="27">
        <v>0.129</v>
      </c>
      <c r="AMG4" s="27">
        <v>0.129</v>
      </c>
      <c r="AMH4" s="27">
        <v>0.129</v>
      </c>
      <c r="AMI4" s="27">
        <v>0.129</v>
      </c>
      <c r="AMJ4" s="27">
        <v>0.12889999999999999</v>
      </c>
      <c r="AMK4" s="27">
        <v>0.12889999999999999</v>
      </c>
      <c r="AML4" s="27">
        <v>0.12889999999999999</v>
      </c>
      <c r="AMM4" s="27">
        <v>0.12889999999999999</v>
      </c>
      <c r="AMN4" s="27">
        <v>0.12889999999999999</v>
      </c>
      <c r="AMO4" s="27">
        <v>0.12889999999999999</v>
      </c>
      <c r="AMP4" s="27">
        <v>0.12889999999999999</v>
      </c>
      <c r="AMQ4" s="27">
        <v>0.12889999999999999</v>
      </c>
      <c r="AMR4" s="27">
        <v>0.12889999999999999</v>
      </c>
      <c r="AMS4" s="27">
        <v>0.12889999999999999</v>
      </c>
      <c r="AMT4" s="27">
        <v>0.12889999999999999</v>
      </c>
      <c r="AMU4" s="27">
        <v>0.12889999999999999</v>
      </c>
      <c r="AMV4" s="27">
        <v>0.12889999999999999</v>
      </c>
      <c r="AMW4" s="27">
        <v>0.12889999999999999</v>
      </c>
      <c r="AMX4" s="27">
        <v>0.12889999999999999</v>
      </c>
      <c r="AMY4" s="27">
        <v>0.12889999999999999</v>
      </c>
      <c r="AMZ4" s="27">
        <v>0.12889999999999999</v>
      </c>
      <c r="ANA4" s="27">
        <v>0.12889999999999999</v>
      </c>
      <c r="ANB4" s="27">
        <v>0.12889999999999999</v>
      </c>
      <c r="ANC4" s="27">
        <v>0.12889999999999999</v>
      </c>
      <c r="AND4" s="27">
        <v>0.12889999999999999</v>
      </c>
      <c r="ANE4" s="27">
        <v>0.12889999999999999</v>
      </c>
      <c r="ANF4" s="27">
        <v>0.12889999999999999</v>
      </c>
      <c r="ANG4" s="27">
        <v>0.12889999999999999</v>
      </c>
      <c r="ANH4" s="27">
        <v>0.12889999999999999</v>
      </c>
      <c r="ANI4" s="27">
        <v>0.12889999999999999</v>
      </c>
      <c r="ANJ4" s="27">
        <v>0.12889999999999999</v>
      </c>
      <c r="ANK4" s="27">
        <v>0.12889999999999999</v>
      </c>
      <c r="ANL4" s="27">
        <v>0.129</v>
      </c>
      <c r="ANM4" s="27">
        <v>0.12889999999999999</v>
      </c>
      <c r="ANN4" s="27">
        <v>0.129</v>
      </c>
      <c r="ANO4" s="27">
        <v>0.129</v>
      </c>
      <c r="ANP4" s="27">
        <v>0.129</v>
      </c>
      <c r="ANQ4" s="27">
        <v>0.129</v>
      </c>
      <c r="ANR4" s="27">
        <v>0.12889999999999999</v>
      </c>
      <c r="ANS4" s="27">
        <v>0.12889999999999999</v>
      </c>
      <c r="ANT4" s="27">
        <v>0.12889999999999999</v>
      </c>
      <c r="ANU4" s="27">
        <v>0.12889999999999999</v>
      </c>
      <c r="ANV4" s="27">
        <v>0.12889999999999999</v>
      </c>
      <c r="ANW4" s="27">
        <v>0.12889999999999999</v>
      </c>
      <c r="ANX4" s="27">
        <v>0.12889999999999999</v>
      </c>
      <c r="ANY4" s="27">
        <v>0.12889999999999999</v>
      </c>
      <c r="ANZ4" s="27">
        <v>0.12889999999999999</v>
      </c>
      <c r="AOA4" s="27">
        <v>0.12889999999999999</v>
      </c>
      <c r="AOB4" s="27">
        <v>0.12889999999999999</v>
      </c>
      <c r="AOC4" s="27">
        <v>0.12889999999999999</v>
      </c>
      <c r="AOD4" s="27">
        <v>0.12889999999999999</v>
      </c>
      <c r="AOE4" s="27">
        <v>0.12889999999999999</v>
      </c>
      <c r="AOF4" s="27">
        <v>0.12889999999999999</v>
      </c>
      <c r="AOG4" s="27">
        <v>0.12889999999999999</v>
      </c>
      <c r="AOH4" s="27">
        <v>0.12889999999999999</v>
      </c>
      <c r="AOI4" s="27">
        <v>0.12889999999999999</v>
      </c>
      <c r="AOJ4" s="27">
        <v>0.1288</v>
      </c>
      <c r="AOK4" s="27">
        <v>0.1288</v>
      </c>
      <c r="AOL4" s="27">
        <v>0.1288</v>
      </c>
      <c r="AOM4" s="27">
        <v>0.12889999999999999</v>
      </c>
      <c r="AON4" s="27">
        <v>0.12889999999999999</v>
      </c>
      <c r="AOO4" s="27">
        <v>0.12889999999999999</v>
      </c>
      <c r="AOP4" s="27">
        <v>0.12889999999999999</v>
      </c>
      <c r="AOQ4" s="27">
        <v>0.12889999999999999</v>
      </c>
      <c r="AOR4" s="27">
        <v>0.12889999999999999</v>
      </c>
      <c r="AOS4" s="27">
        <v>0.12889999999999999</v>
      </c>
      <c r="AOT4" s="27">
        <v>0.12889999999999999</v>
      </c>
      <c r="AOU4" s="27">
        <v>0.1288</v>
      </c>
      <c r="AOV4" s="27">
        <v>0.12889999999999999</v>
      </c>
      <c r="AOW4" s="27">
        <v>0.1288</v>
      </c>
      <c r="AOX4" s="27">
        <v>0.1288</v>
      </c>
      <c r="AOY4" s="27">
        <v>0.1288</v>
      </c>
      <c r="AOZ4" s="27">
        <v>0.1288</v>
      </c>
      <c r="APA4" s="27">
        <v>0.1288</v>
      </c>
      <c r="APB4" s="27">
        <v>0.1288</v>
      </c>
      <c r="APC4" s="27">
        <v>0.12870000000000001</v>
      </c>
      <c r="APD4" s="27">
        <v>0.12870000000000001</v>
      </c>
      <c r="APE4" s="27">
        <v>0.12870000000000001</v>
      </c>
      <c r="APF4" s="27">
        <v>0.12870000000000001</v>
      </c>
      <c r="APG4" s="27">
        <v>0.12870000000000001</v>
      </c>
      <c r="APH4" s="27">
        <v>0.12870000000000001</v>
      </c>
      <c r="API4" s="27">
        <v>0.12870000000000001</v>
      </c>
      <c r="APJ4" s="27">
        <v>0.12870000000000001</v>
      </c>
      <c r="APK4" s="27">
        <v>0.12870000000000001</v>
      </c>
      <c r="APL4" s="27">
        <v>0.1288</v>
      </c>
      <c r="APM4" s="27">
        <v>0.1288</v>
      </c>
      <c r="APN4" s="27">
        <v>0.1288</v>
      </c>
      <c r="APO4" s="27">
        <v>0.1288</v>
      </c>
      <c r="APP4" s="27">
        <v>0.1288</v>
      </c>
      <c r="APQ4" s="27">
        <v>0.12870000000000001</v>
      </c>
      <c r="APR4" s="27">
        <v>0.1288</v>
      </c>
      <c r="APS4" s="27">
        <v>0.12870000000000001</v>
      </c>
      <c r="APT4" s="27">
        <v>0.12870000000000001</v>
      </c>
      <c r="APU4" s="27">
        <v>0.12870000000000001</v>
      </c>
      <c r="APV4" s="27">
        <v>0.12870000000000001</v>
      </c>
      <c r="APW4" s="27">
        <v>0.1288</v>
      </c>
      <c r="APX4" s="27">
        <v>0.1288</v>
      </c>
      <c r="APY4" s="27">
        <v>0.1288</v>
      </c>
      <c r="APZ4" s="27">
        <v>0.1288</v>
      </c>
      <c r="AQA4" s="27">
        <v>0.1288</v>
      </c>
      <c r="AQB4" s="27">
        <v>0.1288</v>
      </c>
      <c r="AQC4" s="27">
        <v>0.12889999999999999</v>
      </c>
      <c r="AQD4" s="27">
        <v>0.12889999999999999</v>
      </c>
      <c r="AQE4" s="27">
        <v>0.1288</v>
      </c>
      <c r="AQF4" s="27">
        <v>0.1288</v>
      </c>
      <c r="AQG4" s="27">
        <v>0.12889999999999999</v>
      </c>
      <c r="AQH4" s="27">
        <v>0.12889999999999999</v>
      </c>
      <c r="AQI4" s="27">
        <v>0.12889999999999999</v>
      </c>
      <c r="AQJ4" s="27">
        <v>0.12889999999999999</v>
      </c>
      <c r="AQK4" s="27">
        <v>0.1288</v>
      </c>
      <c r="AQL4" s="27">
        <v>0.12889999999999999</v>
      </c>
      <c r="AQM4" s="27">
        <v>0.12889999999999999</v>
      </c>
      <c r="AQN4" s="27">
        <v>0.12889999999999999</v>
      </c>
      <c r="AQO4" s="27">
        <v>0.12889999999999999</v>
      </c>
      <c r="AQP4" s="27">
        <v>0.12889999999999999</v>
      </c>
      <c r="AQQ4" s="27">
        <v>0.12889999999999999</v>
      </c>
      <c r="AQR4" s="27">
        <v>0.12889999999999999</v>
      </c>
      <c r="AQS4" s="27">
        <v>0.12889999999999999</v>
      </c>
      <c r="AQT4" s="27">
        <v>0.12889999999999999</v>
      </c>
      <c r="AQU4" s="27">
        <v>0.12889999999999999</v>
      </c>
      <c r="AQV4" s="27">
        <v>0.12889999999999999</v>
      </c>
      <c r="AQW4" s="27">
        <v>0.12889999999999999</v>
      </c>
      <c r="AQX4" s="27">
        <v>0.12889999999999999</v>
      </c>
      <c r="AQY4" s="27">
        <v>0.12889999999999999</v>
      </c>
      <c r="AQZ4" s="27">
        <v>0.12889999999999999</v>
      </c>
      <c r="ARA4" s="27">
        <v>0.12889999999999999</v>
      </c>
      <c r="ARB4" s="27">
        <v>0.12889999999999999</v>
      </c>
      <c r="ARC4" s="27">
        <v>0.12889999999999999</v>
      </c>
      <c r="ARD4" s="27">
        <v>0.12889999999999999</v>
      </c>
      <c r="ARE4" s="27">
        <v>0.12889999999999999</v>
      </c>
      <c r="ARF4" s="27">
        <v>0.12889999999999999</v>
      </c>
      <c r="ARG4" s="27">
        <v>0.129</v>
      </c>
      <c r="ARH4" s="27">
        <v>0.129</v>
      </c>
      <c r="ARI4" s="27">
        <v>0.12889999999999999</v>
      </c>
      <c r="ARJ4" s="27">
        <v>0.12889999999999999</v>
      </c>
      <c r="ARK4" s="27">
        <v>0.12889999999999999</v>
      </c>
      <c r="ARL4" s="27">
        <v>0.12889999999999999</v>
      </c>
      <c r="ARM4" s="27">
        <v>0.12889999999999999</v>
      </c>
      <c r="ARN4" s="27">
        <v>0.12889999999999999</v>
      </c>
      <c r="ARO4" s="27">
        <v>0.12889999999999999</v>
      </c>
      <c r="ARP4" s="27">
        <v>0.129</v>
      </c>
      <c r="ARQ4" s="27">
        <v>0.129</v>
      </c>
      <c r="ARR4" s="27">
        <v>0.129</v>
      </c>
      <c r="ARS4" s="27">
        <v>0.129</v>
      </c>
      <c r="ART4" s="27">
        <v>0.129</v>
      </c>
      <c r="ARU4" s="27">
        <v>0.12889999999999999</v>
      </c>
      <c r="ARV4" s="27">
        <v>0.12889999999999999</v>
      </c>
      <c r="ARW4" s="27">
        <v>0.12889999999999999</v>
      </c>
      <c r="ARX4" s="27">
        <v>0.12889999999999999</v>
      </c>
      <c r="ARY4" s="27">
        <v>0.12889999999999999</v>
      </c>
      <c r="ARZ4" s="27">
        <v>0.12889999999999999</v>
      </c>
      <c r="ASA4" s="27">
        <v>0.129</v>
      </c>
      <c r="ASB4" s="27">
        <v>0.129</v>
      </c>
      <c r="ASC4" s="27">
        <v>0.12889999999999999</v>
      </c>
      <c r="ASD4" s="27">
        <v>0.129</v>
      </c>
      <c r="ASE4" s="27">
        <v>0.129</v>
      </c>
      <c r="ASF4" s="27">
        <v>0.129</v>
      </c>
      <c r="ASG4" s="27">
        <v>0.12889999999999999</v>
      </c>
      <c r="ASH4" s="27">
        <v>0.1288</v>
      </c>
      <c r="ASI4" s="27">
        <v>0.12889999999999999</v>
      </c>
      <c r="ASJ4" s="27">
        <v>0.12889999999999999</v>
      </c>
      <c r="ASK4" s="27">
        <v>0.12889999999999999</v>
      </c>
      <c r="ASL4" s="27">
        <v>0.12889999999999999</v>
      </c>
      <c r="ASM4" s="27">
        <v>0.12889999999999999</v>
      </c>
      <c r="ASN4" s="27">
        <v>0.1288</v>
      </c>
      <c r="ASO4" s="27">
        <v>0.1288</v>
      </c>
      <c r="ASP4" s="27">
        <v>0.12870000000000001</v>
      </c>
      <c r="ASQ4" s="27">
        <v>0.12870000000000001</v>
      </c>
      <c r="ASR4" s="27">
        <v>0.1288</v>
      </c>
      <c r="ASS4" s="27">
        <v>0.1288</v>
      </c>
      <c r="AST4" s="27">
        <v>0.1288</v>
      </c>
      <c r="ASU4" s="27">
        <v>0.12859999999999999</v>
      </c>
      <c r="ASV4" s="27">
        <v>0.12859999999999999</v>
      </c>
      <c r="ASW4" s="27">
        <v>0.12859999999999999</v>
      </c>
      <c r="ASX4" s="27">
        <v>0.12859999999999999</v>
      </c>
      <c r="ASY4" s="27">
        <v>0.12870000000000001</v>
      </c>
      <c r="ASZ4" s="27">
        <v>0.12870000000000001</v>
      </c>
      <c r="ATA4" s="27">
        <v>0.12870000000000001</v>
      </c>
      <c r="ATB4" s="27">
        <v>0.12870000000000001</v>
      </c>
      <c r="ATC4" s="27">
        <v>0.12870000000000001</v>
      </c>
      <c r="ATD4" s="27">
        <v>0.12870000000000001</v>
      </c>
      <c r="ATE4" s="27">
        <v>0.12870000000000001</v>
      </c>
      <c r="ATF4" s="27">
        <v>0.12859999999999999</v>
      </c>
      <c r="ATG4" s="27">
        <v>0.12859999999999999</v>
      </c>
      <c r="ATH4" s="27">
        <v>0.12859999999999999</v>
      </c>
      <c r="ATI4" s="27">
        <v>0.12859999999999999</v>
      </c>
      <c r="ATJ4" s="27">
        <v>0.1283</v>
      </c>
      <c r="ATK4" s="27">
        <v>0.12839999999999999</v>
      </c>
      <c r="ATL4" s="27">
        <v>0.1285</v>
      </c>
      <c r="ATM4" s="27">
        <v>0.12839999999999999</v>
      </c>
      <c r="ATN4" s="27">
        <v>0.12839999999999999</v>
      </c>
      <c r="ATO4" s="27">
        <v>0.12839999999999999</v>
      </c>
      <c r="ATP4" s="27">
        <v>0.12839999999999999</v>
      </c>
      <c r="ATQ4" s="27">
        <v>0.12839999999999999</v>
      </c>
      <c r="ATR4" s="27">
        <v>0.1283</v>
      </c>
      <c r="ATS4" s="27">
        <v>0.12839999999999999</v>
      </c>
      <c r="ATT4" s="27">
        <v>0.12839999999999999</v>
      </c>
      <c r="ATU4" s="27">
        <v>0.12839999999999999</v>
      </c>
      <c r="ATV4" s="27">
        <v>0.12839999999999999</v>
      </c>
      <c r="ATW4" s="27">
        <v>0.12839999999999999</v>
      </c>
      <c r="ATX4" s="27">
        <v>0.12820000000000001</v>
      </c>
      <c r="ATY4" s="27">
        <v>0.1285</v>
      </c>
      <c r="ATZ4" s="27">
        <v>0.1285</v>
      </c>
      <c r="AUA4" s="27">
        <v>0.1283</v>
      </c>
      <c r="AUB4" s="27">
        <v>0.1283</v>
      </c>
      <c r="AUC4" s="27">
        <v>0.1283</v>
      </c>
      <c r="AUD4" s="27">
        <v>0.1283</v>
      </c>
      <c r="AUE4" s="27">
        <v>0.1283</v>
      </c>
      <c r="AUF4" s="27">
        <v>0.1283</v>
      </c>
      <c r="AUG4" s="27">
        <v>0.1283</v>
      </c>
      <c r="AUH4" s="27">
        <v>0.12839999999999999</v>
      </c>
      <c r="AUI4" s="27">
        <v>0.12839999999999999</v>
      </c>
      <c r="AUJ4" s="27">
        <v>0.12839999999999999</v>
      </c>
      <c r="AUK4" s="27">
        <v>0.12790000000000001</v>
      </c>
      <c r="AUL4" s="27">
        <v>0.1278</v>
      </c>
      <c r="AUM4" s="27">
        <v>0.12809999999999999</v>
      </c>
      <c r="AUN4" s="27">
        <v>0.12820000000000001</v>
      </c>
      <c r="AUO4" s="27">
        <v>0.1283</v>
      </c>
      <c r="AUP4" s="27">
        <v>0.1283</v>
      </c>
      <c r="AUQ4" s="27">
        <v>0.1283</v>
      </c>
      <c r="AUR4" s="27">
        <v>0.1285</v>
      </c>
      <c r="AUS4" s="27">
        <v>0.12889999999999999</v>
      </c>
      <c r="AUT4" s="27">
        <v>0.12889999999999999</v>
      </c>
      <c r="AUU4" s="27">
        <v>0.12889999999999999</v>
      </c>
      <c r="AUV4" s="27">
        <v>0.1288</v>
      </c>
      <c r="AUW4" s="27">
        <v>0.1288</v>
      </c>
      <c r="AUX4" s="27">
        <v>0.1288</v>
      </c>
      <c r="AUY4" s="27">
        <v>0.129</v>
      </c>
      <c r="AUZ4" s="27">
        <v>0.129</v>
      </c>
      <c r="AVA4" s="27">
        <v>0.129</v>
      </c>
      <c r="AVB4" s="27">
        <v>0.129</v>
      </c>
      <c r="AVC4" s="27">
        <v>0.129</v>
      </c>
      <c r="AVD4" s="27">
        <v>0.129</v>
      </c>
      <c r="AVE4" s="27">
        <v>0.129</v>
      </c>
      <c r="AVF4" s="27">
        <v>0.129</v>
      </c>
      <c r="AVG4" s="27">
        <v>0.129</v>
      </c>
      <c r="AVH4" s="27">
        <v>0.129</v>
      </c>
      <c r="AVI4" s="27">
        <v>0.129</v>
      </c>
      <c r="AVJ4" s="27">
        <v>0.129</v>
      </c>
      <c r="AVK4" s="27">
        <v>0.129</v>
      </c>
      <c r="AVL4" s="27">
        <v>0.129</v>
      </c>
      <c r="AVM4" s="27">
        <v>0.129</v>
      </c>
      <c r="AVN4" s="27">
        <v>0.129</v>
      </c>
      <c r="AVO4" s="27">
        <v>0.129</v>
      </c>
      <c r="AVP4" s="27">
        <v>0.129</v>
      </c>
      <c r="AVQ4" s="27">
        <v>0.129</v>
      </c>
      <c r="AVR4" s="27">
        <v>0.129</v>
      </c>
      <c r="AVS4" s="27">
        <v>0.129</v>
      </c>
      <c r="AVT4" s="27">
        <v>0.129</v>
      </c>
      <c r="AVU4" s="27">
        <v>0.129</v>
      </c>
      <c r="AVV4" s="27">
        <v>0.129</v>
      </c>
      <c r="AVW4" s="27">
        <v>0.129</v>
      </c>
      <c r="AVX4" s="27">
        <v>0.129</v>
      </c>
      <c r="AVY4" s="27">
        <v>0.129</v>
      </c>
      <c r="AVZ4" s="27">
        <v>0.129</v>
      </c>
      <c r="AWA4" s="27">
        <v>0.129</v>
      </c>
      <c r="AWB4" s="27">
        <v>0.129</v>
      </c>
      <c r="AWC4" s="27">
        <v>0.129</v>
      </c>
      <c r="AWD4" s="27">
        <v>0.129</v>
      </c>
      <c r="AWE4" s="27">
        <v>0.129</v>
      </c>
      <c r="AWF4" s="27">
        <v>0.129</v>
      </c>
      <c r="AWG4" s="27">
        <v>0.129</v>
      </c>
      <c r="AWH4" s="27">
        <v>0.129</v>
      </c>
      <c r="AWI4" s="27">
        <v>0.129</v>
      </c>
      <c r="AWJ4" s="27">
        <v>0.129</v>
      </c>
      <c r="AWK4" s="27">
        <v>0.129</v>
      </c>
      <c r="AWL4" s="27">
        <v>0.129</v>
      </c>
      <c r="AWM4" s="27">
        <v>0.129</v>
      </c>
      <c r="AWN4" s="27">
        <v>0.129</v>
      </c>
      <c r="AWO4" s="27">
        <v>0.129</v>
      </c>
      <c r="AWP4" s="27">
        <v>0.129</v>
      </c>
      <c r="AWQ4" s="27">
        <v>0.129</v>
      </c>
      <c r="AWR4" s="27">
        <v>0.129</v>
      </c>
      <c r="AWS4" s="27">
        <v>0.129</v>
      </c>
      <c r="AWT4" s="27">
        <v>0.129</v>
      </c>
      <c r="AWU4" s="27">
        <v>0.129</v>
      </c>
      <c r="AWV4" s="27">
        <v>0.129</v>
      </c>
      <c r="AWW4" s="27">
        <v>0.129</v>
      </c>
      <c r="AWX4" s="27">
        <v>0.129</v>
      </c>
      <c r="AWY4" s="27">
        <v>0.129</v>
      </c>
      <c r="AWZ4" s="27">
        <v>0.129</v>
      </c>
      <c r="AXA4" s="27">
        <v>0.129</v>
      </c>
      <c r="AXB4" s="27">
        <v>0.129</v>
      </c>
      <c r="AXC4" s="27">
        <v>0.129</v>
      </c>
      <c r="AXD4" s="27">
        <v>0.129</v>
      </c>
      <c r="AXE4" s="27">
        <v>0.129</v>
      </c>
      <c r="AXF4" s="27">
        <v>0.129</v>
      </c>
      <c r="AXG4" s="27">
        <v>0.129</v>
      </c>
      <c r="AXH4" s="27">
        <v>0.129</v>
      </c>
      <c r="AXI4" s="27">
        <v>0.129</v>
      </c>
      <c r="AXJ4" s="27">
        <v>0.129</v>
      </c>
      <c r="AXK4" s="27">
        <v>0.129</v>
      </c>
      <c r="AXL4" s="27">
        <v>0.129</v>
      </c>
      <c r="AXM4" s="27">
        <v>0.129</v>
      </c>
      <c r="AXN4" s="27">
        <v>0.129</v>
      </c>
      <c r="AXO4" s="27">
        <v>0.129</v>
      </c>
      <c r="AXP4" s="27">
        <v>0.129</v>
      </c>
      <c r="AXQ4" s="27">
        <v>0.129</v>
      </c>
      <c r="AXR4" s="27">
        <v>0.129</v>
      </c>
      <c r="AXS4" s="27">
        <v>0.129</v>
      </c>
      <c r="AXT4" s="27">
        <v>0.129</v>
      </c>
      <c r="AXU4" s="27">
        <v>0.129</v>
      </c>
      <c r="AXV4" s="27">
        <v>0.129</v>
      </c>
      <c r="AXW4" s="27">
        <v>0.129</v>
      </c>
      <c r="AXX4" s="27">
        <v>0.129</v>
      </c>
      <c r="AXY4" s="27">
        <v>0.129</v>
      </c>
      <c r="AXZ4" s="27">
        <v>0.129</v>
      </c>
      <c r="AYA4" s="27">
        <v>0.129</v>
      </c>
      <c r="AYB4" s="27">
        <v>0.129</v>
      </c>
      <c r="AYC4" s="27">
        <v>0.129</v>
      </c>
      <c r="AYD4" s="27">
        <v>0.129</v>
      </c>
      <c r="AYE4" s="27">
        <v>0.129</v>
      </c>
      <c r="AYF4" s="27">
        <v>0.129</v>
      </c>
      <c r="AYG4" s="27">
        <v>0.129</v>
      </c>
      <c r="AYH4" s="27">
        <v>0.129</v>
      </c>
      <c r="AYI4" s="27">
        <v>0.129</v>
      </c>
      <c r="AYJ4" s="27">
        <v>0.129</v>
      </c>
      <c r="AYK4" s="27">
        <v>0.129</v>
      </c>
      <c r="AYL4" s="27">
        <v>0.129</v>
      </c>
      <c r="AYM4" s="27">
        <v>0.129</v>
      </c>
      <c r="AYN4" s="27">
        <v>0.129</v>
      </c>
      <c r="AYO4" s="27">
        <v>0.129</v>
      </c>
      <c r="AYP4" s="27">
        <v>0.129</v>
      </c>
      <c r="AYQ4" s="27">
        <v>0.129</v>
      </c>
      <c r="AYR4" s="27">
        <v>0.129</v>
      </c>
      <c r="AYS4" s="27">
        <v>0.129</v>
      </c>
      <c r="AYT4" s="27">
        <v>0.129</v>
      </c>
      <c r="AYU4" s="27">
        <v>0.129</v>
      </c>
      <c r="AYV4" s="27">
        <v>0.129</v>
      </c>
      <c r="AYW4" s="27">
        <v>0.129</v>
      </c>
      <c r="AYX4" s="27">
        <v>0.129</v>
      </c>
      <c r="AYY4" s="27">
        <v>0.129</v>
      </c>
      <c r="AYZ4" s="27">
        <v>0.129</v>
      </c>
      <c r="AZA4" s="27">
        <v>0.129</v>
      </c>
      <c r="AZB4" s="27">
        <v>0.129</v>
      </c>
      <c r="AZC4" s="27">
        <v>0.129</v>
      </c>
      <c r="AZD4" s="27">
        <v>0.129</v>
      </c>
      <c r="AZE4" s="27">
        <v>0.129</v>
      </c>
      <c r="AZF4" s="27">
        <v>0.129</v>
      </c>
      <c r="AZG4" s="27">
        <v>0.129</v>
      </c>
      <c r="AZH4" s="27">
        <v>0.129</v>
      </c>
      <c r="AZI4" s="27">
        <v>0.129</v>
      </c>
      <c r="AZJ4" s="27">
        <v>0.129</v>
      </c>
      <c r="AZK4" s="27">
        <v>0.129</v>
      </c>
      <c r="AZL4" s="27">
        <v>0.129</v>
      </c>
      <c r="AZM4" s="27">
        <v>0.129</v>
      </c>
      <c r="AZN4" s="27">
        <v>0.129</v>
      </c>
      <c r="AZO4" s="27">
        <v>0.129</v>
      </c>
      <c r="AZP4" s="27">
        <v>0.129</v>
      </c>
      <c r="AZQ4" s="27">
        <v>0.129</v>
      </c>
      <c r="AZR4" s="27">
        <v>0.129</v>
      </c>
      <c r="AZS4" s="27">
        <v>0.129</v>
      </c>
      <c r="AZT4" s="27">
        <v>0.129</v>
      </c>
      <c r="AZU4" s="27">
        <v>0.129</v>
      </c>
      <c r="AZV4" s="27">
        <v>0.129</v>
      </c>
      <c r="AZW4" s="27">
        <v>0.129</v>
      </c>
      <c r="AZX4" s="27">
        <v>0.129</v>
      </c>
      <c r="AZY4" s="27">
        <v>0.129</v>
      </c>
      <c r="AZZ4" s="27">
        <v>0.129</v>
      </c>
      <c r="BAA4" s="27">
        <v>0.129</v>
      </c>
      <c r="BAB4" s="27">
        <v>0.129</v>
      </c>
      <c r="BAC4" s="27">
        <v>0.129</v>
      </c>
      <c r="BAD4" s="27">
        <v>0.129</v>
      </c>
      <c r="BAE4" s="27">
        <v>0.129</v>
      </c>
      <c r="BAF4" s="27">
        <v>0.129</v>
      </c>
      <c r="BAG4" s="27">
        <v>0.129</v>
      </c>
      <c r="BAH4" s="27">
        <v>0.129</v>
      </c>
      <c r="BAI4" s="27">
        <v>0.129</v>
      </c>
      <c r="BAJ4" s="27">
        <v>0.129</v>
      </c>
      <c r="BAK4" s="27">
        <v>0.129</v>
      </c>
      <c r="BAL4" s="27">
        <v>0.129</v>
      </c>
      <c r="BAM4" s="27">
        <v>0.12889999999999999</v>
      </c>
      <c r="BAN4" s="27">
        <v>0.12889999999999999</v>
      </c>
      <c r="BAO4" s="27">
        <v>0.12889999999999999</v>
      </c>
      <c r="BAP4" s="27">
        <v>0.129</v>
      </c>
      <c r="BAQ4" s="27">
        <v>0.129</v>
      </c>
      <c r="BAR4" s="27">
        <v>0.12889999999999999</v>
      </c>
      <c r="BAS4" s="27">
        <v>0.129</v>
      </c>
      <c r="BAT4" s="27">
        <v>0.129</v>
      </c>
      <c r="BAU4" s="27">
        <v>0.129</v>
      </c>
      <c r="BAV4" s="27">
        <v>0.129</v>
      </c>
      <c r="BAW4" s="27">
        <v>0.129</v>
      </c>
      <c r="BAX4" s="27">
        <v>0.129</v>
      </c>
      <c r="BAY4" s="27">
        <v>0.129</v>
      </c>
      <c r="BAZ4" s="27">
        <v>0.129</v>
      </c>
      <c r="BBA4" s="27">
        <v>0.129</v>
      </c>
      <c r="BBB4" s="27">
        <v>0.129</v>
      </c>
      <c r="BBC4" s="27">
        <v>0.129</v>
      </c>
      <c r="BBD4" s="27">
        <v>0.129</v>
      </c>
      <c r="BBE4" s="27">
        <v>0.129</v>
      </c>
      <c r="BBF4" s="27">
        <v>0.129</v>
      </c>
      <c r="BBG4" s="27">
        <v>0.129</v>
      </c>
      <c r="BBH4" s="27">
        <v>0.129</v>
      </c>
      <c r="BBI4" s="27">
        <v>0.129</v>
      </c>
      <c r="BBJ4" s="27">
        <v>0.129</v>
      </c>
      <c r="BBK4" s="27">
        <v>0.129</v>
      </c>
      <c r="BBL4" s="27">
        <v>0.129</v>
      </c>
      <c r="BBM4" s="27">
        <v>0.129</v>
      </c>
      <c r="BBN4" s="27">
        <v>0.129</v>
      </c>
      <c r="BBO4" s="27">
        <v>0.129</v>
      </c>
      <c r="BBP4" s="27">
        <v>0.129</v>
      </c>
      <c r="BBQ4" s="27">
        <v>0.129</v>
      </c>
      <c r="BBR4" s="27">
        <v>0.129</v>
      </c>
      <c r="BBS4" s="27">
        <v>0.129</v>
      </c>
      <c r="BBT4" s="27">
        <v>0.129</v>
      </c>
      <c r="BBU4" s="27">
        <v>0.129</v>
      </c>
      <c r="BBV4" s="27">
        <v>0.129</v>
      </c>
      <c r="BBW4" s="27">
        <v>0.129</v>
      </c>
      <c r="BBX4" s="27">
        <v>0.129</v>
      </c>
      <c r="BBY4" s="27">
        <v>0.129</v>
      </c>
      <c r="BBZ4" s="27">
        <v>0.129</v>
      </c>
      <c r="BCA4" s="27">
        <v>0.12889999999999999</v>
      </c>
      <c r="BCB4" s="27">
        <v>0.129</v>
      </c>
      <c r="BCC4" s="27">
        <v>0.129</v>
      </c>
      <c r="BCD4" s="27">
        <v>0.129</v>
      </c>
      <c r="BCE4" s="27">
        <v>0.129</v>
      </c>
      <c r="BCF4" s="27">
        <v>0.129</v>
      </c>
      <c r="BCG4" s="27">
        <v>0.129</v>
      </c>
      <c r="BCH4" s="27">
        <v>0.129</v>
      </c>
      <c r="BCI4" s="27">
        <v>0.129</v>
      </c>
      <c r="BCJ4" s="27">
        <v>0.129</v>
      </c>
      <c r="BCK4" s="27">
        <v>0.129</v>
      </c>
      <c r="BCL4" s="27">
        <v>0.129</v>
      </c>
      <c r="BCM4" s="27">
        <v>0.129</v>
      </c>
      <c r="BCN4" s="27">
        <v>0.129</v>
      </c>
      <c r="BCO4" s="27">
        <v>0.129</v>
      </c>
      <c r="BCP4" s="27">
        <v>0.129</v>
      </c>
      <c r="BCQ4" s="27">
        <v>0.129</v>
      </c>
      <c r="BCR4" s="27">
        <v>0.129</v>
      </c>
      <c r="BCS4" s="27">
        <v>0.129</v>
      </c>
      <c r="BCT4" s="27">
        <v>0.129</v>
      </c>
      <c r="BCU4" s="27">
        <v>0.129</v>
      </c>
      <c r="BCV4" s="27">
        <v>0.129</v>
      </c>
      <c r="BCW4" s="27">
        <v>0.129</v>
      </c>
      <c r="BCX4" s="27">
        <v>0.129</v>
      </c>
      <c r="BCY4" s="27">
        <v>0.129</v>
      </c>
      <c r="BCZ4" s="27">
        <v>0.129</v>
      </c>
      <c r="BDA4" s="27">
        <v>0.129</v>
      </c>
      <c r="BDB4" s="27">
        <v>0.129</v>
      </c>
      <c r="BDC4" s="27">
        <v>0.129</v>
      </c>
      <c r="BDD4" s="27">
        <v>0.129</v>
      </c>
      <c r="BDE4" s="27">
        <v>0.129</v>
      </c>
      <c r="BDF4" s="27">
        <v>0.129</v>
      </c>
      <c r="BDG4" s="27">
        <v>0.129</v>
      </c>
      <c r="BDH4" s="27">
        <v>0.129</v>
      </c>
      <c r="BDI4" s="27">
        <v>0.129</v>
      </c>
      <c r="BDJ4" s="27">
        <v>0.12889999999999999</v>
      </c>
      <c r="BDK4" s="27">
        <v>0.12889999999999999</v>
      </c>
      <c r="BDL4" s="27">
        <v>0.129</v>
      </c>
      <c r="BDM4" s="27">
        <v>0.129</v>
      </c>
      <c r="BDN4" s="27">
        <v>0.129</v>
      </c>
      <c r="BDO4" s="27">
        <v>0.129</v>
      </c>
      <c r="BDP4" s="27">
        <v>0.129</v>
      </c>
      <c r="BDQ4" s="27">
        <v>0.129</v>
      </c>
      <c r="BDR4" s="27">
        <v>0.129</v>
      </c>
      <c r="BDS4" s="27">
        <v>0.129</v>
      </c>
      <c r="BDT4" s="27">
        <v>0.129</v>
      </c>
      <c r="BDU4" s="27">
        <v>0.129</v>
      </c>
      <c r="BDV4" s="27">
        <v>0.129</v>
      </c>
      <c r="BDW4" s="27">
        <v>0.129</v>
      </c>
      <c r="BDX4" s="27">
        <v>0.129</v>
      </c>
      <c r="BDY4" s="27">
        <v>0.129</v>
      </c>
      <c r="BDZ4" s="27">
        <v>0.129</v>
      </c>
      <c r="BEA4" s="27">
        <v>0.129</v>
      </c>
      <c r="BEB4" s="27">
        <v>0.129</v>
      </c>
      <c r="BEC4" s="27">
        <v>0.129</v>
      </c>
      <c r="BED4" s="27">
        <v>0.129</v>
      </c>
      <c r="BEE4" s="27">
        <v>0.129</v>
      </c>
      <c r="BEF4" s="27">
        <v>0.129</v>
      </c>
      <c r="BEG4" s="27">
        <v>0.129</v>
      </c>
      <c r="BEH4" s="27">
        <v>0.129</v>
      </c>
      <c r="BEI4" s="27">
        <v>0.129</v>
      </c>
      <c r="BEJ4" s="27">
        <v>0.129</v>
      </c>
      <c r="BEK4" s="27">
        <v>0.129</v>
      </c>
      <c r="BEL4" s="27">
        <v>0.129</v>
      </c>
      <c r="BEM4" s="27">
        <v>0.129</v>
      </c>
      <c r="BEN4" s="27">
        <v>0.129</v>
      </c>
      <c r="BEO4" s="27">
        <v>0.129</v>
      </c>
      <c r="BEP4" s="27">
        <v>0.129</v>
      </c>
      <c r="BEQ4" s="27">
        <v>0.129</v>
      </c>
      <c r="BER4" s="27">
        <v>0.129</v>
      </c>
      <c r="BES4" s="27">
        <v>0.129</v>
      </c>
      <c r="BET4" s="27">
        <v>0.129</v>
      </c>
      <c r="BEU4" s="27">
        <v>0.129</v>
      </c>
      <c r="BEV4" s="27">
        <v>0.129</v>
      </c>
      <c r="BEW4" s="27">
        <v>0.129</v>
      </c>
      <c r="BEX4" s="27">
        <v>0.129</v>
      </c>
      <c r="BEY4" s="27">
        <v>0.129</v>
      </c>
      <c r="BEZ4" s="27">
        <v>0.129</v>
      </c>
      <c r="BFA4" s="27">
        <v>0.129</v>
      </c>
      <c r="BFB4" s="27">
        <v>0.129</v>
      </c>
      <c r="BFC4" s="27">
        <v>0.129</v>
      </c>
      <c r="BFD4" s="27">
        <v>0.129</v>
      </c>
      <c r="BFE4" s="27">
        <v>0.129</v>
      </c>
      <c r="BFF4" s="27">
        <v>0.129</v>
      </c>
      <c r="BFG4" s="27">
        <v>0.129</v>
      </c>
      <c r="BFH4" s="27">
        <v>0.129</v>
      </c>
      <c r="BFI4" s="27">
        <v>0.129</v>
      </c>
      <c r="BFJ4" s="27">
        <v>0.129</v>
      </c>
      <c r="BFK4" s="27">
        <v>0.129</v>
      </c>
      <c r="BFL4" s="27">
        <v>0.129</v>
      </c>
      <c r="BFM4" s="27">
        <v>0.129</v>
      </c>
      <c r="BFN4" s="27">
        <v>0.129</v>
      </c>
      <c r="BFO4" s="27">
        <v>0.129</v>
      </c>
      <c r="BFP4" s="27">
        <v>0.129</v>
      </c>
      <c r="BFQ4" s="27">
        <v>0.129</v>
      </c>
      <c r="BFR4" s="27">
        <v>0.129</v>
      </c>
      <c r="BFS4" s="27">
        <v>0.129</v>
      </c>
      <c r="BFT4" s="27">
        <v>0.129</v>
      </c>
      <c r="BFU4" s="27">
        <v>0.129</v>
      </c>
      <c r="BFV4" s="27">
        <v>0.129</v>
      </c>
      <c r="BFW4" s="27">
        <v>0.129</v>
      </c>
      <c r="BFX4" s="27">
        <v>0.129</v>
      </c>
      <c r="BFY4" s="27">
        <v>0.129</v>
      </c>
      <c r="BFZ4" s="27">
        <v>0.129</v>
      </c>
      <c r="BGA4" s="27">
        <v>0.12889999999999999</v>
      </c>
      <c r="BGB4" s="27">
        <v>0.129</v>
      </c>
      <c r="BGC4" s="27">
        <v>0.12889999999999999</v>
      </c>
      <c r="BGD4" s="27">
        <v>0.12889999999999999</v>
      </c>
      <c r="BGE4" s="27">
        <v>0.12889999999999999</v>
      </c>
      <c r="BGF4" s="27">
        <v>0.12889999999999999</v>
      </c>
      <c r="BGG4" s="27">
        <v>0.12889999999999999</v>
      </c>
      <c r="BGH4" s="27">
        <v>0.12889999999999999</v>
      </c>
      <c r="BGI4" s="27">
        <v>0.1288</v>
      </c>
      <c r="BGJ4" s="27">
        <v>0.1288</v>
      </c>
      <c r="BGK4" s="27">
        <v>0.12870000000000001</v>
      </c>
      <c r="BGL4" s="27">
        <v>0.12870000000000001</v>
      </c>
      <c r="BGM4" s="27">
        <v>0.12870000000000001</v>
      </c>
      <c r="BGN4" s="27">
        <v>0.12870000000000001</v>
      </c>
      <c r="BGO4" s="27">
        <v>0.1288</v>
      </c>
      <c r="BGP4" s="27">
        <v>0.12889999999999999</v>
      </c>
      <c r="BGQ4" s="27">
        <v>0.12889999999999999</v>
      </c>
      <c r="BGR4" s="27">
        <v>0.12889999999999999</v>
      </c>
      <c r="BGS4" s="27">
        <v>0.12889999999999999</v>
      </c>
      <c r="BGT4" s="27">
        <v>0.12889999999999999</v>
      </c>
      <c r="BGU4" s="27">
        <v>0.12889999999999999</v>
      </c>
      <c r="BGV4" s="27">
        <v>0.12889999999999999</v>
      </c>
      <c r="BGW4" s="27">
        <v>0.12889999999999999</v>
      </c>
      <c r="BGX4" s="27">
        <v>0.129</v>
      </c>
      <c r="BGY4" s="27">
        <v>0.12889999999999999</v>
      </c>
      <c r="BGZ4" s="27">
        <v>0.12889999999999999</v>
      </c>
      <c r="BHA4" s="27">
        <v>0.12889999999999999</v>
      </c>
      <c r="BHB4" s="27">
        <v>0.129</v>
      </c>
      <c r="BHC4" s="27">
        <v>0.12889999999999999</v>
      </c>
      <c r="BHD4" s="27">
        <v>0.12889999999999999</v>
      </c>
      <c r="BHE4" s="27">
        <v>0.12889999999999999</v>
      </c>
      <c r="BHF4" s="27">
        <v>0.12889999999999999</v>
      </c>
      <c r="BHG4" s="27">
        <v>0.12889999999999999</v>
      </c>
      <c r="BHH4" s="27">
        <v>0.12889999999999999</v>
      </c>
      <c r="BHI4" s="27">
        <v>0.12889999999999999</v>
      </c>
      <c r="BHJ4" s="27">
        <v>0.12889999999999999</v>
      </c>
      <c r="BHK4" s="27">
        <v>0.12889999999999999</v>
      </c>
      <c r="BHL4" s="27">
        <v>0.12889999999999999</v>
      </c>
      <c r="BHM4" s="27">
        <v>0.12889999999999999</v>
      </c>
      <c r="BHN4" s="27">
        <v>0.12889999999999999</v>
      </c>
      <c r="BHO4" s="27">
        <v>0.12889999999999999</v>
      </c>
      <c r="BHP4" s="27">
        <v>0.12889999999999999</v>
      </c>
      <c r="BHQ4" s="27">
        <v>0.129</v>
      </c>
      <c r="BHR4" s="27">
        <v>0.129</v>
      </c>
      <c r="BHS4" s="27">
        <v>0.129</v>
      </c>
      <c r="BHT4" s="27">
        <v>0.129</v>
      </c>
      <c r="BHU4" s="27">
        <v>0.129</v>
      </c>
      <c r="BHV4" s="27">
        <v>0.129</v>
      </c>
      <c r="BHW4" s="27">
        <v>0.129</v>
      </c>
      <c r="BHX4" s="27">
        <v>0.129</v>
      </c>
      <c r="BHY4" s="27">
        <v>0.129</v>
      </c>
      <c r="BHZ4" s="27">
        <v>0.129</v>
      </c>
      <c r="BIA4" s="27">
        <v>0.129</v>
      </c>
      <c r="BIB4" s="27">
        <v>0.129</v>
      </c>
      <c r="BIC4" s="27">
        <v>0.129</v>
      </c>
      <c r="BID4" s="27">
        <v>0.129</v>
      </c>
      <c r="BIE4" s="27">
        <v>0.129</v>
      </c>
      <c r="BIF4" s="27">
        <v>0.129</v>
      </c>
      <c r="BIG4" s="27">
        <v>0.129</v>
      </c>
      <c r="BIH4" s="27">
        <v>0.129</v>
      </c>
      <c r="BII4" s="27">
        <v>0.129</v>
      </c>
      <c r="BIJ4" s="27">
        <v>0.129</v>
      </c>
      <c r="BIK4" s="27">
        <v>0.129</v>
      </c>
      <c r="BIL4" s="27">
        <v>0.129</v>
      </c>
      <c r="BIM4" s="27">
        <v>0.129</v>
      </c>
      <c r="BIN4" s="27">
        <v>0.129</v>
      </c>
      <c r="BIO4" s="27">
        <v>0.129</v>
      </c>
      <c r="BIP4" s="27">
        <v>0.129</v>
      </c>
      <c r="BIQ4" s="27">
        <v>0.129</v>
      </c>
      <c r="BIR4" s="27">
        <v>0.129</v>
      </c>
      <c r="BIS4" s="27">
        <v>0.129</v>
      </c>
      <c r="BIT4" s="27">
        <v>0.129</v>
      </c>
      <c r="BIU4" s="27">
        <v>0.129</v>
      </c>
      <c r="BIV4" s="27">
        <v>0.129</v>
      </c>
      <c r="BIW4" s="27">
        <v>0.129</v>
      </c>
      <c r="BIX4" s="27">
        <v>0.129</v>
      </c>
      <c r="BIY4" s="27">
        <v>0.12889999999999999</v>
      </c>
      <c r="BIZ4" s="27">
        <v>0.129</v>
      </c>
      <c r="BJA4" s="27">
        <v>0.129</v>
      </c>
      <c r="BJB4" s="27">
        <v>0.12889999999999999</v>
      </c>
      <c r="BJC4" s="27">
        <v>0.12889999999999999</v>
      </c>
      <c r="BJD4" s="27">
        <v>0.12889999999999999</v>
      </c>
      <c r="BJE4" s="27">
        <v>0.12889999999999999</v>
      </c>
      <c r="BJF4" s="27">
        <v>0.12889999999999999</v>
      </c>
      <c r="BJG4" s="27">
        <v>0.12889999999999999</v>
      </c>
      <c r="BJH4" s="27">
        <v>0.12889999999999999</v>
      </c>
      <c r="BJI4" s="27">
        <v>0.12889999999999999</v>
      </c>
      <c r="BJJ4" s="27">
        <v>0.1288</v>
      </c>
      <c r="BJK4" s="27">
        <v>0.1288</v>
      </c>
      <c r="BJL4" s="27">
        <v>0.1288</v>
      </c>
      <c r="BJM4" s="27">
        <v>0.1288</v>
      </c>
      <c r="BJN4" s="27">
        <v>0.1288</v>
      </c>
      <c r="BJO4" s="27">
        <v>0.12889999999999999</v>
      </c>
      <c r="BJP4" s="27">
        <v>0.12889999999999999</v>
      </c>
      <c r="BJQ4" s="27">
        <v>0.12889999999999999</v>
      </c>
      <c r="BJR4" s="27">
        <v>0.12889999999999999</v>
      </c>
      <c r="BJS4" s="27">
        <v>0.12889999999999999</v>
      </c>
      <c r="BJT4" s="27">
        <v>0.12889999999999999</v>
      </c>
      <c r="BJU4" s="27">
        <v>0.129</v>
      </c>
      <c r="BJV4" s="27">
        <v>0.129</v>
      </c>
      <c r="BJW4" s="27">
        <v>0.129</v>
      </c>
      <c r="BJX4" s="27">
        <v>0.129</v>
      </c>
      <c r="BJY4" s="27">
        <v>0.129</v>
      </c>
      <c r="BJZ4" s="27">
        <v>0.129</v>
      </c>
      <c r="BKA4" s="27">
        <v>0.129</v>
      </c>
      <c r="BKB4" s="27">
        <v>0.129</v>
      </c>
      <c r="BKC4" s="27">
        <v>0.129</v>
      </c>
      <c r="BKD4" s="27">
        <v>0.129</v>
      </c>
      <c r="BKE4" s="27">
        <v>0.129</v>
      </c>
      <c r="BKF4" s="27">
        <v>0.129</v>
      </c>
      <c r="BKG4" s="27">
        <v>0.129</v>
      </c>
      <c r="BKH4" s="27">
        <v>0.129</v>
      </c>
      <c r="BKI4" s="27">
        <v>0.129</v>
      </c>
      <c r="BKJ4" s="27">
        <v>0.12889999999999999</v>
      </c>
      <c r="BKK4" s="27">
        <v>0.129</v>
      </c>
      <c r="BKL4" s="27">
        <v>0.12889999999999999</v>
      </c>
      <c r="BKM4" s="27">
        <v>0.12889999999999999</v>
      </c>
      <c r="BKN4" s="27">
        <v>0.12889999999999999</v>
      </c>
      <c r="BKO4" s="27">
        <v>0.129</v>
      </c>
      <c r="BKP4" s="27">
        <v>0.129</v>
      </c>
      <c r="BKQ4" s="27">
        <v>0.12889999999999999</v>
      </c>
      <c r="BKR4" s="27">
        <v>0.12889999999999999</v>
      </c>
      <c r="BKS4" s="27">
        <v>0.12889999999999999</v>
      </c>
      <c r="BKT4" s="27">
        <v>0.12889999999999999</v>
      </c>
      <c r="BKU4" s="27">
        <v>0.12889999999999999</v>
      </c>
      <c r="BKV4" s="27">
        <v>0.12889999999999999</v>
      </c>
      <c r="BKW4" s="27">
        <v>0.12889999999999999</v>
      </c>
      <c r="BKX4" s="27">
        <v>0.129</v>
      </c>
      <c r="BKY4" s="27">
        <v>0.129</v>
      </c>
      <c r="BKZ4" s="27">
        <v>0.129</v>
      </c>
      <c r="BLA4" s="27">
        <v>0.129</v>
      </c>
      <c r="BLB4" s="27">
        <v>0.129</v>
      </c>
      <c r="BLC4" s="27">
        <v>0.12889999999999999</v>
      </c>
      <c r="BLD4" s="27">
        <v>0.129</v>
      </c>
      <c r="BLE4" s="27">
        <v>0.129</v>
      </c>
      <c r="BLF4" s="27">
        <v>0.129</v>
      </c>
      <c r="BLG4" s="27">
        <v>0.129</v>
      </c>
      <c r="BLH4" s="27">
        <v>0.129</v>
      </c>
      <c r="BLI4" s="27">
        <v>0.129</v>
      </c>
      <c r="BLJ4" s="27">
        <v>0.129</v>
      </c>
      <c r="BLK4" s="27">
        <v>0.129</v>
      </c>
      <c r="BLL4" s="27">
        <v>0.129</v>
      </c>
      <c r="BLM4" s="27">
        <v>0.129</v>
      </c>
      <c r="BLN4" s="27">
        <v>0.12889999999999999</v>
      </c>
      <c r="BLO4" s="27">
        <v>0.12889999999999999</v>
      </c>
      <c r="BLP4" s="27">
        <v>0.12889999999999999</v>
      </c>
      <c r="BLQ4" s="27">
        <v>0.12889999999999999</v>
      </c>
      <c r="BLR4" s="27">
        <v>0.12889999999999999</v>
      </c>
      <c r="BLS4" s="27">
        <v>0.12889999999999999</v>
      </c>
      <c r="BLT4" s="27">
        <v>0.12889999999999999</v>
      </c>
      <c r="BLU4" s="27">
        <v>0.12889999999999999</v>
      </c>
      <c r="BLV4" s="27">
        <v>0.12889999999999999</v>
      </c>
      <c r="BLW4" s="27">
        <v>0.12889999999999999</v>
      </c>
      <c r="BLX4" s="27">
        <v>0.12889999999999999</v>
      </c>
      <c r="BLY4" s="27">
        <v>0.12889999999999999</v>
      </c>
      <c r="BLZ4" s="27">
        <v>0.12889999999999999</v>
      </c>
      <c r="BMA4" s="27">
        <v>0.12889999999999999</v>
      </c>
      <c r="BMB4" s="27">
        <v>0.12889999999999999</v>
      </c>
      <c r="BMC4" s="27">
        <v>0.12889999999999999</v>
      </c>
      <c r="BMD4" s="27">
        <v>0.12889999999999999</v>
      </c>
      <c r="BME4" s="27">
        <v>0.12889999999999999</v>
      </c>
      <c r="BMF4" s="27">
        <v>0.12889999999999999</v>
      </c>
      <c r="BMG4" s="27">
        <v>0.12889999999999999</v>
      </c>
      <c r="BMH4" s="27">
        <v>0.12889999999999999</v>
      </c>
      <c r="BMI4" s="27">
        <v>0.12889999999999999</v>
      </c>
      <c r="BMJ4" s="27">
        <v>0.12889999999999999</v>
      </c>
      <c r="BMK4" s="27">
        <v>0.12889999999999999</v>
      </c>
      <c r="BML4" s="27">
        <v>0.12889999999999999</v>
      </c>
      <c r="BMM4" s="27">
        <v>0.12889999999999999</v>
      </c>
      <c r="BMN4" s="27">
        <v>0.129</v>
      </c>
      <c r="BMO4" s="27">
        <v>0.12889999999999999</v>
      </c>
      <c r="BMP4" s="27">
        <v>0.12889999999999999</v>
      </c>
      <c r="BMQ4" s="27">
        <v>0.12889999999999999</v>
      </c>
      <c r="BMR4" s="27">
        <v>0.12889999999999999</v>
      </c>
      <c r="BMS4" s="27">
        <v>0.1288</v>
      </c>
      <c r="BMT4" s="27">
        <v>0.1288</v>
      </c>
      <c r="BMU4" s="27">
        <v>0.12870000000000001</v>
      </c>
      <c r="BMV4" s="27">
        <v>0.1288</v>
      </c>
      <c r="BMW4" s="27">
        <v>0.12889999999999999</v>
      </c>
      <c r="BMX4" s="27">
        <v>0.12889999999999999</v>
      </c>
      <c r="BMY4" s="27">
        <v>0.12889999999999999</v>
      </c>
      <c r="BMZ4" s="27">
        <v>0.129</v>
      </c>
      <c r="BNA4" s="27">
        <v>0.129</v>
      </c>
      <c r="BNB4" s="27">
        <v>0.129</v>
      </c>
      <c r="BNC4" s="27">
        <v>0.129</v>
      </c>
      <c r="BND4" s="27">
        <v>0.129</v>
      </c>
      <c r="BNE4" s="27">
        <v>0.129</v>
      </c>
      <c r="BNF4" s="27">
        <v>0.129</v>
      </c>
      <c r="BNG4" s="27">
        <v>0.129</v>
      </c>
      <c r="BNH4" s="27">
        <v>0.129</v>
      </c>
      <c r="BNI4" s="27">
        <v>0.129</v>
      </c>
      <c r="BNJ4" s="27">
        <v>0.129</v>
      </c>
      <c r="BNK4" s="27">
        <v>0.129</v>
      </c>
      <c r="BNL4" s="27">
        <v>0.129</v>
      </c>
      <c r="BNM4" s="27">
        <v>0.129</v>
      </c>
      <c r="BNN4" s="27">
        <v>0.129</v>
      </c>
      <c r="BNO4" s="27">
        <v>0.129</v>
      </c>
      <c r="BNP4" s="27">
        <v>0.129</v>
      </c>
      <c r="BNQ4" s="27">
        <v>0.129</v>
      </c>
      <c r="BNR4" s="27">
        <v>0.129</v>
      </c>
      <c r="BNS4" s="27">
        <v>0.129</v>
      </c>
      <c r="BNT4" s="27">
        <v>0.129</v>
      </c>
      <c r="BNU4" s="27">
        <v>0.129</v>
      </c>
      <c r="BNV4" s="27">
        <v>0.129</v>
      </c>
      <c r="BNW4" s="27">
        <v>0.129</v>
      </c>
      <c r="BNX4" s="27">
        <v>0.129</v>
      </c>
      <c r="BNY4" s="27">
        <v>0.129</v>
      </c>
      <c r="BNZ4" s="27">
        <v>0.129</v>
      </c>
      <c r="BOA4" s="27">
        <v>0.129</v>
      </c>
      <c r="BOB4" s="27">
        <v>0.129</v>
      </c>
      <c r="BOC4" s="27">
        <v>0.129</v>
      </c>
      <c r="BOD4" s="27">
        <v>0.129</v>
      </c>
      <c r="BOE4" s="27">
        <v>0.129</v>
      </c>
      <c r="BOF4" s="27">
        <v>0.129</v>
      </c>
      <c r="BOG4" s="27">
        <v>0.129</v>
      </c>
      <c r="BOH4" s="27">
        <v>0.129</v>
      </c>
      <c r="BOI4" s="27">
        <v>0.129</v>
      </c>
      <c r="BOJ4" s="27">
        <v>0.129</v>
      </c>
      <c r="BOK4" s="27">
        <v>0.129</v>
      </c>
      <c r="BOL4" s="27">
        <v>0.129</v>
      </c>
      <c r="BOM4" s="27">
        <v>0.129</v>
      </c>
      <c r="BON4" s="27">
        <v>0.129</v>
      </c>
      <c r="BOO4" s="27">
        <v>0.129</v>
      </c>
      <c r="BOP4" s="27">
        <v>0.129</v>
      </c>
      <c r="BOQ4" s="27">
        <v>0.129</v>
      </c>
      <c r="BOR4" s="27">
        <v>0.129</v>
      </c>
      <c r="BOS4" s="27">
        <v>0.129</v>
      </c>
      <c r="BOT4" s="27">
        <v>0.129</v>
      </c>
      <c r="BOU4" s="27">
        <v>0.129</v>
      </c>
      <c r="BOV4" s="27">
        <v>0.129</v>
      </c>
      <c r="BOW4" s="27">
        <v>0.129</v>
      </c>
      <c r="BOX4" s="27">
        <v>0.129</v>
      </c>
      <c r="BOY4" s="27">
        <v>0.129</v>
      </c>
      <c r="BOZ4" s="27">
        <v>0.129</v>
      </c>
      <c r="BPA4" s="27">
        <v>0.129</v>
      </c>
      <c r="BPB4" s="27">
        <v>0.129</v>
      </c>
      <c r="BPC4" s="27">
        <v>0.129</v>
      </c>
      <c r="BPD4" s="27">
        <v>0.129</v>
      </c>
      <c r="BPE4" s="27">
        <v>0.129</v>
      </c>
      <c r="BPF4" s="27">
        <v>0.129</v>
      </c>
      <c r="BPG4" s="27">
        <v>0.129</v>
      </c>
      <c r="BPH4" s="27">
        <v>0.129</v>
      </c>
      <c r="BPI4" s="27">
        <v>0.129</v>
      </c>
      <c r="BPJ4" s="27">
        <v>0.129</v>
      </c>
      <c r="BPK4" s="27">
        <v>0.129</v>
      </c>
      <c r="BPL4" s="27">
        <v>0.129</v>
      </c>
      <c r="BPM4" s="27">
        <v>0.129</v>
      </c>
      <c r="BPN4" s="27">
        <v>0.129</v>
      </c>
      <c r="BPO4" s="27">
        <v>0.129</v>
      </c>
      <c r="BPP4" s="27">
        <v>0.129</v>
      </c>
      <c r="BPQ4" s="27">
        <v>0.129</v>
      </c>
      <c r="BPR4" s="27">
        <v>0.129</v>
      </c>
      <c r="BPS4" s="27">
        <v>0.129</v>
      </c>
      <c r="BPT4" s="27">
        <v>0.129</v>
      </c>
      <c r="BPU4" s="27">
        <v>0.129</v>
      </c>
      <c r="BPV4" s="27">
        <v>0.129</v>
      </c>
      <c r="BPW4" s="27">
        <v>0.129</v>
      </c>
      <c r="BPX4" s="27">
        <v>0.129</v>
      </c>
      <c r="BPY4" s="27">
        <v>0.129</v>
      </c>
      <c r="BPZ4" s="27">
        <v>0.129</v>
      </c>
      <c r="BQA4" s="27">
        <v>0.129</v>
      </c>
      <c r="BQB4" s="27">
        <v>0.129</v>
      </c>
      <c r="BQC4" s="27">
        <v>0.129</v>
      </c>
      <c r="BQD4" s="27">
        <v>0.129</v>
      </c>
      <c r="BQE4" s="27">
        <v>0.129</v>
      </c>
      <c r="BQF4" s="27">
        <v>0.129</v>
      </c>
      <c r="BQG4" s="27">
        <v>0.129</v>
      </c>
      <c r="BQH4" s="27">
        <v>0.129</v>
      </c>
      <c r="BQI4" s="27">
        <v>0.129</v>
      </c>
      <c r="BQJ4" s="27">
        <v>0.129</v>
      </c>
      <c r="BQK4" s="27">
        <v>0.129</v>
      </c>
      <c r="BQL4" s="27">
        <v>0.129</v>
      </c>
      <c r="BQM4" s="27">
        <v>0.129</v>
      </c>
      <c r="BQN4" s="27">
        <v>0.129</v>
      </c>
      <c r="BQO4" s="27">
        <v>0.129</v>
      </c>
      <c r="BQP4" s="27">
        <v>0.129</v>
      </c>
      <c r="BQQ4" s="27">
        <v>0.129</v>
      </c>
      <c r="BQR4" s="27">
        <v>0.129</v>
      </c>
      <c r="BQS4" s="27">
        <v>0.129</v>
      </c>
      <c r="BQT4" s="27">
        <v>0.129</v>
      </c>
      <c r="BQU4" s="27">
        <v>0.129</v>
      </c>
      <c r="BQV4" s="27">
        <v>0.129</v>
      </c>
      <c r="BQW4" s="27">
        <v>0.129</v>
      </c>
      <c r="BQX4" s="27">
        <v>0.129</v>
      </c>
      <c r="BQY4" s="27">
        <v>0.129</v>
      </c>
      <c r="BQZ4" s="27">
        <v>0.129</v>
      </c>
      <c r="BRA4" s="27">
        <v>0.129</v>
      </c>
      <c r="BRB4" s="27">
        <v>0.129</v>
      </c>
      <c r="BRC4" s="27">
        <v>0.129</v>
      </c>
      <c r="BRD4" s="27">
        <v>0.129</v>
      </c>
      <c r="BRE4" s="27">
        <v>0.129</v>
      </c>
      <c r="BRF4" s="27">
        <v>0.129</v>
      </c>
      <c r="BRG4" s="27">
        <v>0.129</v>
      </c>
      <c r="BRH4" s="27">
        <v>0.129</v>
      </c>
      <c r="BRI4" s="27">
        <v>0.129</v>
      </c>
      <c r="BRJ4" s="27">
        <v>0.129</v>
      </c>
      <c r="BRK4" s="27">
        <v>0.129</v>
      </c>
      <c r="BRL4" s="27">
        <v>0.129</v>
      </c>
      <c r="BRM4" s="27">
        <v>0.129</v>
      </c>
      <c r="BRN4" s="27">
        <v>0.129</v>
      </c>
      <c r="BRO4" s="27">
        <v>0.129</v>
      </c>
      <c r="BRP4" s="27">
        <v>0.129</v>
      </c>
      <c r="BRQ4" s="27">
        <v>0.129</v>
      </c>
      <c r="BRR4" s="27">
        <v>0.129</v>
      </c>
      <c r="BRS4" s="27">
        <v>0.129</v>
      </c>
      <c r="BRT4" s="27">
        <v>0.129</v>
      </c>
      <c r="BRU4" s="27">
        <v>0.129</v>
      </c>
      <c r="BRV4" s="27">
        <v>0.129</v>
      </c>
      <c r="BRW4" s="27">
        <v>0.129</v>
      </c>
      <c r="BRX4" s="27">
        <v>0.129</v>
      </c>
      <c r="BRY4" s="27">
        <v>0.129</v>
      </c>
      <c r="BRZ4" s="27">
        <v>0.129</v>
      </c>
      <c r="BSA4" s="27">
        <v>0.129</v>
      </c>
      <c r="BSB4" s="27">
        <v>0.129</v>
      </c>
      <c r="BSC4" s="27">
        <v>0.129</v>
      </c>
      <c r="BSD4" s="27">
        <v>0.129</v>
      </c>
      <c r="BSE4" s="27">
        <v>0.129</v>
      </c>
      <c r="BSF4" s="27">
        <v>0.129</v>
      </c>
      <c r="BSG4" s="27">
        <v>0.129</v>
      </c>
      <c r="BSH4" s="27">
        <v>0.129</v>
      </c>
      <c r="BSI4" s="27">
        <v>0.129</v>
      </c>
      <c r="BSJ4" s="27">
        <v>0.129</v>
      </c>
      <c r="BSK4" s="27">
        <v>0.129</v>
      </c>
      <c r="BSL4" s="27">
        <v>0.129</v>
      </c>
      <c r="BSM4" s="27">
        <v>0.129</v>
      </c>
      <c r="BSN4" s="27">
        <v>0.129</v>
      </c>
      <c r="BSO4" s="27">
        <v>0.129</v>
      </c>
      <c r="BSP4" s="27">
        <v>0.129</v>
      </c>
      <c r="BSQ4" s="27">
        <v>0.129</v>
      </c>
      <c r="BSR4" s="27">
        <v>0.129</v>
      </c>
      <c r="BSS4" s="27">
        <v>0.129</v>
      </c>
      <c r="BST4" s="27">
        <v>0.129</v>
      </c>
      <c r="BSU4" s="27">
        <v>0.129</v>
      </c>
      <c r="BSV4" s="27">
        <v>0.129</v>
      </c>
      <c r="BSW4" s="27">
        <v>0.129</v>
      </c>
      <c r="BSX4" s="27">
        <v>0.129</v>
      </c>
      <c r="BSY4" s="27">
        <v>0.129</v>
      </c>
      <c r="BSZ4" s="27">
        <v>0.129</v>
      </c>
      <c r="BTA4" s="27">
        <v>0.129</v>
      </c>
      <c r="BTB4" s="27">
        <v>0.129</v>
      </c>
      <c r="BTC4" s="27">
        <v>0.129</v>
      </c>
      <c r="BTD4" s="27">
        <v>0.129</v>
      </c>
      <c r="BTE4" s="27">
        <v>0.129</v>
      </c>
      <c r="BTF4" s="27">
        <v>0.129</v>
      </c>
      <c r="BTG4" s="27">
        <v>0.129</v>
      </c>
      <c r="BTH4" s="27">
        <v>0.129</v>
      </c>
      <c r="BTI4" s="27">
        <v>0.129</v>
      </c>
      <c r="BTJ4" s="27">
        <v>0.129</v>
      </c>
      <c r="BTK4" s="27">
        <v>0.129</v>
      </c>
      <c r="BTL4" s="27">
        <v>0.129</v>
      </c>
      <c r="BTM4" s="27">
        <v>0.129</v>
      </c>
      <c r="BTN4" s="27">
        <v>0.129</v>
      </c>
      <c r="BTO4" s="27">
        <v>0.12889999999999999</v>
      </c>
      <c r="BTP4" s="27">
        <v>0.12889999999999999</v>
      </c>
      <c r="BTQ4" s="27">
        <v>0.12889999999999999</v>
      </c>
      <c r="BTR4" s="27">
        <v>0.12889999999999999</v>
      </c>
      <c r="BTS4" s="27">
        <v>0.12889999999999999</v>
      </c>
      <c r="BTT4" s="27">
        <v>0.12889999999999999</v>
      </c>
      <c r="BTU4" s="27">
        <v>0.12889999999999999</v>
      </c>
      <c r="BTV4" s="27">
        <v>0.12889999999999999</v>
      </c>
      <c r="BTW4" s="27">
        <v>0.12889999999999999</v>
      </c>
      <c r="BTX4" s="27">
        <v>0.12889999999999999</v>
      </c>
      <c r="BTY4" s="27">
        <v>0.12889999999999999</v>
      </c>
      <c r="BTZ4" s="27">
        <v>0.12889999999999999</v>
      </c>
      <c r="BUA4" s="27">
        <v>0.12889999999999999</v>
      </c>
      <c r="BUB4" s="27">
        <v>0.12889999999999999</v>
      </c>
      <c r="BUC4" s="27">
        <v>0.12889999999999999</v>
      </c>
      <c r="BUD4" s="27">
        <v>0.1288</v>
      </c>
      <c r="BUE4" s="27">
        <v>0.1288</v>
      </c>
      <c r="BUF4" s="27">
        <v>0.1288</v>
      </c>
      <c r="BUG4" s="27">
        <v>0.1288</v>
      </c>
      <c r="BUH4" s="27">
        <v>0.1288</v>
      </c>
      <c r="BUI4" s="27">
        <v>0.1288</v>
      </c>
      <c r="BUJ4" s="27">
        <v>0.1288</v>
      </c>
      <c r="BUK4" s="27">
        <v>0.1288</v>
      </c>
      <c r="BUL4" s="27">
        <v>0.1288</v>
      </c>
      <c r="BUM4" s="27">
        <v>0.1288</v>
      </c>
      <c r="BUN4" s="27">
        <v>0.1288</v>
      </c>
      <c r="BUO4" s="27">
        <v>0.1288</v>
      </c>
      <c r="BUP4" s="27">
        <v>0.1288</v>
      </c>
      <c r="BUQ4" s="27">
        <v>0.1288</v>
      </c>
      <c r="BUR4" s="27">
        <v>0.12889999999999999</v>
      </c>
      <c r="BUS4" s="27">
        <v>0.12889999999999999</v>
      </c>
      <c r="BUT4" s="27">
        <v>0.12889999999999999</v>
      </c>
      <c r="BUU4" s="27">
        <v>0.12889999999999999</v>
      </c>
      <c r="BUV4" s="27">
        <v>0.1288</v>
      </c>
      <c r="BUW4" s="27">
        <v>0.12889999999999999</v>
      </c>
      <c r="BUX4" s="27">
        <v>0.12889999999999999</v>
      </c>
      <c r="BUY4" s="27">
        <v>0.12889999999999999</v>
      </c>
      <c r="BUZ4" s="27">
        <v>0.12889999999999999</v>
      </c>
      <c r="BVA4" s="27">
        <v>0.12889999999999999</v>
      </c>
      <c r="BVB4" s="27">
        <v>0.12889999999999999</v>
      </c>
      <c r="BVC4" s="27">
        <v>0.12889999999999999</v>
      </c>
      <c r="BVD4" s="27">
        <v>0.12889999999999999</v>
      </c>
      <c r="BVE4" s="27">
        <v>0.12889999999999999</v>
      </c>
      <c r="BVF4" s="27">
        <v>0.12889999999999999</v>
      </c>
      <c r="BVG4" s="27">
        <v>0.12889999999999999</v>
      </c>
      <c r="BVH4" s="27">
        <v>0.12889999999999999</v>
      </c>
      <c r="BVI4" s="27">
        <v>0.12889999999999999</v>
      </c>
      <c r="BVJ4" s="27">
        <v>0.12889999999999999</v>
      </c>
      <c r="BVK4" s="27">
        <v>0.12889999999999999</v>
      </c>
      <c r="BVL4" s="27">
        <v>0.12889999999999999</v>
      </c>
      <c r="BVM4" s="27">
        <v>0.12889999999999999</v>
      </c>
      <c r="BVN4" s="27">
        <v>0.12889999999999999</v>
      </c>
      <c r="BVO4" s="27">
        <v>0.12889999999999999</v>
      </c>
      <c r="BVP4" s="27">
        <v>0.12889999999999999</v>
      </c>
      <c r="BVQ4" s="27">
        <v>0.12889999999999999</v>
      </c>
      <c r="BVR4" s="27">
        <v>0.12889999999999999</v>
      </c>
      <c r="BVS4" s="27">
        <v>0.12889999999999999</v>
      </c>
      <c r="BVT4" s="27">
        <v>0.12859999999999999</v>
      </c>
      <c r="BVU4" s="27">
        <v>0.12859999999999999</v>
      </c>
      <c r="BVV4" s="27">
        <v>0.12859999999999999</v>
      </c>
      <c r="BVW4" s="27">
        <v>0.12889999999999999</v>
      </c>
      <c r="BVX4" s="27">
        <v>0.1288</v>
      </c>
      <c r="BVY4" s="27">
        <v>0.1288</v>
      </c>
      <c r="BVZ4" s="27">
        <v>0.1278</v>
      </c>
      <c r="BWA4" s="27">
        <v>0.1288</v>
      </c>
      <c r="BWB4" s="27">
        <v>0.1288</v>
      </c>
      <c r="BWC4" s="27">
        <v>0.1288</v>
      </c>
      <c r="BWD4" s="27">
        <v>0.1288</v>
      </c>
      <c r="BWE4" s="27">
        <v>0.1288</v>
      </c>
      <c r="BWF4" s="27">
        <v>0.1288</v>
      </c>
      <c r="BWG4" s="27">
        <v>0.1288</v>
      </c>
      <c r="BWH4" s="27">
        <v>0.1288</v>
      </c>
      <c r="BWI4" s="27">
        <v>0.1288</v>
      </c>
      <c r="BWJ4" s="27">
        <v>0.1288</v>
      </c>
      <c r="BWK4" s="27">
        <v>0.12889999999999999</v>
      </c>
      <c r="BWL4" s="27">
        <v>0.12889999999999999</v>
      </c>
      <c r="BWM4" s="27">
        <v>0.12889999999999999</v>
      </c>
      <c r="BWN4" s="27">
        <v>0.12889999999999999</v>
      </c>
      <c r="BWO4" s="27">
        <v>0.12889999999999999</v>
      </c>
      <c r="BWP4" s="27">
        <v>0.12889999999999999</v>
      </c>
      <c r="BWQ4" s="27">
        <v>0.12889999999999999</v>
      </c>
      <c r="BWR4" s="27">
        <v>0.129</v>
      </c>
      <c r="BWS4" s="27">
        <v>0.129</v>
      </c>
      <c r="BWT4" s="27">
        <v>0.129</v>
      </c>
      <c r="BWU4" s="27">
        <v>0.129</v>
      </c>
      <c r="BWV4" s="27">
        <v>0.12889999999999999</v>
      </c>
      <c r="BWW4" s="27">
        <v>0.12889999999999999</v>
      </c>
      <c r="BWX4" s="27">
        <v>0.12889999999999999</v>
      </c>
      <c r="BWY4" s="27">
        <v>0.129</v>
      </c>
      <c r="BWZ4" s="27">
        <v>0.129</v>
      </c>
      <c r="BXA4" s="27">
        <v>0.129</v>
      </c>
      <c r="BXB4" s="27">
        <v>0.129</v>
      </c>
      <c r="BXC4" s="27">
        <v>0.129</v>
      </c>
      <c r="BXD4" s="27">
        <v>0.129</v>
      </c>
      <c r="BXE4" s="27">
        <v>0.129</v>
      </c>
      <c r="BXF4" s="27">
        <v>0.129</v>
      </c>
      <c r="BXG4" s="27">
        <v>0.129</v>
      </c>
      <c r="BXH4" s="27">
        <v>0.129</v>
      </c>
      <c r="BXI4" s="27">
        <v>0.129</v>
      </c>
      <c r="BXJ4" s="27">
        <v>0.129</v>
      </c>
      <c r="BXK4" s="27">
        <v>0.129</v>
      </c>
      <c r="BXL4" s="27">
        <v>0.129</v>
      </c>
      <c r="BXM4" s="27">
        <v>0.12889999999999999</v>
      </c>
      <c r="BXN4" s="27">
        <v>0.12889999999999999</v>
      </c>
      <c r="BXO4" s="27">
        <v>0.12889999999999999</v>
      </c>
      <c r="BXP4" s="27">
        <v>0.129</v>
      </c>
      <c r="BXQ4" s="27">
        <v>0.129</v>
      </c>
      <c r="BXR4" s="27">
        <v>0.129</v>
      </c>
      <c r="BXS4" s="27">
        <v>0.129</v>
      </c>
      <c r="BXT4" s="27">
        <v>0.129</v>
      </c>
      <c r="BXU4" s="27">
        <v>0.129</v>
      </c>
      <c r="BXV4" s="27">
        <v>0.129</v>
      </c>
      <c r="BXW4" s="27">
        <v>0.129</v>
      </c>
      <c r="BXX4" s="27">
        <v>0.129</v>
      </c>
      <c r="BXY4" s="27">
        <v>0.129</v>
      </c>
      <c r="BXZ4" s="27">
        <v>0.129</v>
      </c>
      <c r="BYA4" s="27">
        <v>0.129</v>
      </c>
      <c r="BYB4" s="27">
        <v>0.129</v>
      </c>
      <c r="BYC4" s="27">
        <v>0.129</v>
      </c>
      <c r="BYD4" s="27">
        <v>0.129</v>
      </c>
      <c r="BYE4" s="27">
        <v>0.129</v>
      </c>
      <c r="BYF4" s="27">
        <v>0.129</v>
      </c>
      <c r="BYG4" s="27">
        <v>0.129</v>
      </c>
      <c r="BYH4" s="27">
        <v>0.129</v>
      </c>
      <c r="BYI4" s="27">
        <v>0.129</v>
      </c>
      <c r="BYJ4" s="27">
        <v>0.129</v>
      </c>
      <c r="BYK4" s="27">
        <v>0.129</v>
      </c>
      <c r="BYL4" s="27">
        <v>0.129</v>
      </c>
      <c r="BYM4" s="27">
        <v>0.129</v>
      </c>
      <c r="BYN4" s="27">
        <v>0.129</v>
      </c>
      <c r="BYO4" s="27">
        <v>0.129</v>
      </c>
      <c r="BYP4" s="27">
        <v>0.129</v>
      </c>
      <c r="BYQ4" s="27">
        <v>0.129</v>
      </c>
      <c r="BYR4" s="27">
        <v>0.129</v>
      </c>
      <c r="BYS4" s="27">
        <v>0.129</v>
      </c>
      <c r="BYT4" s="27">
        <v>0.129</v>
      </c>
      <c r="BYU4" s="27">
        <v>0.129</v>
      </c>
      <c r="BYV4" s="27">
        <v>0.129</v>
      </c>
      <c r="BYW4" s="27">
        <v>0.129</v>
      </c>
      <c r="BYX4" s="27">
        <v>0.129</v>
      </c>
      <c r="BYY4" s="27">
        <v>0.129</v>
      </c>
      <c r="BYZ4" s="27">
        <v>0.129</v>
      </c>
      <c r="BZA4" s="27">
        <v>0.129</v>
      </c>
      <c r="BZB4" s="27">
        <v>0.129</v>
      </c>
      <c r="BZC4" s="27">
        <v>0.129</v>
      </c>
      <c r="BZD4" s="27">
        <v>0.129</v>
      </c>
      <c r="BZE4" s="27">
        <v>0.129</v>
      </c>
      <c r="BZF4" s="27">
        <v>0.129</v>
      </c>
      <c r="BZG4" s="27">
        <v>0.129</v>
      </c>
      <c r="BZH4" s="27">
        <v>0.129</v>
      </c>
      <c r="BZI4" s="27">
        <v>0.129</v>
      </c>
      <c r="BZJ4" s="27">
        <v>0.129</v>
      </c>
      <c r="BZK4" s="27">
        <v>0.129</v>
      </c>
      <c r="BZL4" s="27">
        <v>0.129</v>
      </c>
      <c r="BZM4" s="27">
        <v>0.129</v>
      </c>
      <c r="BZN4" s="27">
        <v>0.129</v>
      </c>
      <c r="BZO4" s="27">
        <v>0.129</v>
      </c>
      <c r="BZP4" s="27">
        <v>0.129</v>
      </c>
      <c r="BZQ4" s="27">
        <v>0.129</v>
      </c>
      <c r="BZR4" s="27">
        <v>0.129</v>
      </c>
      <c r="BZS4" s="27">
        <v>0.129</v>
      </c>
      <c r="BZT4" s="27">
        <v>0.129</v>
      </c>
      <c r="BZU4" s="27">
        <v>0.129</v>
      </c>
      <c r="BZV4" s="27">
        <v>0.129</v>
      </c>
      <c r="BZW4" s="27">
        <v>0.129</v>
      </c>
      <c r="BZX4" s="27">
        <v>0.129</v>
      </c>
      <c r="BZY4" s="27">
        <v>0.129</v>
      </c>
      <c r="BZZ4" s="27">
        <v>0.129</v>
      </c>
      <c r="CAA4" s="27">
        <v>0.129</v>
      </c>
      <c r="CAB4" s="27">
        <v>0.129</v>
      </c>
      <c r="CAC4" s="27">
        <v>0.129</v>
      </c>
      <c r="CAD4" s="27">
        <v>0.129</v>
      </c>
      <c r="CAE4" s="27">
        <v>0.129</v>
      </c>
      <c r="CAF4" s="27">
        <v>0.129</v>
      </c>
      <c r="CAG4" s="27">
        <v>0.129</v>
      </c>
      <c r="CAH4" s="27">
        <v>0.129</v>
      </c>
      <c r="CAI4" s="27">
        <v>0.129</v>
      </c>
      <c r="CAJ4" s="27">
        <v>0.129</v>
      </c>
      <c r="CAK4" s="27">
        <v>0.129</v>
      </c>
      <c r="CAL4" s="27">
        <v>0.129</v>
      </c>
      <c r="CAM4" s="27">
        <v>0.129</v>
      </c>
      <c r="CAN4" s="27">
        <v>0.129</v>
      </c>
      <c r="CAO4" s="27">
        <v>0.129</v>
      </c>
      <c r="CAP4" s="27">
        <v>0.129</v>
      </c>
      <c r="CAQ4" s="27">
        <v>0.129</v>
      </c>
      <c r="CAR4" s="27">
        <v>0.129</v>
      </c>
      <c r="CAS4" s="27">
        <v>0.129</v>
      </c>
      <c r="CAT4" s="27">
        <v>0.129</v>
      </c>
      <c r="CAU4" s="27">
        <v>0.12889999999999999</v>
      </c>
      <c r="CAV4" s="27">
        <v>0.129</v>
      </c>
      <c r="CAW4" s="27">
        <v>0.129</v>
      </c>
      <c r="CAX4" s="27">
        <v>0.129</v>
      </c>
      <c r="CAY4" s="27">
        <v>0.129</v>
      </c>
      <c r="CAZ4" s="27">
        <v>0.129</v>
      </c>
      <c r="CBA4" s="27">
        <v>0.129</v>
      </c>
      <c r="CBB4" s="27">
        <v>0.129</v>
      </c>
      <c r="CBC4" s="27">
        <v>0.129</v>
      </c>
      <c r="CBD4" s="27">
        <v>0.129</v>
      </c>
      <c r="CBE4" s="27">
        <v>0.129</v>
      </c>
      <c r="CBF4" s="27">
        <v>0.129</v>
      </c>
      <c r="CBG4" s="27">
        <v>0.129</v>
      </c>
      <c r="CBH4" s="27">
        <v>0.129</v>
      </c>
      <c r="CBI4" s="27">
        <v>0.129</v>
      </c>
      <c r="CBJ4" s="27">
        <v>0.129</v>
      </c>
      <c r="CBK4" s="27">
        <v>0.129</v>
      </c>
      <c r="CBL4" s="27">
        <v>0.129</v>
      </c>
      <c r="CBM4" s="27">
        <v>0.129</v>
      </c>
      <c r="CBN4" s="27">
        <v>0.129</v>
      </c>
      <c r="CBO4" s="27">
        <v>0.129</v>
      </c>
      <c r="CBP4" s="27">
        <v>0.129</v>
      </c>
      <c r="CBQ4" s="27">
        <v>0.12889999999999999</v>
      </c>
      <c r="CBR4" s="27">
        <v>0.12889999999999999</v>
      </c>
      <c r="CBS4" s="27">
        <v>0.12889999999999999</v>
      </c>
      <c r="CBT4" s="27">
        <v>0.12889999999999999</v>
      </c>
      <c r="CBU4" s="27">
        <v>0.12889999999999999</v>
      </c>
      <c r="CBV4" s="27">
        <v>0.12889999999999999</v>
      </c>
      <c r="CBW4" s="27">
        <v>0.129</v>
      </c>
      <c r="CBX4" s="27">
        <v>0.129</v>
      </c>
      <c r="CBY4" s="27">
        <v>0.129</v>
      </c>
      <c r="CBZ4" s="27">
        <v>0.129</v>
      </c>
      <c r="CCA4" s="27">
        <v>0.129</v>
      </c>
      <c r="CCB4" s="27">
        <v>0.12889999999999999</v>
      </c>
      <c r="CCC4" s="27">
        <v>0.12889999999999999</v>
      </c>
      <c r="CCD4" s="27">
        <v>0.12889999999999999</v>
      </c>
      <c r="CCE4" s="27">
        <v>0.12889999999999999</v>
      </c>
      <c r="CCF4" s="27">
        <v>0.12889999999999999</v>
      </c>
      <c r="CCG4" s="27">
        <v>0.12889999999999999</v>
      </c>
      <c r="CCH4" s="27">
        <v>0.12889999999999999</v>
      </c>
      <c r="CCI4" s="27">
        <v>0.12889999999999999</v>
      </c>
      <c r="CCJ4" s="27">
        <v>0.129</v>
      </c>
      <c r="CCK4" s="27">
        <v>0.129</v>
      </c>
      <c r="CCL4" s="27">
        <v>0.12889999999999999</v>
      </c>
      <c r="CCM4" s="27">
        <v>0.129</v>
      </c>
      <c r="CCN4" s="27">
        <v>0.129</v>
      </c>
      <c r="CCO4" s="27">
        <v>0.129</v>
      </c>
      <c r="CCP4" s="27">
        <v>0.129</v>
      </c>
      <c r="CCQ4" s="27">
        <v>0.12889999999999999</v>
      </c>
      <c r="CCR4" s="27">
        <v>0.12889999999999999</v>
      </c>
      <c r="CCS4" s="27">
        <v>0.12889999999999999</v>
      </c>
      <c r="CCT4" s="27">
        <v>0.12889999999999999</v>
      </c>
      <c r="CCU4" s="27">
        <v>0.12889999999999999</v>
      </c>
      <c r="CCV4" s="27">
        <v>0.12889999999999999</v>
      </c>
      <c r="CCW4" s="27">
        <v>0.12889999999999999</v>
      </c>
      <c r="CCX4" s="27">
        <v>0.12889999999999999</v>
      </c>
      <c r="CCY4" s="27">
        <v>0.12889999999999999</v>
      </c>
      <c r="CCZ4" s="27">
        <v>0.12889999999999999</v>
      </c>
      <c r="CDA4" s="27">
        <v>0.12889999999999999</v>
      </c>
      <c r="CDB4" s="27">
        <v>0.12889999999999999</v>
      </c>
      <c r="CDC4" s="27">
        <v>0.12889999999999999</v>
      </c>
      <c r="CDD4" s="27">
        <v>0.12889999999999999</v>
      </c>
      <c r="CDE4" s="27">
        <v>0.129</v>
      </c>
      <c r="CDF4" s="27">
        <v>0.12889999999999999</v>
      </c>
      <c r="CDG4" s="27">
        <v>0.12889999999999999</v>
      </c>
      <c r="CDH4" s="27">
        <v>0.12889999999999999</v>
      </c>
      <c r="CDI4" s="27">
        <v>0.12889999999999999</v>
      </c>
      <c r="CDJ4" s="27">
        <v>0.12889999999999999</v>
      </c>
      <c r="CDK4" s="27">
        <v>0.12889999999999999</v>
      </c>
      <c r="CDL4" s="27">
        <v>0.12889999999999999</v>
      </c>
      <c r="CDM4" s="27">
        <v>0.12889999999999999</v>
      </c>
      <c r="CDN4" s="27">
        <v>0.12889999999999999</v>
      </c>
      <c r="CDO4" s="27">
        <v>0.12889999999999999</v>
      </c>
      <c r="CDP4" s="27">
        <v>0.12889999999999999</v>
      </c>
      <c r="CDQ4" s="27">
        <v>0.12889999999999999</v>
      </c>
      <c r="CDR4" s="27">
        <v>0.12889999999999999</v>
      </c>
      <c r="CDS4" s="27">
        <v>0.12889999999999999</v>
      </c>
      <c r="CDT4" s="27">
        <v>0.12889999999999999</v>
      </c>
      <c r="CDU4" s="27">
        <v>0.12889999999999999</v>
      </c>
      <c r="CDV4" s="27">
        <v>0.12889999999999999</v>
      </c>
      <c r="CDW4" s="27">
        <v>0.12889999999999999</v>
      </c>
      <c r="CDX4" s="27">
        <v>0.12889999999999999</v>
      </c>
      <c r="CDY4" s="27">
        <v>0.12889999999999999</v>
      </c>
      <c r="CDZ4" s="27">
        <v>0.12889999999999999</v>
      </c>
      <c r="CEA4" s="27">
        <v>0.12889999999999999</v>
      </c>
      <c r="CEB4" s="27">
        <v>0.12889999999999999</v>
      </c>
      <c r="CEC4" s="27">
        <v>0.129</v>
      </c>
      <c r="CED4" s="27">
        <v>0.129</v>
      </c>
      <c r="CEE4" s="27">
        <v>0.129</v>
      </c>
      <c r="CEF4" s="27">
        <v>0.129</v>
      </c>
      <c r="CEG4" s="27">
        <v>0.129</v>
      </c>
      <c r="CEH4" s="27">
        <v>0.129</v>
      </c>
      <c r="CEI4" s="27">
        <v>0.12889999999999999</v>
      </c>
      <c r="CEJ4" s="27">
        <v>0.12889999999999999</v>
      </c>
      <c r="CEK4" s="27">
        <v>0.12889999999999999</v>
      </c>
      <c r="CEL4" s="27">
        <v>0.12889999999999999</v>
      </c>
      <c r="CEM4" s="27">
        <v>0.12889999999999999</v>
      </c>
      <c r="CEN4" s="27">
        <v>0.12889999999999999</v>
      </c>
      <c r="CEO4" s="27">
        <v>0.12889999999999999</v>
      </c>
      <c r="CEP4" s="27">
        <v>0.12889999999999999</v>
      </c>
      <c r="CEQ4" s="27">
        <v>0.12889999999999999</v>
      </c>
      <c r="CER4" s="27">
        <v>0.12889999999999999</v>
      </c>
      <c r="CES4" s="27">
        <v>0.12889999999999999</v>
      </c>
      <c r="CET4" s="27">
        <v>0.12889999999999999</v>
      </c>
      <c r="CEU4" s="27">
        <v>0.12889999999999999</v>
      </c>
      <c r="CEV4" s="27">
        <v>0.12889999999999999</v>
      </c>
      <c r="CEW4" s="27">
        <v>0.12889999999999999</v>
      </c>
      <c r="CEX4" s="27">
        <v>0.1288</v>
      </c>
      <c r="CEY4" s="27">
        <v>0.1288</v>
      </c>
      <c r="CEZ4" s="27">
        <v>0.1288</v>
      </c>
      <c r="CFA4" s="27">
        <v>0.1288</v>
      </c>
      <c r="CFB4" s="27">
        <v>0.1288</v>
      </c>
      <c r="CFC4" s="27">
        <v>0.1288</v>
      </c>
      <c r="CFD4" s="27">
        <v>0.1288</v>
      </c>
      <c r="CFE4" s="27">
        <v>0.1288</v>
      </c>
      <c r="CFF4" s="27">
        <v>0.1288</v>
      </c>
      <c r="CFG4" s="27">
        <v>0.1288</v>
      </c>
      <c r="CFH4" s="27">
        <v>0.1288</v>
      </c>
      <c r="CFI4" s="27">
        <v>0.1288</v>
      </c>
      <c r="CFJ4" s="27">
        <v>0.1288</v>
      </c>
      <c r="CFK4" s="27">
        <v>0.1288</v>
      </c>
      <c r="CFL4" s="27">
        <v>0.1288</v>
      </c>
      <c r="CFM4" s="27">
        <v>0.1288</v>
      </c>
      <c r="CFN4" s="27">
        <v>0.1288</v>
      </c>
      <c r="CFO4" s="27">
        <v>0.1288</v>
      </c>
      <c r="CFP4" s="27">
        <v>0.1288</v>
      </c>
      <c r="CFQ4" s="27">
        <v>0.1288</v>
      </c>
      <c r="CFR4" s="27">
        <v>0.1288</v>
      </c>
      <c r="CFS4" s="27">
        <v>0.1288</v>
      </c>
      <c r="CFT4" s="27">
        <v>0.1288</v>
      </c>
      <c r="CFU4" s="27">
        <v>0.1288</v>
      </c>
      <c r="CFV4" s="27">
        <v>0.1288</v>
      </c>
      <c r="CFW4" s="27">
        <v>0.1288</v>
      </c>
      <c r="CFX4" s="27">
        <v>0.1288</v>
      </c>
      <c r="CFY4" s="27">
        <v>0.1288</v>
      </c>
      <c r="CFZ4" s="27">
        <v>0.1288</v>
      </c>
      <c r="CGA4" s="27">
        <v>0.1288</v>
      </c>
      <c r="CGB4" s="27">
        <v>0.1288</v>
      </c>
      <c r="CGC4" s="27">
        <v>0.1288</v>
      </c>
      <c r="CGD4" s="27">
        <v>0.1288</v>
      </c>
      <c r="CGE4" s="27">
        <v>0.1288</v>
      </c>
      <c r="CGF4" s="27">
        <v>0.1288</v>
      </c>
      <c r="CGG4" s="27">
        <v>0.12889999999999999</v>
      </c>
      <c r="CGH4" s="27">
        <v>0.12889999999999999</v>
      </c>
      <c r="CGI4" s="27">
        <v>0.12889999999999999</v>
      </c>
      <c r="CGJ4" s="27">
        <v>0.12889999999999999</v>
      </c>
      <c r="CGK4" s="27">
        <v>0.12889999999999999</v>
      </c>
      <c r="CGL4" s="27">
        <v>0.1288</v>
      </c>
      <c r="CGM4" s="27">
        <v>0.12889999999999999</v>
      </c>
      <c r="CGN4" s="27">
        <v>0.12889999999999999</v>
      </c>
      <c r="CGO4" s="27">
        <v>0.12889999999999999</v>
      </c>
      <c r="CGP4" s="27">
        <v>0.12889999999999999</v>
      </c>
      <c r="CGQ4" s="27">
        <v>0.12889999999999999</v>
      </c>
      <c r="CGR4" s="27">
        <v>0.1288</v>
      </c>
      <c r="CGS4" s="27">
        <v>0.1288</v>
      </c>
      <c r="CGT4" s="27">
        <v>0.1288</v>
      </c>
      <c r="CGU4" s="27">
        <v>0.1288</v>
      </c>
      <c r="CGV4" s="27">
        <v>0.1288</v>
      </c>
      <c r="CGW4" s="27">
        <v>0.1288</v>
      </c>
      <c r="CGX4" s="27">
        <v>0.1288</v>
      </c>
      <c r="CGY4" s="27">
        <v>0.1288</v>
      </c>
      <c r="CGZ4" s="27">
        <v>0.1288</v>
      </c>
      <c r="CHA4" s="27">
        <v>0.1288</v>
      </c>
      <c r="CHB4" s="27">
        <v>0.1288</v>
      </c>
      <c r="CHC4" s="27">
        <v>0.1288</v>
      </c>
      <c r="CHD4" s="27">
        <v>0.1288</v>
      </c>
      <c r="CHE4" s="27">
        <v>0.1288</v>
      </c>
      <c r="CHF4" s="27">
        <v>0.1288</v>
      </c>
      <c r="CHG4" s="27">
        <v>0.1288</v>
      </c>
      <c r="CHH4" s="27">
        <v>0.1288</v>
      </c>
      <c r="CHI4" s="27">
        <v>0.1288</v>
      </c>
      <c r="CHJ4" s="27">
        <v>0.1288</v>
      </c>
      <c r="CHK4" s="27">
        <v>0.1288</v>
      </c>
      <c r="CHL4" s="27">
        <v>0.1288</v>
      </c>
      <c r="CHM4" s="27">
        <v>0.1288</v>
      </c>
      <c r="CHN4" s="27">
        <v>0.1288</v>
      </c>
      <c r="CHO4" s="27">
        <v>0.1288</v>
      </c>
      <c r="CHP4" s="27">
        <v>0.1288</v>
      </c>
      <c r="CHQ4" s="27">
        <v>0.1288</v>
      </c>
      <c r="CHR4" s="27">
        <v>0.1288</v>
      </c>
      <c r="CHS4" s="27">
        <v>0.1288</v>
      </c>
      <c r="CHT4" s="27">
        <v>0.1288</v>
      </c>
      <c r="CHU4" s="27">
        <v>0.12920000000000001</v>
      </c>
      <c r="CHV4" s="27">
        <v>0.1288</v>
      </c>
      <c r="CHW4" s="27">
        <v>0.1288</v>
      </c>
      <c r="CHX4" s="27">
        <v>0.1288</v>
      </c>
      <c r="CHY4" s="27">
        <v>0.1288</v>
      </c>
      <c r="CHZ4" s="27">
        <v>0.1288</v>
      </c>
      <c r="CIA4" s="27">
        <v>0.1288</v>
      </c>
      <c r="CIB4" s="27">
        <v>0.12889999999999999</v>
      </c>
      <c r="CIC4" s="27">
        <v>0.1288</v>
      </c>
      <c r="CID4" s="27">
        <v>0.1288</v>
      </c>
      <c r="CIE4" s="27">
        <v>0.1288</v>
      </c>
      <c r="CIF4" s="27">
        <v>0.1288</v>
      </c>
      <c r="CIG4" s="27">
        <v>0.1288</v>
      </c>
      <c r="CIH4" s="27">
        <v>0.1288</v>
      </c>
      <c r="CII4" s="27">
        <v>0.12889999999999999</v>
      </c>
      <c r="CIJ4" s="27">
        <v>0.1288</v>
      </c>
      <c r="CIK4" s="27">
        <v>0.12889999999999999</v>
      </c>
      <c r="CIL4" s="27">
        <v>0.12889999999999999</v>
      </c>
      <c r="CIM4" s="27">
        <v>0.12889999999999999</v>
      </c>
      <c r="CIN4" s="27">
        <v>0.12889999999999999</v>
      </c>
      <c r="CIO4" s="27">
        <v>0.12889999999999999</v>
      </c>
      <c r="CIP4" s="27">
        <v>0.12889999999999999</v>
      </c>
      <c r="CIQ4" s="27">
        <v>0.12889999999999999</v>
      </c>
      <c r="CIR4" s="27">
        <v>0.12889999999999999</v>
      </c>
      <c r="CIS4" s="27">
        <v>0.12889999999999999</v>
      </c>
      <c r="CIT4" s="27">
        <v>0.12889999999999999</v>
      </c>
      <c r="CIU4" s="27">
        <v>0.12889999999999999</v>
      </c>
      <c r="CIV4" s="27">
        <v>0.12889999999999999</v>
      </c>
      <c r="CIW4" s="27">
        <v>0.12889999999999999</v>
      </c>
      <c r="CIX4" s="27">
        <v>0.12889999999999999</v>
      </c>
      <c r="CIY4" s="27">
        <v>0.12889999999999999</v>
      </c>
      <c r="CIZ4" s="27">
        <v>0.12889999999999999</v>
      </c>
      <c r="CJA4" s="27">
        <v>0.12889999999999999</v>
      </c>
      <c r="CJB4" s="27">
        <v>0.12889999999999999</v>
      </c>
      <c r="CJC4" s="27">
        <v>0.12889999999999999</v>
      </c>
      <c r="CJD4" s="27">
        <v>0.12889999999999999</v>
      </c>
      <c r="CJE4" s="27">
        <v>0.12889999999999999</v>
      </c>
      <c r="CJF4" s="27">
        <v>0.12889999999999999</v>
      </c>
      <c r="CJG4" s="27">
        <v>0.12889999999999999</v>
      </c>
      <c r="CJH4" s="27">
        <v>0.12889999999999999</v>
      </c>
      <c r="CJI4" s="27">
        <v>0.12889999999999999</v>
      </c>
      <c r="CJJ4" s="27">
        <v>0.129</v>
      </c>
      <c r="CJK4" s="27">
        <v>0.129</v>
      </c>
      <c r="CJL4" s="27">
        <v>0.129</v>
      </c>
      <c r="CJM4" s="27">
        <v>0.129</v>
      </c>
      <c r="CJN4" s="27">
        <v>0.129</v>
      </c>
      <c r="CJO4" s="27">
        <v>0.129</v>
      </c>
      <c r="CJP4" s="27">
        <v>0.12889999999999999</v>
      </c>
      <c r="CJQ4" s="27">
        <v>0.12889999999999999</v>
      </c>
      <c r="CJR4" s="27">
        <v>0.12889999999999999</v>
      </c>
      <c r="CJS4" s="27">
        <v>0.12889999999999999</v>
      </c>
      <c r="CJT4" s="27">
        <v>0.12889999999999999</v>
      </c>
      <c r="CJU4" s="27">
        <v>0.12889999999999999</v>
      </c>
      <c r="CJV4" s="27">
        <v>0.12889999999999999</v>
      </c>
      <c r="CJW4" s="27">
        <v>0.12889999999999999</v>
      </c>
      <c r="CJX4" s="27">
        <v>0.129</v>
      </c>
      <c r="CJY4" s="27">
        <v>0.129</v>
      </c>
      <c r="CJZ4" s="27">
        <v>0.129</v>
      </c>
      <c r="CKA4" s="27">
        <v>0.12889999999999999</v>
      </c>
      <c r="CKB4" s="27">
        <v>0.12889999999999999</v>
      </c>
      <c r="CKC4" s="27">
        <v>0.12889999999999999</v>
      </c>
      <c r="CKD4" s="27">
        <v>0.12889999999999999</v>
      </c>
      <c r="CKE4" s="27">
        <v>0.12889999999999999</v>
      </c>
      <c r="CKF4" s="27">
        <v>0.12889999999999999</v>
      </c>
      <c r="CKG4" s="27">
        <v>0.12889999999999999</v>
      </c>
      <c r="CKH4" s="27">
        <v>0.129</v>
      </c>
      <c r="CKI4" s="27">
        <v>0.129</v>
      </c>
      <c r="CKJ4" s="27">
        <v>0.129</v>
      </c>
      <c r="CKK4" s="27">
        <v>0.129</v>
      </c>
      <c r="CKL4" s="27">
        <v>0.129</v>
      </c>
      <c r="CKM4" s="27">
        <v>0.129</v>
      </c>
      <c r="CKN4" s="27">
        <v>0.129</v>
      </c>
      <c r="CKO4" s="27">
        <v>0.129</v>
      </c>
      <c r="CKP4" s="27">
        <v>0.129</v>
      </c>
      <c r="CKQ4" s="27">
        <v>0.129</v>
      </c>
      <c r="CKR4" s="27">
        <v>0.129</v>
      </c>
      <c r="CKS4" s="27">
        <v>0.129</v>
      </c>
      <c r="CKT4" s="27">
        <v>0.129</v>
      </c>
      <c r="CKU4" s="27">
        <v>0.129</v>
      </c>
      <c r="CKV4" s="27">
        <v>0.129</v>
      </c>
      <c r="CKW4" s="27">
        <v>0.129</v>
      </c>
      <c r="CKX4" s="27">
        <v>0.129</v>
      </c>
      <c r="CKY4" s="27">
        <v>0.129</v>
      </c>
      <c r="CKZ4" s="27">
        <v>0.129</v>
      </c>
      <c r="CLA4" s="27">
        <v>0.129</v>
      </c>
      <c r="CLB4" s="27">
        <v>0.129</v>
      </c>
      <c r="CLC4" s="27">
        <v>0.129</v>
      </c>
      <c r="CLD4" s="27">
        <v>0.129</v>
      </c>
      <c r="CLE4" s="27">
        <v>0.129</v>
      </c>
      <c r="CLF4" s="27">
        <v>0.129</v>
      </c>
      <c r="CLG4" s="27">
        <v>0.129</v>
      </c>
      <c r="CLH4" s="27">
        <v>0.129</v>
      </c>
      <c r="CLI4" s="27">
        <v>0.129</v>
      </c>
      <c r="CLJ4" s="27">
        <v>0.129</v>
      </c>
      <c r="CLK4" s="27">
        <v>0.129</v>
      </c>
      <c r="CLL4" s="27">
        <v>0.129</v>
      </c>
      <c r="CLM4" s="27">
        <v>0.129</v>
      </c>
      <c r="CLN4" s="27">
        <v>0.129</v>
      </c>
      <c r="CLO4" s="27">
        <v>0.129</v>
      </c>
      <c r="CLP4" s="27">
        <v>0.129</v>
      </c>
      <c r="CLQ4" s="27">
        <v>0.129</v>
      </c>
      <c r="CLR4" s="27">
        <v>0.129</v>
      </c>
      <c r="CLS4" s="27">
        <v>0.129</v>
      </c>
      <c r="CLT4" s="27">
        <v>0.129</v>
      </c>
      <c r="CLU4" s="27">
        <v>0.129</v>
      </c>
      <c r="CLV4" s="27">
        <v>0.129</v>
      </c>
      <c r="CLW4" s="27">
        <v>0.129</v>
      </c>
      <c r="CLX4" s="27">
        <v>0.129</v>
      </c>
      <c r="CLY4" s="27">
        <v>0.129</v>
      </c>
      <c r="CLZ4" s="27">
        <v>0.129</v>
      </c>
      <c r="CMA4" s="27">
        <v>0.129</v>
      </c>
      <c r="CMB4" s="27">
        <v>0.129</v>
      </c>
      <c r="CMC4" s="27">
        <v>0.129</v>
      </c>
      <c r="CMD4" s="27">
        <v>0.129</v>
      </c>
      <c r="CME4" s="27">
        <v>0.129</v>
      </c>
      <c r="CMF4" s="27">
        <v>0.129</v>
      </c>
      <c r="CMG4" s="27">
        <v>0.129</v>
      </c>
      <c r="CMH4" s="27">
        <v>0.129</v>
      </c>
      <c r="CMI4" s="27">
        <v>0.129</v>
      </c>
      <c r="CMJ4" s="27">
        <v>0.129</v>
      </c>
      <c r="CMK4" s="27">
        <v>0.129</v>
      </c>
      <c r="CML4" s="27">
        <v>0.129</v>
      </c>
      <c r="CMM4" s="27">
        <v>0.129</v>
      </c>
      <c r="CMN4" s="27">
        <v>0.129</v>
      </c>
      <c r="CMO4" s="27">
        <v>0.129</v>
      </c>
      <c r="CMP4" s="27">
        <v>0.129</v>
      </c>
      <c r="CMQ4" s="27">
        <v>0.129</v>
      </c>
      <c r="CMR4" s="27">
        <v>0.129</v>
      </c>
      <c r="CMS4" s="27">
        <v>0.129</v>
      </c>
      <c r="CMT4" s="27">
        <v>0.129</v>
      </c>
      <c r="CMU4" s="27">
        <v>0.129</v>
      </c>
      <c r="CMV4" s="27">
        <v>0.129</v>
      </c>
      <c r="CMW4" s="27">
        <v>0.129</v>
      </c>
      <c r="CMX4" s="27">
        <v>0.129</v>
      </c>
      <c r="CMY4" s="27">
        <v>0.129</v>
      </c>
      <c r="CMZ4" s="27">
        <v>0.129</v>
      </c>
      <c r="CNA4" s="27">
        <v>0.129</v>
      </c>
      <c r="CNB4" s="27">
        <v>0.129</v>
      </c>
      <c r="CNC4" s="27">
        <v>0.129</v>
      </c>
      <c r="CND4" s="27">
        <v>0.129</v>
      </c>
      <c r="CNE4" s="27">
        <v>0.129</v>
      </c>
      <c r="CNF4" s="27">
        <v>0.129</v>
      </c>
      <c r="CNG4" s="27">
        <v>0.129</v>
      </c>
      <c r="CNH4" s="27">
        <v>0.129</v>
      </c>
      <c r="CNI4" s="27">
        <v>0.129</v>
      </c>
      <c r="CNJ4" s="27">
        <v>0.129</v>
      </c>
      <c r="CNK4" s="27">
        <v>0.129</v>
      </c>
      <c r="CNL4" s="27">
        <v>0.129</v>
      </c>
      <c r="CNM4" s="27">
        <v>0.129</v>
      </c>
      <c r="CNN4" s="27">
        <v>0.129</v>
      </c>
      <c r="CNO4" s="27">
        <v>0.129</v>
      </c>
      <c r="CNP4" s="27">
        <v>0.129</v>
      </c>
      <c r="CNQ4" s="27">
        <v>0.129</v>
      </c>
      <c r="CNR4" s="27">
        <v>0.129</v>
      </c>
      <c r="CNS4" s="27">
        <v>0.129</v>
      </c>
      <c r="CNT4" s="27">
        <v>0.129</v>
      </c>
      <c r="CNU4" s="27">
        <v>0.129</v>
      </c>
      <c r="CNV4" s="27">
        <v>0.129</v>
      </c>
      <c r="CNW4" s="27">
        <v>0.129</v>
      </c>
      <c r="CNX4" s="27">
        <v>0.129</v>
      </c>
      <c r="CNY4" s="27">
        <v>0.129</v>
      </c>
      <c r="CNZ4" s="27">
        <v>0.129</v>
      </c>
      <c r="COA4" s="27">
        <v>0.129</v>
      </c>
      <c r="COB4" s="27">
        <v>0.129</v>
      </c>
      <c r="COC4" s="27">
        <v>0.129</v>
      </c>
      <c r="COD4" s="27">
        <v>0.129</v>
      </c>
      <c r="COE4" s="27">
        <v>0.129</v>
      </c>
      <c r="COF4" s="27">
        <v>0.129</v>
      </c>
      <c r="COG4" s="27">
        <v>0.129</v>
      </c>
      <c r="COH4" s="27">
        <v>0.129</v>
      </c>
      <c r="COI4" s="27">
        <v>0.129</v>
      </c>
      <c r="COJ4" s="27">
        <v>0.129</v>
      </c>
      <c r="COK4" s="27">
        <v>0.129</v>
      </c>
      <c r="COL4" s="27">
        <v>0.129</v>
      </c>
      <c r="COM4" s="27">
        <v>0.129</v>
      </c>
      <c r="CON4" s="27">
        <v>0.129</v>
      </c>
      <c r="COO4" s="27">
        <v>0.129</v>
      </c>
      <c r="COP4" s="27">
        <v>0.129</v>
      </c>
      <c r="COQ4" s="27">
        <v>0.129</v>
      </c>
      <c r="COR4" s="27">
        <v>0.129</v>
      </c>
      <c r="COS4" s="27">
        <v>0.129</v>
      </c>
      <c r="COT4" s="27">
        <v>0.12889999999999999</v>
      </c>
      <c r="COU4" s="27">
        <v>0.129</v>
      </c>
      <c r="COV4" s="27">
        <v>0.129</v>
      </c>
      <c r="COW4" s="27">
        <v>0.129</v>
      </c>
      <c r="COX4" s="27">
        <v>0.129</v>
      </c>
      <c r="COY4" s="27">
        <v>0.129</v>
      </c>
      <c r="COZ4" s="27">
        <v>0.129</v>
      </c>
      <c r="CPA4" s="27">
        <v>0.129</v>
      </c>
      <c r="CPB4" s="27">
        <v>0.129</v>
      </c>
      <c r="CPC4" s="27">
        <v>0.129</v>
      </c>
      <c r="CPD4" s="27">
        <v>0.129</v>
      </c>
      <c r="CPE4" s="27">
        <v>0.129</v>
      </c>
      <c r="CPF4" s="27">
        <v>0.129</v>
      </c>
      <c r="CPG4" s="27">
        <v>0.129</v>
      </c>
      <c r="CPH4" s="27">
        <v>0.129</v>
      </c>
      <c r="CPI4" s="27">
        <v>0.129</v>
      </c>
      <c r="CPJ4" s="27">
        <v>0.129</v>
      </c>
      <c r="CPK4" s="27">
        <v>0.129</v>
      </c>
      <c r="CPL4" s="27">
        <v>0.129</v>
      </c>
      <c r="CPM4" s="27">
        <v>0.129</v>
      </c>
      <c r="CPN4" s="27">
        <v>0.12889999999999999</v>
      </c>
      <c r="CPO4" s="27">
        <v>0.129</v>
      </c>
      <c r="CPP4" s="27">
        <v>0.129</v>
      </c>
      <c r="CPQ4" s="27">
        <v>0.12889999999999999</v>
      </c>
      <c r="CPR4" s="27">
        <v>0.12889999999999999</v>
      </c>
      <c r="CPS4" s="27">
        <v>0.12889999999999999</v>
      </c>
      <c r="CPT4" s="27">
        <v>0.12889999999999999</v>
      </c>
      <c r="CPU4" s="27">
        <v>0.12889999999999999</v>
      </c>
      <c r="CPV4" s="27">
        <v>0.12889999999999999</v>
      </c>
      <c r="CPW4" s="27">
        <v>0.12889999999999999</v>
      </c>
      <c r="CPX4" s="27">
        <v>0.12889999999999999</v>
      </c>
      <c r="CPY4" s="27">
        <v>0.12889999999999999</v>
      </c>
      <c r="CPZ4" s="27">
        <v>0.12889999999999999</v>
      </c>
      <c r="CQA4" s="27">
        <v>0.12889999999999999</v>
      </c>
      <c r="CQB4" s="27">
        <v>0.12889999999999999</v>
      </c>
      <c r="CQC4" s="27">
        <v>0.12889999999999999</v>
      </c>
      <c r="CQD4" s="27">
        <v>0.12889999999999999</v>
      </c>
      <c r="CQE4" s="27">
        <v>0.12889999999999999</v>
      </c>
      <c r="CQF4" s="27">
        <v>0.12889999999999999</v>
      </c>
      <c r="CQG4" s="27">
        <v>0.12889999999999999</v>
      </c>
      <c r="CQH4" s="27">
        <v>0.12889999999999999</v>
      </c>
      <c r="CQI4" s="27">
        <v>0.12889999999999999</v>
      </c>
      <c r="CQJ4" s="27">
        <v>0.12889999999999999</v>
      </c>
      <c r="CQK4" s="27">
        <v>0.12889999999999999</v>
      </c>
      <c r="CQL4" s="27">
        <v>0.12889999999999999</v>
      </c>
      <c r="CQM4" s="27">
        <v>0.12889999999999999</v>
      </c>
      <c r="CQN4" s="27">
        <v>0.12889999999999999</v>
      </c>
      <c r="CQO4" s="27">
        <v>0.12889999999999999</v>
      </c>
      <c r="CQP4" s="27">
        <v>0.12889999999999999</v>
      </c>
      <c r="CQQ4" s="27">
        <v>0.12889999999999999</v>
      </c>
      <c r="CQR4" s="27">
        <v>0.12889999999999999</v>
      </c>
      <c r="CQS4" s="27">
        <v>0.12889999999999999</v>
      </c>
      <c r="CQT4" s="27">
        <v>0.12889999999999999</v>
      </c>
      <c r="CQU4" s="27">
        <v>0.12889999999999999</v>
      </c>
      <c r="CQV4" s="27">
        <v>0.12889999999999999</v>
      </c>
      <c r="CQW4" s="27">
        <v>0.12889999999999999</v>
      </c>
      <c r="CQX4" s="27">
        <v>0.12889999999999999</v>
      </c>
      <c r="CQY4" s="27">
        <v>0.129</v>
      </c>
      <c r="CQZ4" s="27">
        <v>0.12889999999999999</v>
      </c>
      <c r="CRA4" s="27">
        <v>0.129</v>
      </c>
      <c r="CRB4" s="27">
        <v>0.129</v>
      </c>
      <c r="CRC4" s="27">
        <v>0.129</v>
      </c>
      <c r="CRD4" s="27">
        <v>0.12889999999999999</v>
      </c>
      <c r="CRE4" s="27">
        <v>0.129</v>
      </c>
      <c r="CRF4" s="27">
        <v>0.129</v>
      </c>
      <c r="CRG4" s="27">
        <v>0.12889999999999999</v>
      </c>
      <c r="CRH4" s="27">
        <v>0.12889999999999999</v>
      </c>
      <c r="CRI4" s="27">
        <v>0.12889999999999999</v>
      </c>
      <c r="CRJ4" s="27">
        <v>0.12889999999999999</v>
      </c>
      <c r="CRK4" s="27">
        <v>0.12889999999999999</v>
      </c>
      <c r="CRL4" s="27">
        <v>0.12889999999999999</v>
      </c>
      <c r="CRM4" s="27">
        <v>0.12889999999999999</v>
      </c>
      <c r="CRN4" s="27">
        <v>0.12889999999999999</v>
      </c>
      <c r="CRO4" s="27">
        <v>0.12889999999999999</v>
      </c>
      <c r="CRP4" s="27">
        <v>0.12889999999999999</v>
      </c>
      <c r="CRQ4" s="27">
        <v>0.12889999999999999</v>
      </c>
      <c r="CRR4" s="27">
        <v>0.12889999999999999</v>
      </c>
      <c r="CRS4" s="27">
        <v>0.12889999999999999</v>
      </c>
      <c r="CRT4" s="27">
        <v>0.12889999999999999</v>
      </c>
      <c r="CRU4" s="27">
        <v>0.12889999999999999</v>
      </c>
      <c r="CRV4" s="27">
        <v>0.12889999999999999</v>
      </c>
      <c r="CRW4" s="27">
        <v>0.12889999999999999</v>
      </c>
      <c r="CRX4" s="27">
        <v>0.12889999999999999</v>
      </c>
      <c r="CRY4" s="27">
        <v>0.12889999999999999</v>
      </c>
      <c r="CRZ4" s="27">
        <v>0.129</v>
      </c>
      <c r="CSA4" s="27">
        <v>0.129</v>
      </c>
      <c r="CSB4" s="27">
        <v>0.12889999999999999</v>
      </c>
      <c r="CSC4" s="27">
        <v>0.129</v>
      </c>
      <c r="CSD4" s="27">
        <v>0.129</v>
      </c>
      <c r="CSE4" s="27">
        <v>0.129</v>
      </c>
      <c r="CSF4" s="27">
        <v>0.129</v>
      </c>
      <c r="CSG4" s="27">
        <v>0.129</v>
      </c>
      <c r="CSH4" s="27">
        <v>0.129</v>
      </c>
      <c r="CSI4" s="27">
        <v>0.12889999999999999</v>
      </c>
      <c r="CSJ4" s="27">
        <v>0.12889999999999999</v>
      </c>
      <c r="CSK4" s="27">
        <v>0.12889999999999999</v>
      </c>
      <c r="CSL4" s="27">
        <v>0.12889999999999999</v>
      </c>
      <c r="CSM4" s="27">
        <v>0.12889999999999999</v>
      </c>
      <c r="CSN4" s="27">
        <v>0.12889999999999999</v>
      </c>
      <c r="CSO4" s="27">
        <v>0.12889999999999999</v>
      </c>
      <c r="CSP4" s="27">
        <v>0.12889999999999999</v>
      </c>
      <c r="CSQ4" s="27">
        <v>0.12889999999999999</v>
      </c>
      <c r="CSR4" s="27">
        <v>0.12889999999999999</v>
      </c>
      <c r="CSS4" s="27">
        <v>0.12889999999999999</v>
      </c>
      <c r="CST4" s="27">
        <v>0.12889999999999999</v>
      </c>
      <c r="CSU4" s="27">
        <v>0.12889999999999999</v>
      </c>
      <c r="CSV4" s="27">
        <v>0.12889999999999999</v>
      </c>
      <c r="CSW4" s="27">
        <v>0.12889999999999999</v>
      </c>
      <c r="CSX4" s="27">
        <v>0.12889999999999999</v>
      </c>
      <c r="CSY4" s="27">
        <v>0.12889999999999999</v>
      </c>
      <c r="CSZ4" s="27">
        <v>0.12889999999999999</v>
      </c>
      <c r="CTA4" s="27">
        <v>0.12889999999999999</v>
      </c>
      <c r="CTB4" s="27">
        <v>0.12889999999999999</v>
      </c>
      <c r="CTC4" s="27">
        <v>0.12889999999999999</v>
      </c>
      <c r="CTD4" s="27">
        <v>0.12889999999999999</v>
      </c>
      <c r="CTE4" s="27">
        <v>0.12889999999999999</v>
      </c>
      <c r="CTF4" s="27">
        <v>0.12889999999999999</v>
      </c>
      <c r="CTG4" s="27">
        <v>0.12889999999999999</v>
      </c>
      <c r="CTH4" s="27">
        <v>0.12889999999999999</v>
      </c>
      <c r="CTI4" s="27">
        <v>0.12889999999999999</v>
      </c>
      <c r="CTJ4" s="27">
        <v>0.12889999999999999</v>
      </c>
      <c r="CTK4" s="27">
        <v>0.12889999999999999</v>
      </c>
      <c r="CTL4" s="27">
        <v>0.12889999999999999</v>
      </c>
      <c r="CTM4" s="27">
        <v>0.12889999999999999</v>
      </c>
      <c r="CTN4" s="27">
        <v>0.12889999999999999</v>
      </c>
      <c r="CTO4" s="27">
        <v>0.1288</v>
      </c>
      <c r="CTP4" s="27">
        <v>0.1288</v>
      </c>
      <c r="CTQ4" s="27">
        <v>0.1288</v>
      </c>
      <c r="CTR4" s="27">
        <v>0.1288</v>
      </c>
      <c r="CTS4" s="27">
        <v>0.1288</v>
      </c>
      <c r="CTT4" s="27">
        <v>0.1288</v>
      </c>
      <c r="CTU4" s="27">
        <v>0.1288</v>
      </c>
      <c r="CTV4" s="27">
        <v>0.1288</v>
      </c>
      <c r="CTW4" s="27">
        <v>0.1288</v>
      </c>
      <c r="CTX4" s="27">
        <v>0.1288</v>
      </c>
      <c r="CTY4" s="27">
        <v>0.1288</v>
      </c>
      <c r="CTZ4" s="27">
        <v>0.1288</v>
      </c>
      <c r="CUA4" s="27">
        <v>0.1288</v>
      </c>
      <c r="CUB4" s="27">
        <v>0.1288</v>
      </c>
      <c r="CUC4" s="27">
        <v>0.12870000000000001</v>
      </c>
      <c r="CUD4" s="27">
        <v>0.12870000000000001</v>
      </c>
      <c r="CUE4" s="27">
        <v>0.1288</v>
      </c>
      <c r="CUF4" s="27">
        <v>0.1288</v>
      </c>
      <c r="CUG4" s="27">
        <v>0.1288</v>
      </c>
      <c r="CUH4" s="27">
        <v>0.1288</v>
      </c>
      <c r="CUI4" s="27">
        <v>0.1288</v>
      </c>
      <c r="CUJ4" s="27">
        <v>0.1288</v>
      </c>
      <c r="CUK4" s="27">
        <v>0.1288</v>
      </c>
      <c r="CUL4" s="27">
        <v>0.1288</v>
      </c>
      <c r="CUM4" s="27">
        <v>0.1288</v>
      </c>
      <c r="CUN4" s="27">
        <v>0.1288</v>
      </c>
      <c r="CUO4" s="27">
        <v>0.1288</v>
      </c>
      <c r="CUP4" s="27">
        <v>0.1288</v>
      </c>
      <c r="CUQ4" s="27">
        <v>0.12889999999999999</v>
      </c>
      <c r="CUR4" s="27">
        <v>0.12889999999999999</v>
      </c>
      <c r="CUS4" s="27">
        <v>0.12889999999999999</v>
      </c>
      <c r="CUT4" s="27">
        <v>0.12889999999999999</v>
      </c>
      <c r="CUU4" s="27">
        <v>0.12889999999999999</v>
      </c>
      <c r="CUV4" s="27">
        <v>0.12889999999999999</v>
      </c>
      <c r="CUW4" s="27">
        <v>0.12889999999999999</v>
      </c>
      <c r="CUX4" s="27">
        <v>0.12889999999999999</v>
      </c>
      <c r="CUY4" s="27">
        <v>0.12889999999999999</v>
      </c>
      <c r="CUZ4" s="27">
        <v>0.12889999999999999</v>
      </c>
      <c r="CVA4" s="27">
        <v>0.1288</v>
      </c>
      <c r="CVB4" s="27">
        <v>0.1288</v>
      </c>
      <c r="CVC4" s="27">
        <v>0.1288</v>
      </c>
      <c r="CVD4" s="27">
        <v>0.1288</v>
      </c>
      <c r="CVE4" s="27">
        <v>0.1288</v>
      </c>
      <c r="CVF4" s="27">
        <v>0.1288</v>
      </c>
      <c r="CVG4" s="27">
        <v>0.12889999999999999</v>
      </c>
      <c r="CVH4" s="27">
        <v>0.12889999999999999</v>
      </c>
      <c r="CVI4" s="27">
        <v>0.1288</v>
      </c>
      <c r="CVJ4" s="27">
        <v>0.1288</v>
      </c>
      <c r="CVK4" s="27">
        <v>0.1288</v>
      </c>
      <c r="CVL4" s="27">
        <v>0.1288</v>
      </c>
      <c r="CVM4" s="27">
        <v>0.1288</v>
      </c>
      <c r="CVN4" s="27">
        <v>0.1288</v>
      </c>
      <c r="CVO4" s="27">
        <v>0.1288</v>
      </c>
      <c r="CVP4" s="27">
        <v>0.1288</v>
      </c>
      <c r="CVQ4" s="27">
        <v>0.1288</v>
      </c>
      <c r="CVR4" s="27">
        <v>0.1288</v>
      </c>
      <c r="CVS4" s="27">
        <v>0.1288</v>
      </c>
      <c r="CVT4" s="27">
        <v>0.1288</v>
      </c>
      <c r="CVU4" s="27">
        <v>0.1288</v>
      </c>
      <c r="CVV4" s="27">
        <v>0.1288</v>
      </c>
      <c r="CVW4" s="27">
        <v>0.1288</v>
      </c>
      <c r="CVX4" s="27">
        <v>0.1288</v>
      </c>
      <c r="CVY4" s="27">
        <v>0.1288</v>
      </c>
      <c r="CVZ4" s="27">
        <v>0.1288</v>
      </c>
      <c r="CWA4" s="27">
        <v>0.1288</v>
      </c>
      <c r="CWB4" s="27">
        <v>0.1288</v>
      </c>
      <c r="CWC4" s="27">
        <v>0.12870000000000001</v>
      </c>
      <c r="CWD4" s="27">
        <v>0.1288</v>
      </c>
      <c r="CWE4" s="27">
        <v>0.1288</v>
      </c>
      <c r="CWF4" s="27">
        <v>0.1288</v>
      </c>
      <c r="CWG4" s="27">
        <v>0.1288</v>
      </c>
      <c r="CWH4" s="27">
        <v>0.1288</v>
      </c>
      <c r="CWI4" s="27">
        <v>0.1288</v>
      </c>
      <c r="CWJ4" s="27">
        <v>0.1288</v>
      </c>
      <c r="CWK4" s="27">
        <v>0.1288</v>
      </c>
      <c r="CWL4" s="27">
        <v>0.1288</v>
      </c>
      <c r="CWM4" s="27">
        <v>0.1288</v>
      </c>
      <c r="CWN4" s="27">
        <v>0.1288</v>
      </c>
      <c r="CWO4" s="27">
        <v>0.1288</v>
      </c>
      <c r="CWP4" s="27">
        <v>0.1288</v>
      </c>
      <c r="CWQ4" s="27">
        <v>0.12889999999999999</v>
      </c>
      <c r="CWR4" s="27">
        <v>0.12889999999999999</v>
      </c>
      <c r="CWS4" s="27">
        <v>0.12889999999999999</v>
      </c>
      <c r="CWT4" s="27">
        <v>0.12889999999999999</v>
      </c>
      <c r="CWU4" s="27">
        <v>0.12889999999999999</v>
      </c>
      <c r="CWV4" s="27">
        <v>0.1288</v>
      </c>
      <c r="CWW4" s="27">
        <v>0.1288</v>
      </c>
      <c r="CWX4" s="27">
        <v>0.1288</v>
      </c>
      <c r="CWY4" s="27">
        <v>0.12889999999999999</v>
      </c>
      <c r="CWZ4" s="27">
        <v>0.12889999999999999</v>
      </c>
      <c r="CXA4" s="27">
        <v>0.12889999999999999</v>
      </c>
      <c r="CXB4" s="27">
        <v>0.12889999999999999</v>
      </c>
      <c r="CXC4" s="27">
        <v>0.12889999999999999</v>
      </c>
      <c r="CXD4" s="27">
        <v>0.129</v>
      </c>
      <c r="CXE4" s="27">
        <v>0.12889999999999999</v>
      </c>
      <c r="CXF4" s="27">
        <v>0.12889999999999999</v>
      </c>
      <c r="CXG4" s="27">
        <v>0.12889999999999999</v>
      </c>
      <c r="CXH4" s="27">
        <v>0.12889999999999999</v>
      </c>
      <c r="CXI4" s="27">
        <v>0.12889999999999999</v>
      </c>
      <c r="CXJ4" s="27">
        <v>0.12889999999999999</v>
      </c>
      <c r="CXK4" s="27">
        <v>0.12889999999999999</v>
      </c>
      <c r="CXL4" s="27">
        <v>0.129</v>
      </c>
      <c r="CXM4" s="27">
        <v>0.129</v>
      </c>
      <c r="CXN4" s="27">
        <v>0.129</v>
      </c>
      <c r="CXO4" s="27">
        <v>0.129</v>
      </c>
      <c r="CXP4" s="27">
        <v>0.12889999999999999</v>
      </c>
      <c r="CXQ4" s="27">
        <v>0.129</v>
      </c>
      <c r="CXR4" s="27">
        <v>0.129</v>
      </c>
      <c r="CXS4" s="27">
        <v>0.129</v>
      </c>
      <c r="CXT4" s="27">
        <v>0.12889999999999999</v>
      </c>
      <c r="CXU4" s="27">
        <v>0.12889999999999999</v>
      </c>
      <c r="CXV4" s="27">
        <v>0.12889999999999999</v>
      </c>
      <c r="CXW4" s="27">
        <v>0.12889999999999999</v>
      </c>
      <c r="CXX4" s="27">
        <v>0.129</v>
      </c>
      <c r="CXY4" s="27">
        <v>0.129</v>
      </c>
      <c r="CXZ4" s="27">
        <v>0.129</v>
      </c>
      <c r="CYA4" s="27">
        <v>0.12889999999999999</v>
      </c>
      <c r="CYB4" s="27">
        <v>0.12889999999999999</v>
      </c>
      <c r="CYC4" s="27">
        <v>0.12889999999999999</v>
      </c>
      <c r="CYD4" s="27">
        <v>0.129</v>
      </c>
      <c r="CYE4" s="27">
        <v>0.12889999999999999</v>
      </c>
      <c r="CYF4" s="27">
        <v>0.12889999999999999</v>
      </c>
      <c r="CYG4" s="27">
        <v>0.12889999999999999</v>
      </c>
      <c r="CYH4" s="27">
        <v>0.12889999999999999</v>
      </c>
      <c r="CYI4" s="27">
        <v>0.12889999999999999</v>
      </c>
      <c r="CYJ4" s="27">
        <v>0.12889999999999999</v>
      </c>
      <c r="CYK4" s="27">
        <v>0.12889999999999999</v>
      </c>
      <c r="CYL4" s="27">
        <v>0.1288</v>
      </c>
      <c r="CYM4" s="27">
        <v>0.12889999999999999</v>
      </c>
      <c r="CYN4" s="27">
        <v>0.12889999999999999</v>
      </c>
      <c r="CYO4" s="27">
        <v>0.1288</v>
      </c>
      <c r="CYP4" s="27">
        <v>0.1288</v>
      </c>
      <c r="CYQ4" s="27">
        <v>0.1288</v>
      </c>
      <c r="CYR4" s="27">
        <v>0.1288</v>
      </c>
      <c r="CYS4" s="27">
        <v>0.1288</v>
      </c>
      <c r="CYT4" s="27">
        <v>0.1288</v>
      </c>
      <c r="CYU4" s="27">
        <v>0.12870000000000001</v>
      </c>
      <c r="CYV4" s="27">
        <v>0.12870000000000001</v>
      </c>
      <c r="CYW4" s="27">
        <v>0.12870000000000001</v>
      </c>
      <c r="CYX4" s="27">
        <v>0.12870000000000001</v>
      </c>
      <c r="CYY4" s="27">
        <v>0.12870000000000001</v>
      </c>
      <c r="CYZ4" s="27">
        <v>0.12870000000000001</v>
      </c>
      <c r="CZA4" s="27">
        <v>0.1288</v>
      </c>
      <c r="CZB4" s="27">
        <v>0.1288</v>
      </c>
      <c r="CZC4" s="27">
        <v>0.1288</v>
      </c>
      <c r="CZD4" s="27">
        <v>0.1288</v>
      </c>
      <c r="CZE4" s="27">
        <v>0.1288</v>
      </c>
      <c r="CZF4" s="27">
        <v>0.1288</v>
      </c>
      <c r="CZG4" s="27">
        <v>0.12870000000000001</v>
      </c>
      <c r="CZH4" s="27">
        <v>0.12870000000000001</v>
      </c>
      <c r="CZI4" s="27">
        <v>0.12870000000000001</v>
      </c>
      <c r="CZJ4" s="27">
        <v>0.12870000000000001</v>
      </c>
      <c r="CZK4" s="27">
        <v>0.12870000000000001</v>
      </c>
      <c r="CZL4" s="27">
        <v>0.12870000000000001</v>
      </c>
      <c r="CZM4" s="27">
        <v>0.12870000000000001</v>
      </c>
      <c r="CZN4" s="27">
        <v>0.12859999999999999</v>
      </c>
      <c r="CZO4" s="27">
        <v>0.12859999999999999</v>
      </c>
      <c r="CZP4" s="27">
        <v>0.12859999999999999</v>
      </c>
      <c r="CZQ4" s="27">
        <v>0.12859999999999999</v>
      </c>
      <c r="CZR4" s="27">
        <v>0.12859999999999999</v>
      </c>
      <c r="CZS4" s="27">
        <v>0.12859999999999999</v>
      </c>
      <c r="CZT4" s="27">
        <v>0.1285</v>
      </c>
      <c r="CZU4" s="27">
        <v>0.1285</v>
      </c>
      <c r="CZV4" s="27">
        <v>0.1285</v>
      </c>
      <c r="CZW4" s="27">
        <v>0.1285</v>
      </c>
      <c r="CZX4" s="27">
        <v>0.1285</v>
      </c>
      <c r="CZY4" s="27">
        <v>0.1285</v>
      </c>
      <c r="CZZ4" s="27">
        <v>0.1285</v>
      </c>
      <c r="DAA4" s="27">
        <v>0.1285</v>
      </c>
      <c r="DAB4" s="27">
        <v>0.1285</v>
      </c>
      <c r="DAC4" s="27">
        <v>0.1285</v>
      </c>
      <c r="DAD4" s="27">
        <v>0.1285</v>
      </c>
      <c r="DAE4" s="27">
        <v>0.1285</v>
      </c>
      <c r="DAF4" s="27">
        <v>0.1285</v>
      </c>
      <c r="DAG4" s="27">
        <v>0.1285</v>
      </c>
      <c r="DAH4" s="27">
        <v>0.12859999999999999</v>
      </c>
      <c r="DAI4" s="27">
        <v>0.12859999999999999</v>
      </c>
      <c r="DAJ4" s="27">
        <v>0.12870000000000001</v>
      </c>
      <c r="DAK4" s="27">
        <v>0.12870000000000001</v>
      </c>
      <c r="DAL4" s="27">
        <v>0.12870000000000001</v>
      </c>
      <c r="DAM4" s="27">
        <v>0.12870000000000001</v>
      </c>
      <c r="DAN4" s="27">
        <v>0.12870000000000001</v>
      </c>
      <c r="DAO4" s="27">
        <v>0.12870000000000001</v>
      </c>
      <c r="DAP4" s="27">
        <v>0.1285</v>
      </c>
      <c r="DAQ4" s="27">
        <v>0.1283</v>
      </c>
      <c r="DAR4" s="27">
        <v>0.1283</v>
      </c>
      <c r="DAS4" s="27">
        <v>0.1283</v>
      </c>
      <c r="DAT4" s="27">
        <v>0.1283</v>
      </c>
      <c r="DAU4" s="27">
        <v>0.1283</v>
      </c>
      <c r="DAV4" s="27">
        <v>0.1283</v>
      </c>
      <c r="DAW4" s="27">
        <v>0.1283</v>
      </c>
      <c r="DAX4" s="27">
        <v>0.12839999999999999</v>
      </c>
      <c r="DAY4" s="27">
        <v>0.12839999999999999</v>
      </c>
      <c r="DAZ4" s="27">
        <v>0.12839999999999999</v>
      </c>
      <c r="DBA4" s="27">
        <v>0.12839999999999999</v>
      </c>
      <c r="DBB4" s="27">
        <v>0.12839999999999999</v>
      </c>
      <c r="DBC4" s="27">
        <v>0.12839999999999999</v>
      </c>
      <c r="DBD4" s="27">
        <v>0.1285</v>
      </c>
      <c r="DBE4" s="27">
        <v>0.1285</v>
      </c>
      <c r="DBF4" s="27">
        <v>0.1285</v>
      </c>
      <c r="DBG4" s="27">
        <v>0.1285</v>
      </c>
      <c r="DBH4" s="27">
        <v>0.1285</v>
      </c>
      <c r="DBI4" s="27">
        <v>0.1285</v>
      </c>
      <c r="DBJ4" s="27">
        <v>0.1285</v>
      </c>
      <c r="DBK4" s="27">
        <v>0.12870000000000001</v>
      </c>
      <c r="DBL4" s="27">
        <v>0.12870000000000001</v>
      </c>
      <c r="DBM4" s="27">
        <v>0.12870000000000001</v>
      </c>
      <c r="DBN4" s="27">
        <v>0.12870000000000001</v>
      </c>
      <c r="DBO4" s="27">
        <v>0.12870000000000001</v>
      </c>
      <c r="DBP4" s="27">
        <v>0.12870000000000001</v>
      </c>
      <c r="DBQ4" s="27">
        <v>0.12870000000000001</v>
      </c>
      <c r="DBR4" s="27">
        <v>0.12870000000000001</v>
      </c>
      <c r="DBS4" s="27">
        <v>0.12870000000000001</v>
      </c>
      <c r="DBT4" s="27">
        <v>0.1288</v>
      </c>
      <c r="DBU4" s="27">
        <v>0.1288</v>
      </c>
      <c r="DBV4" s="27">
        <v>0.1288</v>
      </c>
      <c r="DBW4" s="27">
        <v>0.1288</v>
      </c>
      <c r="DBX4" s="27">
        <v>0.12870000000000001</v>
      </c>
      <c r="DBY4" s="27">
        <v>0.12859999999999999</v>
      </c>
      <c r="DBZ4" s="27">
        <v>0.12859999999999999</v>
      </c>
      <c r="DCA4" s="27">
        <v>0.12859999999999999</v>
      </c>
      <c r="DCB4" s="27">
        <v>0.1285</v>
      </c>
      <c r="DCC4" s="27">
        <v>0.1285</v>
      </c>
      <c r="DCD4" s="27">
        <v>0.1285</v>
      </c>
      <c r="DCE4" s="27">
        <v>0.1285</v>
      </c>
      <c r="DCF4" s="27">
        <v>0.12859999999999999</v>
      </c>
      <c r="DCG4" s="27">
        <v>0.12859999999999999</v>
      </c>
      <c r="DCH4" s="27">
        <v>0.12859999999999999</v>
      </c>
      <c r="DCI4" s="27">
        <v>0.12859999999999999</v>
      </c>
      <c r="DCJ4" s="27">
        <v>0.12859999999999999</v>
      </c>
      <c r="DCK4" s="27">
        <v>0.12859999999999999</v>
      </c>
      <c r="DCL4" s="27">
        <v>0.1285</v>
      </c>
      <c r="DCM4" s="27">
        <v>0.1285</v>
      </c>
      <c r="DCN4" s="27">
        <v>0.1285</v>
      </c>
      <c r="DCO4" s="27">
        <v>0.1285</v>
      </c>
      <c r="DCP4" s="27">
        <v>0.1285</v>
      </c>
      <c r="DCQ4" s="27">
        <v>0.1285</v>
      </c>
      <c r="DCR4" s="27">
        <v>0.1285</v>
      </c>
      <c r="DCS4" s="27">
        <v>0.1285</v>
      </c>
      <c r="DCT4" s="27">
        <v>0.1285</v>
      </c>
      <c r="DCU4" s="27">
        <v>0.12839999999999999</v>
      </c>
      <c r="DCV4" s="27">
        <v>0.12839999999999999</v>
      </c>
      <c r="DCW4" s="27">
        <v>0.1283</v>
      </c>
      <c r="DCX4" s="27">
        <v>0.1283</v>
      </c>
      <c r="DCY4" s="27">
        <v>0.1283</v>
      </c>
      <c r="DCZ4" s="27">
        <v>0.1283</v>
      </c>
      <c r="DDA4" s="27">
        <v>0.1283</v>
      </c>
      <c r="DDB4" s="27">
        <v>0.1283</v>
      </c>
      <c r="DDC4" s="27">
        <v>0.12820000000000001</v>
      </c>
      <c r="DDD4" s="27">
        <v>0.12820000000000001</v>
      </c>
      <c r="DDE4" s="27">
        <v>0.12820000000000001</v>
      </c>
      <c r="DDF4" s="27">
        <v>0.12820000000000001</v>
      </c>
      <c r="DDG4" s="27">
        <v>0.12820000000000001</v>
      </c>
      <c r="DDH4" s="27">
        <v>0.1283</v>
      </c>
      <c r="DDI4" s="27">
        <v>0.1283</v>
      </c>
      <c r="DDJ4" s="27">
        <v>0.1283</v>
      </c>
      <c r="DDK4" s="27">
        <v>0.12839999999999999</v>
      </c>
      <c r="DDL4" s="27">
        <v>0.12839999999999999</v>
      </c>
      <c r="DDM4" s="27">
        <v>0.12839999999999999</v>
      </c>
      <c r="DDN4" s="27">
        <v>0.1283</v>
      </c>
      <c r="DDO4" s="27">
        <v>0.12809999999999999</v>
      </c>
      <c r="DDP4" s="27">
        <v>0.12820000000000001</v>
      </c>
      <c r="DDQ4" s="27">
        <v>0.12820000000000001</v>
      </c>
      <c r="DDR4" s="27">
        <v>0.1283</v>
      </c>
      <c r="DDS4" s="27">
        <v>0.1283</v>
      </c>
      <c r="DDT4" s="27">
        <v>0.1283</v>
      </c>
      <c r="DDU4" s="27">
        <v>0.1283</v>
      </c>
      <c r="DDV4" s="27">
        <v>0.1283</v>
      </c>
      <c r="DDW4" s="27">
        <v>0.1283</v>
      </c>
      <c r="DDX4" s="27">
        <v>0.12839999999999999</v>
      </c>
      <c r="DDY4" s="27">
        <v>0.12839999999999999</v>
      </c>
      <c r="DDZ4" s="27">
        <v>0.12839999999999999</v>
      </c>
      <c r="DEA4" s="27">
        <v>0.12839999999999999</v>
      </c>
      <c r="DEB4" s="27">
        <v>0.1285</v>
      </c>
      <c r="DEC4" s="27">
        <v>0.1283</v>
      </c>
      <c r="DED4" s="27">
        <v>0.1283</v>
      </c>
      <c r="DEE4" s="27">
        <v>0.1283</v>
      </c>
      <c r="DEF4" s="27">
        <v>0.12820000000000001</v>
      </c>
      <c r="DEG4" s="27">
        <v>0.12820000000000001</v>
      </c>
      <c r="DEH4" s="27">
        <v>0.12820000000000001</v>
      </c>
      <c r="DEI4" s="27">
        <v>0.1283</v>
      </c>
      <c r="DEJ4" s="27">
        <v>0.1283</v>
      </c>
      <c r="DEK4" s="27">
        <v>0.12820000000000001</v>
      </c>
      <c r="DEL4" s="27">
        <v>0.12820000000000001</v>
      </c>
      <c r="DEM4" s="27">
        <v>0.12820000000000001</v>
      </c>
      <c r="DEN4" s="27">
        <v>0.12820000000000001</v>
      </c>
      <c r="DEO4" s="27">
        <v>0.12820000000000001</v>
      </c>
      <c r="DEP4" s="27">
        <v>0.1283</v>
      </c>
      <c r="DEQ4" s="27">
        <v>0.1283</v>
      </c>
      <c r="DER4" s="27">
        <v>0.1283</v>
      </c>
      <c r="DES4" s="27">
        <v>0.1283</v>
      </c>
      <c r="DET4" s="27">
        <v>0.1283</v>
      </c>
      <c r="DEU4" s="27">
        <v>0.1283</v>
      </c>
      <c r="DEV4" s="27">
        <v>0.1283</v>
      </c>
      <c r="DEW4" s="27">
        <v>0.12820000000000001</v>
      </c>
      <c r="DEX4" s="27">
        <v>0.12809999999999999</v>
      </c>
      <c r="DEY4" s="27">
        <v>0.12809999999999999</v>
      </c>
      <c r="DEZ4" s="27">
        <v>0.12809999999999999</v>
      </c>
      <c r="DFA4" s="27">
        <v>0.12809999999999999</v>
      </c>
      <c r="DFB4" s="27">
        <v>0.12809999999999999</v>
      </c>
      <c r="DFC4" s="27">
        <v>0.12809999999999999</v>
      </c>
      <c r="DFD4" s="27">
        <v>0.12820000000000001</v>
      </c>
      <c r="DFE4" s="27">
        <v>0.12820000000000001</v>
      </c>
      <c r="DFF4" s="27">
        <v>0.1283</v>
      </c>
      <c r="DFG4" s="27">
        <v>0.12839999999999999</v>
      </c>
      <c r="DFH4" s="27">
        <v>0.1283</v>
      </c>
      <c r="DFI4" s="27">
        <v>0.1283</v>
      </c>
      <c r="DFJ4" s="27">
        <v>0.1283</v>
      </c>
      <c r="DFK4" s="27">
        <v>0.1283</v>
      </c>
      <c r="DFL4" s="27">
        <v>0.12839999999999999</v>
      </c>
      <c r="DFM4" s="27">
        <v>0.12839999999999999</v>
      </c>
      <c r="DFN4" s="27">
        <v>0.1283</v>
      </c>
      <c r="DFO4" s="27">
        <v>0.1283</v>
      </c>
      <c r="DFP4" s="27">
        <v>0.1283</v>
      </c>
      <c r="DFQ4" s="27">
        <v>0.1283</v>
      </c>
      <c r="DFR4" s="27">
        <v>0.1283</v>
      </c>
      <c r="DFS4" s="27">
        <v>0.1283</v>
      </c>
      <c r="DFT4" s="27">
        <v>0.1283</v>
      </c>
      <c r="DFU4" s="27">
        <v>0.1283</v>
      </c>
      <c r="DFV4" s="27">
        <v>0.1283</v>
      </c>
      <c r="DFW4" s="27">
        <v>0.1283</v>
      </c>
      <c r="DFX4" s="27">
        <v>0.1283</v>
      </c>
      <c r="DFY4" s="27">
        <v>0.12839999999999999</v>
      </c>
      <c r="DFZ4" s="27">
        <v>0.12839999999999999</v>
      </c>
      <c r="DGA4" s="27">
        <v>0.1283</v>
      </c>
      <c r="DGB4" s="27">
        <v>0.1285</v>
      </c>
      <c r="DGC4" s="27">
        <v>0.1285</v>
      </c>
      <c r="DGD4" s="27">
        <v>0.1285</v>
      </c>
      <c r="DGE4" s="27">
        <v>0.1285</v>
      </c>
      <c r="DGF4" s="27">
        <v>0.1285</v>
      </c>
      <c r="DGG4" s="27">
        <v>0.1285</v>
      </c>
      <c r="DGH4" s="27">
        <v>0.1285</v>
      </c>
      <c r="DGI4" s="27">
        <v>0.1285</v>
      </c>
      <c r="DGJ4" s="27">
        <v>0.1285</v>
      </c>
      <c r="DGK4" s="27">
        <v>0.1285</v>
      </c>
      <c r="DGL4" s="27">
        <v>0.1285</v>
      </c>
      <c r="DGM4" s="27">
        <v>0.1285</v>
      </c>
      <c r="DGN4" s="27">
        <v>0.1285</v>
      </c>
      <c r="DGO4" s="27">
        <v>0.12839999999999999</v>
      </c>
      <c r="DGP4" s="27">
        <v>0.12839999999999999</v>
      </c>
      <c r="DGQ4" s="27">
        <v>0.12839999999999999</v>
      </c>
      <c r="DGR4" s="27">
        <v>0.12839999999999999</v>
      </c>
      <c r="DGS4" s="27">
        <v>0.12839999999999999</v>
      </c>
      <c r="DGT4" s="27">
        <v>0.12839999999999999</v>
      </c>
      <c r="DGU4" s="27">
        <v>0.12839999999999999</v>
      </c>
      <c r="DGV4" s="27">
        <v>0.12839999999999999</v>
      </c>
      <c r="DGW4" s="27">
        <v>0.1283</v>
      </c>
      <c r="DGX4" s="27">
        <v>0.1283</v>
      </c>
      <c r="DGY4" s="27">
        <v>0.1283</v>
      </c>
      <c r="DGZ4" s="27">
        <v>0.1283</v>
      </c>
      <c r="DHA4" s="27">
        <v>0.12820000000000001</v>
      </c>
      <c r="DHB4" s="27">
        <v>0.12839999999999999</v>
      </c>
      <c r="DHC4" s="27">
        <v>0.1285</v>
      </c>
      <c r="DHD4" s="27">
        <v>0.1285</v>
      </c>
      <c r="DHE4" s="27">
        <v>0.1285</v>
      </c>
      <c r="DHF4" s="27">
        <v>0.1285</v>
      </c>
      <c r="DHG4" s="27">
        <v>0.1285</v>
      </c>
      <c r="DHH4" s="27">
        <v>0.1285</v>
      </c>
      <c r="DHI4" s="27">
        <v>0.1285</v>
      </c>
      <c r="DHJ4" s="27">
        <v>0.12859999999999999</v>
      </c>
      <c r="DHK4" s="27">
        <v>0.12859999999999999</v>
      </c>
      <c r="DHL4" s="27">
        <v>0.12859999999999999</v>
      </c>
      <c r="DHM4" s="27">
        <v>0.12859999999999999</v>
      </c>
      <c r="DHN4" s="27">
        <v>0.12859999999999999</v>
      </c>
      <c r="DHO4" s="27">
        <v>0.1285</v>
      </c>
      <c r="DHP4" s="27">
        <v>0.12859999999999999</v>
      </c>
      <c r="DHQ4" s="27">
        <v>0.12859999999999999</v>
      </c>
      <c r="DHR4" s="27">
        <v>0.1285</v>
      </c>
      <c r="DHS4" s="27">
        <v>0.1285</v>
      </c>
      <c r="DHT4" s="27">
        <v>0.1285</v>
      </c>
      <c r="DHU4" s="27">
        <v>0.1285</v>
      </c>
      <c r="DHV4" s="27">
        <v>0.1285</v>
      </c>
      <c r="DHW4" s="27">
        <v>0.1285</v>
      </c>
      <c r="DHX4" s="27">
        <v>0.12859999999999999</v>
      </c>
      <c r="DHY4" s="27">
        <v>0.12859999999999999</v>
      </c>
      <c r="DHZ4" s="27">
        <v>0.12870000000000001</v>
      </c>
      <c r="DIA4" s="27">
        <v>0.12870000000000001</v>
      </c>
      <c r="DIB4" s="27">
        <v>0.12870000000000001</v>
      </c>
      <c r="DIC4" s="27">
        <v>0.12870000000000001</v>
      </c>
      <c r="DID4" s="27">
        <v>0.12859999999999999</v>
      </c>
      <c r="DIE4" s="27">
        <v>0.12859999999999999</v>
      </c>
      <c r="DIF4" s="27">
        <v>0.12859999999999999</v>
      </c>
      <c r="DIG4" s="27">
        <v>0.12870000000000001</v>
      </c>
      <c r="DIH4" s="27">
        <v>0.12870000000000001</v>
      </c>
      <c r="DII4" s="27">
        <v>0.12870000000000001</v>
      </c>
      <c r="DIJ4" s="27">
        <v>0.12870000000000001</v>
      </c>
      <c r="DIK4" s="27">
        <v>0.12870000000000001</v>
      </c>
      <c r="DIL4" s="27">
        <v>0.12870000000000001</v>
      </c>
      <c r="DIM4" s="27">
        <v>0.12870000000000001</v>
      </c>
      <c r="DIN4" s="27">
        <v>0.12870000000000001</v>
      </c>
      <c r="DIO4" s="27">
        <v>0.12870000000000001</v>
      </c>
      <c r="DIP4" s="27">
        <v>0.12870000000000001</v>
      </c>
      <c r="DIQ4" s="27">
        <v>0.12870000000000001</v>
      </c>
      <c r="DIR4" s="27">
        <v>0.12870000000000001</v>
      </c>
      <c r="DIS4" s="27">
        <v>0.12870000000000001</v>
      </c>
      <c r="DIT4" s="27">
        <v>0.1288</v>
      </c>
      <c r="DIU4" s="27">
        <v>0.12870000000000001</v>
      </c>
      <c r="DIV4" s="27">
        <v>0.12870000000000001</v>
      </c>
      <c r="DIW4" s="27">
        <v>0.12870000000000001</v>
      </c>
      <c r="DIX4" s="27">
        <v>0.12870000000000001</v>
      </c>
      <c r="DIY4" s="27">
        <v>0.12870000000000001</v>
      </c>
      <c r="DIZ4" s="27">
        <v>0.12870000000000001</v>
      </c>
      <c r="DJA4" s="27">
        <v>0.12870000000000001</v>
      </c>
      <c r="DJB4" s="27">
        <v>0.12870000000000001</v>
      </c>
      <c r="DJC4" s="27">
        <v>0.12870000000000001</v>
      </c>
      <c r="DJD4" s="27">
        <v>0.12870000000000001</v>
      </c>
      <c r="DJE4" s="27">
        <v>0.12870000000000001</v>
      </c>
      <c r="DJF4" s="27">
        <v>0.12859999999999999</v>
      </c>
      <c r="DJG4" s="27">
        <v>0.12859999999999999</v>
      </c>
      <c r="DJH4" s="27">
        <v>0.12859999999999999</v>
      </c>
      <c r="DJI4" s="27">
        <v>0.12859999999999999</v>
      </c>
      <c r="DJJ4" s="27">
        <v>0.12859999999999999</v>
      </c>
      <c r="DJK4" s="27">
        <v>0.12859999999999999</v>
      </c>
      <c r="DJL4" s="27">
        <v>0.12859999999999999</v>
      </c>
      <c r="DJM4" s="27">
        <v>0.12859999999999999</v>
      </c>
      <c r="DJN4" s="27">
        <v>0.12859999999999999</v>
      </c>
      <c r="DJO4" s="27">
        <v>0.12870000000000001</v>
      </c>
      <c r="DJP4" s="27">
        <v>0.12870000000000001</v>
      </c>
      <c r="DJQ4" s="27">
        <v>0.12870000000000001</v>
      </c>
      <c r="DJR4" s="27">
        <v>0.12870000000000001</v>
      </c>
      <c r="DJS4" s="27">
        <v>0.12870000000000001</v>
      </c>
      <c r="DJT4" s="27">
        <v>0.12859999999999999</v>
      </c>
      <c r="DJU4" s="27">
        <v>0.12859999999999999</v>
      </c>
      <c r="DJV4" s="27">
        <v>0.12859999999999999</v>
      </c>
      <c r="DJW4" s="27">
        <v>0.1285</v>
      </c>
      <c r="DJX4" s="27">
        <v>0.1285</v>
      </c>
      <c r="DJY4" s="27">
        <v>0.1285</v>
      </c>
      <c r="DJZ4" s="27">
        <v>0.1285</v>
      </c>
      <c r="DKA4" s="27">
        <v>0.12839999999999999</v>
      </c>
      <c r="DKB4" s="27">
        <v>0.1283</v>
      </c>
      <c r="DKC4" s="27">
        <v>0.12820000000000001</v>
      </c>
      <c r="DKD4" s="27">
        <v>0.1283</v>
      </c>
      <c r="DKE4" s="27">
        <v>0.1283</v>
      </c>
      <c r="DKF4" s="27">
        <v>0.1283</v>
      </c>
      <c r="DKG4" s="27">
        <v>0.1283</v>
      </c>
      <c r="DKH4" s="27">
        <v>0.1283</v>
      </c>
      <c r="DKI4" s="27">
        <v>0.1283</v>
      </c>
      <c r="DKJ4" s="27">
        <v>0.12820000000000001</v>
      </c>
      <c r="DKK4" s="27">
        <v>0.12820000000000001</v>
      </c>
      <c r="DKL4" s="27">
        <v>0.12820000000000001</v>
      </c>
      <c r="DKM4" s="27">
        <v>0.12820000000000001</v>
      </c>
      <c r="DKN4" s="27">
        <v>0.12820000000000001</v>
      </c>
      <c r="DKO4" s="27">
        <v>0.1283</v>
      </c>
      <c r="DKP4" s="27">
        <v>0.12820000000000001</v>
      </c>
      <c r="DKQ4" s="27">
        <v>0.1283</v>
      </c>
      <c r="DKR4" s="27">
        <v>0.1283</v>
      </c>
      <c r="DKS4" s="27">
        <v>0.1283</v>
      </c>
      <c r="DKT4" s="27">
        <v>0.1283</v>
      </c>
      <c r="DKU4" s="27">
        <v>0.12839999999999999</v>
      </c>
      <c r="DKV4" s="27">
        <v>0.12839999999999999</v>
      </c>
      <c r="DKW4" s="27">
        <v>0.12839999999999999</v>
      </c>
      <c r="DKX4" s="27">
        <v>0.12839999999999999</v>
      </c>
      <c r="DKY4" s="27">
        <v>0.12839999999999999</v>
      </c>
      <c r="DKZ4" s="27">
        <v>0.12839999999999999</v>
      </c>
      <c r="DLA4" s="27">
        <v>0.12839999999999999</v>
      </c>
      <c r="DLB4" s="27">
        <v>0.12839999999999999</v>
      </c>
      <c r="DLC4" s="27">
        <v>0.12839999999999999</v>
      </c>
      <c r="DLD4" s="27">
        <v>0.12839999999999999</v>
      </c>
      <c r="DLE4" s="27">
        <v>0.12839999999999999</v>
      </c>
      <c r="DLF4" s="27">
        <v>0.1283</v>
      </c>
      <c r="DLG4" s="27">
        <v>0.1283</v>
      </c>
      <c r="DLH4" s="27">
        <v>0.1283</v>
      </c>
      <c r="DLI4" s="27">
        <v>0.1283</v>
      </c>
      <c r="DLJ4" s="27">
        <v>0.1283</v>
      </c>
      <c r="DLK4" s="27">
        <v>0.12839999999999999</v>
      </c>
      <c r="DLL4" s="27">
        <v>0.1285</v>
      </c>
      <c r="DLM4" s="27">
        <v>0.1285</v>
      </c>
      <c r="DLN4" s="27">
        <v>0.1285</v>
      </c>
      <c r="DLO4" s="27">
        <v>0.1285</v>
      </c>
      <c r="DLP4" s="27">
        <v>0.12839999999999999</v>
      </c>
      <c r="DLQ4" s="27">
        <v>0.12839999999999999</v>
      </c>
      <c r="DLR4" s="27">
        <v>0.1283</v>
      </c>
      <c r="DLS4" s="27">
        <v>0.1283</v>
      </c>
      <c r="DLT4" s="27">
        <v>0.1283</v>
      </c>
      <c r="DLU4" s="27">
        <v>0.1283</v>
      </c>
      <c r="DLV4" s="27">
        <v>0.1283</v>
      </c>
      <c r="DLW4" s="27">
        <v>0.12839999999999999</v>
      </c>
      <c r="DLX4" s="27">
        <v>0.12839999999999999</v>
      </c>
      <c r="DLY4" s="27">
        <v>0.1285</v>
      </c>
      <c r="DLZ4" s="27">
        <v>0.1285</v>
      </c>
      <c r="DMA4" s="27">
        <v>0.12839999999999999</v>
      </c>
      <c r="DMB4" s="27">
        <v>0.12839999999999999</v>
      </c>
      <c r="DMC4" s="27">
        <v>0.12839999999999999</v>
      </c>
      <c r="DMD4" s="27">
        <v>0.1285</v>
      </c>
      <c r="DME4" s="27">
        <v>0.12839999999999999</v>
      </c>
      <c r="DMF4" s="27">
        <v>0.1283</v>
      </c>
      <c r="DMG4" s="27">
        <v>0.12820000000000001</v>
      </c>
      <c r="DMH4" s="27">
        <v>0.12839999999999999</v>
      </c>
      <c r="DMI4" s="27">
        <v>0.12839999999999999</v>
      </c>
      <c r="DMJ4" s="27">
        <v>0.12839999999999999</v>
      </c>
      <c r="DMK4" s="27">
        <v>0.12839999999999999</v>
      </c>
      <c r="DML4" s="27">
        <v>0.12839999999999999</v>
      </c>
      <c r="DMM4" s="27">
        <v>0.1283</v>
      </c>
      <c r="DMN4" s="27">
        <v>0.1283</v>
      </c>
      <c r="DMO4" s="27">
        <v>0.12839999999999999</v>
      </c>
      <c r="DMP4" s="27">
        <v>0.12839999999999999</v>
      </c>
      <c r="DMQ4" s="27">
        <v>0.12839999999999999</v>
      </c>
      <c r="DMR4" s="27">
        <v>0.1285</v>
      </c>
      <c r="DMS4" s="27">
        <v>0.12859999999999999</v>
      </c>
      <c r="DMT4" s="27">
        <v>0.12859999999999999</v>
      </c>
      <c r="DMU4" s="27">
        <v>0.12859999999999999</v>
      </c>
      <c r="DMV4" s="27">
        <v>0.12859999999999999</v>
      </c>
      <c r="DMW4" s="27">
        <v>0.12859999999999999</v>
      </c>
      <c r="DMX4" s="27">
        <v>0.12859999999999999</v>
      </c>
      <c r="DMY4" s="27">
        <v>0.12859999999999999</v>
      </c>
      <c r="DMZ4" s="27">
        <v>0.12859999999999999</v>
      </c>
      <c r="DNA4" s="27">
        <v>0.12859999999999999</v>
      </c>
      <c r="DNB4" s="27">
        <v>0.12859999999999999</v>
      </c>
      <c r="DNC4" s="27">
        <v>0.12870000000000001</v>
      </c>
      <c r="DND4" s="27">
        <v>0.12870000000000001</v>
      </c>
      <c r="DNE4" s="27">
        <v>0.12870000000000001</v>
      </c>
      <c r="DNF4" s="27">
        <v>0.12859999999999999</v>
      </c>
      <c r="DNG4" s="27">
        <v>0.12870000000000001</v>
      </c>
      <c r="DNH4" s="27">
        <v>0.12870000000000001</v>
      </c>
      <c r="DNI4" s="27">
        <v>0.12870000000000001</v>
      </c>
      <c r="DNJ4" s="27">
        <v>0.12870000000000001</v>
      </c>
      <c r="DNK4" s="27">
        <v>0.12870000000000001</v>
      </c>
      <c r="DNL4" s="27">
        <v>0.12870000000000001</v>
      </c>
      <c r="DNM4" s="27">
        <v>0.1285</v>
      </c>
      <c r="DNN4" s="27">
        <v>0.1285</v>
      </c>
      <c r="DNO4" s="27">
        <v>0.1285</v>
      </c>
      <c r="DNP4" s="27">
        <v>0.1285</v>
      </c>
      <c r="DNQ4" s="27">
        <v>0.1285</v>
      </c>
      <c r="DNR4" s="27">
        <v>0.1285</v>
      </c>
      <c r="DNS4" s="27">
        <v>0.1285</v>
      </c>
      <c r="DNT4" s="27">
        <v>0.1285</v>
      </c>
      <c r="DNU4" s="27">
        <v>0.12859999999999999</v>
      </c>
      <c r="DNV4" s="27">
        <v>0.12859999999999999</v>
      </c>
      <c r="DNW4" s="27">
        <v>0.12859999999999999</v>
      </c>
      <c r="DNX4" s="27">
        <v>0.12859999999999999</v>
      </c>
      <c r="DNY4" s="27">
        <v>0.12859999999999999</v>
      </c>
      <c r="DNZ4" s="27">
        <v>0.12859999999999999</v>
      </c>
      <c r="DOA4" s="27">
        <v>0.12859999999999999</v>
      </c>
      <c r="DOB4" s="27">
        <v>0.12859999999999999</v>
      </c>
      <c r="DOC4" s="27">
        <v>0.12859999999999999</v>
      </c>
      <c r="DOD4" s="27">
        <v>0.12859999999999999</v>
      </c>
      <c r="DOE4" s="27">
        <v>0.12859999999999999</v>
      </c>
      <c r="DOF4" s="27">
        <v>0.12859999999999999</v>
      </c>
      <c r="DOG4" s="27">
        <v>0.12859999999999999</v>
      </c>
      <c r="DOH4" s="27">
        <v>0.12870000000000001</v>
      </c>
      <c r="DOI4" s="27">
        <v>0.12870000000000001</v>
      </c>
      <c r="DOJ4" s="27">
        <v>0.1288</v>
      </c>
      <c r="DOK4" s="27">
        <v>0.1288</v>
      </c>
      <c r="DOL4" s="27">
        <v>0.1288</v>
      </c>
      <c r="DOM4" s="27">
        <v>0.1288</v>
      </c>
      <c r="DON4" s="27">
        <v>0.1288</v>
      </c>
      <c r="DOO4" s="27">
        <v>0.12870000000000001</v>
      </c>
      <c r="DOP4" s="27">
        <v>0.1288</v>
      </c>
      <c r="DOQ4" s="27">
        <v>0.12870000000000001</v>
      </c>
      <c r="DOR4" s="27">
        <v>0.1288</v>
      </c>
      <c r="DOS4" s="27">
        <v>0.1288</v>
      </c>
      <c r="DOT4" s="27">
        <v>0.1288</v>
      </c>
      <c r="DOU4" s="27">
        <v>0.1288</v>
      </c>
      <c r="DOV4" s="27">
        <v>0.12889999999999999</v>
      </c>
      <c r="DOW4" s="27">
        <v>0.12889999999999999</v>
      </c>
      <c r="DOX4" s="27">
        <v>0.12889999999999999</v>
      </c>
      <c r="DOY4" s="27">
        <v>0.12889999999999999</v>
      </c>
      <c r="DOZ4" s="27">
        <v>0.129</v>
      </c>
      <c r="DPA4" s="27">
        <v>0.129</v>
      </c>
      <c r="DPB4" s="27">
        <v>0.129</v>
      </c>
      <c r="DPC4" s="27">
        <v>0.129</v>
      </c>
      <c r="DPD4" s="27">
        <v>0.12889999999999999</v>
      </c>
      <c r="DPE4" s="27">
        <v>0.129</v>
      </c>
      <c r="DPF4" s="27">
        <v>0.129</v>
      </c>
      <c r="DPG4" s="27">
        <v>0.129</v>
      </c>
      <c r="DPH4" s="27">
        <v>0.129</v>
      </c>
      <c r="DPI4" s="27">
        <v>0.129</v>
      </c>
      <c r="DPJ4" s="27">
        <v>0.129</v>
      </c>
      <c r="DPK4" s="27">
        <v>0.129</v>
      </c>
      <c r="DPL4" s="27">
        <v>0.129</v>
      </c>
      <c r="DPM4" s="27">
        <v>0.129</v>
      </c>
      <c r="DPN4" s="27">
        <v>0.129</v>
      </c>
      <c r="DPO4" s="27">
        <v>0.129</v>
      </c>
      <c r="DPP4" s="27">
        <v>0.129</v>
      </c>
      <c r="DPQ4" s="27">
        <v>0.129</v>
      </c>
      <c r="DPR4" s="27">
        <v>0.129</v>
      </c>
      <c r="DPS4" s="27">
        <v>0.129</v>
      </c>
      <c r="DPT4" s="27">
        <v>0.129</v>
      </c>
      <c r="DPU4" s="27">
        <v>0.12889999999999999</v>
      </c>
      <c r="DPV4" s="27">
        <v>0.12889999999999999</v>
      </c>
      <c r="DPW4" s="27">
        <v>0.12889999999999999</v>
      </c>
      <c r="DPX4" s="27">
        <v>0.12889999999999999</v>
      </c>
      <c r="DPY4" s="27">
        <v>0.12889999999999999</v>
      </c>
      <c r="DPZ4" s="27">
        <v>0.12889999999999999</v>
      </c>
      <c r="DQA4" s="27">
        <v>0.12889999999999999</v>
      </c>
      <c r="DQB4" s="27">
        <v>0.1288</v>
      </c>
      <c r="DQC4" s="27">
        <v>0.1288</v>
      </c>
      <c r="DQD4" s="27">
        <v>0.1288</v>
      </c>
      <c r="DQE4" s="27">
        <v>0.1288</v>
      </c>
      <c r="DQF4" s="27">
        <v>0.1288</v>
      </c>
      <c r="DQG4" s="27">
        <v>0.12889999999999999</v>
      </c>
      <c r="DQH4" s="27">
        <v>0.12889999999999999</v>
      </c>
      <c r="DQI4" s="27">
        <v>0.12889999999999999</v>
      </c>
      <c r="DQJ4" s="27">
        <v>0.12889999999999999</v>
      </c>
      <c r="DQK4" s="27">
        <v>0.12889999999999999</v>
      </c>
      <c r="DQL4" s="27">
        <v>0.12889999999999999</v>
      </c>
      <c r="DQM4" s="27">
        <v>0.12889999999999999</v>
      </c>
      <c r="DQN4" s="27">
        <v>0.12889999999999999</v>
      </c>
      <c r="DQO4" s="27">
        <v>0.12889999999999999</v>
      </c>
      <c r="DQP4" s="27">
        <v>0.12889999999999999</v>
      </c>
      <c r="DQQ4" s="27">
        <v>0.12889999999999999</v>
      </c>
      <c r="DQR4" s="27">
        <v>0.12889999999999999</v>
      </c>
      <c r="DQS4" s="27">
        <v>0.129</v>
      </c>
      <c r="DQT4" s="27">
        <v>0.12889999999999999</v>
      </c>
      <c r="DQU4" s="27">
        <v>0.12889999999999999</v>
      </c>
      <c r="DQV4" s="27">
        <v>0.12889999999999999</v>
      </c>
      <c r="DQW4" s="27">
        <v>0.12889999999999999</v>
      </c>
      <c r="DQX4" s="27">
        <v>0.12889999999999999</v>
      </c>
      <c r="DQY4" s="27">
        <v>0.12889999999999999</v>
      </c>
      <c r="DQZ4" s="27">
        <v>0.12889999999999999</v>
      </c>
      <c r="DRA4" s="27">
        <v>0.12889999999999999</v>
      </c>
      <c r="DRB4" s="27">
        <v>0.12889999999999999</v>
      </c>
      <c r="DRC4" s="27">
        <v>0.12889999999999999</v>
      </c>
      <c r="DRD4" s="27">
        <v>0.12889999999999999</v>
      </c>
      <c r="DRE4" s="27">
        <v>0.12889999999999999</v>
      </c>
      <c r="DRF4" s="27">
        <v>0.12889999999999999</v>
      </c>
      <c r="DRG4" s="27">
        <v>0.12889999999999999</v>
      </c>
      <c r="DRH4" s="27">
        <v>0.12889999999999999</v>
      </c>
      <c r="DRI4" s="27">
        <v>0.1288</v>
      </c>
      <c r="DRJ4" s="27">
        <v>0.1288</v>
      </c>
      <c r="DRK4" s="27">
        <v>0.1288</v>
      </c>
      <c r="DRL4" s="27">
        <v>0.1288</v>
      </c>
      <c r="DRM4" s="27">
        <v>0.1288</v>
      </c>
      <c r="DRN4" s="27">
        <v>0.12870000000000001</v>
      </c>
      <c r="DRO4" s="27">
        <v>0.12870000000000001</v>
      </c>
      <c r="DRP4" s="27">
        <v>0.12870000000000001</v>
      </c>
      <c r="DRQ4" s="27">
        <v>0.12870000000000001</v>
      </c>
      <c r="DRR4" s="27">
        <v>0.12870000000000001</v>
      </c>
      <c r="DRS4" s="27">
        <v>0.12870000000000001</v>
      </c>
      <c r="DRT4" s="27">
        <v>0.12870000000000001</v>
      </c>
      <c r="DRU4" s="27">
        <v>0.12870000000000001</v>
      </c>
      <c r="DRV4" s="27">
        <v>0.12870000000000001</v>
      </c>
      <c r="DRW4" s="27">
        <v>0.12870000000000001</v>
      </c>
      <c r="DRX4" s="27">
        <v>0.12870000000000001</v>
      </c>
      <c r="DRY4" s="27">
        <v>0.12870000000000001</v>
      </c>
      <c r="DRZ4" s="27">
        <v>0.12870000000000001</v>
      </c>
      <c r="DSA4" s="27">
        <v>0.12870000000000001</v>
      </c>
      <c r="DSB4" s="27">
        <v>0.12870000000000001</v>
      </c>
      <c r="DSC4" s="27">
        <v>0.12859999999999999</v>
      </c>
      <c r="DSD4" s="27">
        <v>0.1285</v>
      </c>
      <c r="DSE4" s="27">
        <v>0.1285</v>
      </c>
      <c r="DSF4" s="27">
        <v>0.1285</v>
      </c>
      <c r="DSG4" s="27">
        <v>0.1285</v>
      </c>
      <c r="DSH4" s="27">
        <v>0.1285</v>
      </c>
      <c r="DSI4" s="27">
        <v>0.12859999999999999</v>
      </c>
      <c r="DSJ4" s="27">
        <v>0.12859999999999999</v>
      </c>
      <c r="DSK4" s="27">
        <v>0.12859999999999999</v>
      </c>
      <c r="DSL4" s="27">
        <v>0.12859999999999999</v>
      </c>
      <c r="DSM4" s="27">
        <v>0.12859999999999999</v>
      </c>
      <c r="DSN4" s="27">
        <v>0.12859999999999999</v>
      </c>
      <c r="DSO4" s="27">
        <v>0.12859999999999999</v>
      </c>
      <c r="DSP4" s="27">
        <v>0.12870000000000001</v>
      </c>
      <c r="DSQ4" s="27">
        <v>0.12870000000000001</v>
      </c>
      <c r="DSR4" s="27">
        <v>0.12870000000000001</v>
      </c>
      <c r="DSS4" s="27">
        <v>0.12870000000000001</v>
      </c>
      <c r="DST4" s="27">
        <v>0.12870000000000001</v>
      </c>
      <c r="DSU4" s="27">
        <v>0.12870000000000001</v>
      </c>
      <c r="DSV4" s="27">
        <v>0.12870000000000001</v>
      </c>
      <c r="DSW4" s="27">
        <v>0.12870000000000001</v>
      </c>
      <c r="DSX4" s="27">
        <v>0.1288</v>
      </c>
      <c r="DSY4" s="27">
        <v>0.1288</v>
      </c>
      <c r="DSZ4" s="27">
        <v>0.1288</v>
      </c>
      <c r="DTA4" s="27">
        <v>0.1288</v>
      </c>
      <c r="DTB4" s="27">
        <v>0.1288</v>
      </c>
      <c r="DTC4" s="27">
        <v>0.1288</v>
      </c>
      <c r="DTD4" s="27">
        <v>0.1288</v>
      </c>
      <c r="DTE4" s="27">
        <v>0.1288</v>
      </c>
      <c r="DTF4" s="27">
        <v>0.1288</v>
      </c>
      <c r="DTG4" s="27">
        <v>0.1288</v>
      </c>
      <c r="DTH4" s="27">
        <v>0.1288</v>
      </c>
      <c r="DTI4" s="27">
        <v>0.1288</v>
      </c>
      <c r="DTJ4" s="27">
        <v>0.1288</v>
      </c>
      <c r="DTK4" s="27">
        <v>0.1288</v>
      </c>
      <c r="DTL4" s="27">
        <v>0.1288</v>
      </c>
      <c r="DTM4" s="27">
        <v>0.1288</v>
      </c>
      <c r="DTN4" s="27">
        <v>0.12870000000000001</v>
      </c>
      <c r="DTO4" s="27">
        <v>0.12870000000000001</v>
      </c>
      <c r="DTP4" s="27">
        <v>0.12870000000000001</v>
      </c>
      <c r="DTQ4" s="27">
        <v>0.12870000000000001</v>
      </c>
      <c r="DTR4" s="27">
        <v>0.12859999999999999</v>
      </c>
      <c r="DTS4" s="27">
        <v>0.12859999999999999</v>
      </c>
      <c r="DTT4" s="27">
        <v>0.12859999999999999</v>
      </c>
      <c r="DTU4" s="27">
        <v>0.12859999999999999</v>
      </c>
      <c r="DTV4" s="27">
        <v>0.12859999999999999</v>
      </c>
      <c r="DTW4" s="27">
        <v>0.12859999999999999</v>
      </c>
      <c r="DTX4" s="27">
        <v>0.12859999999999999</v>
      </c>
      <c r="DTY4" s="27">
        <v>0.12870000000000001</v>
      </c>
      <c r="DTZ4" s="27">
        <v>0.12859999999999999</v>
      </c>
      <c r="DUA4" s="27">
        <v>0.12859999999999999</v>
      </c>
      <c r="DUB4" s="27">
        <v>0.12859999999999999</v>
      </c>
      <c r="DUC4" s="27">
        <v>0.12859999999999999</v>
      </c>
      <c r="DUD4" s="27">
        <v>0.12859999999999999</v>
      </c>
      <c r="DUE4" s="27">
        <v>0.12859999999999999</v>
      </c>
      <c r="DUF4" s="27">
        <v>0.12839999999999999</v>
      </c>
      <c r="DUG4" s="27">
        <v>0.1283</v>
      </c>
      <c r="DUH4" s="27">
        <v>0.12839999999999999</v>
      </c>
      <c r="DUI4" s="27">
        <v>0.12839999999999999</v>
      </c>
      <c r="DUJ4" s="27">
        <v>0.1283</v>
      </c>
      <c r="DUK4" s="27">
        <v>0.1283</v>
      </c>
      <c r="DUL4" s="27">
        <v>0.1283</v>
      </c>
      <c r="DUM4" s="27">
        <v>0.1283</v>
      </c>
      <c r="DUN4" s="27">
        <v>0.12839999999999999</v>
      </c>
      <c r="DUO4" s="27">
        <v>0.1285</v>
      </c>
      <c r="DUP4" s="27">
        <v>0.1285</v>
      </c>
      <c r="DUQ4" s="27">
        <v>0.12859999999999999</v>
      </c>
      <c r="DUR4" s="27">
        <v>0.12859999999999999</v>
      </c>
      <c r="DUS4" s="27">
        <v>0.12859999999999999</v>
      </c>
      <c r="DUT4" s="27">
        <v>0.1285</v>
      </c>
      <c r="DUU4" s="27">
        <v>0.12859999999999999</v>
      </c>
      <c r="DUV4" s="27">
        <v>0.1285</v>
      </c>
      <c r="DUW4" s="27">
        <v>0.12870000000000001</v>
      </c>
      <c r="DUX4" s="27">
        <v>0.1285</v>
      </c>
      <c r="DUY4" s="27">
        <v>0.1285</v>
      </c>
      <c r="DUZ4" s="27">
        <v>0.1285</v>
      </c>
      <c r="DVA4" s="27">
        <v>0.12839999999999999</v>
      </c>
      <c r="DVB4" s="27">
        <v>0.1283</v>
      </c>
      <c r="DVC4" s="27">
        <v>0.12839999999999999</v>
      </c>
      <c r="DVD4" s="27">
        <v>0.1283</v>
      </c>
      <c r="DVE4" s="27">
        <v>0.1283</v>
      </c>
      <c r="DVF4" s="27">
        <v>0.1283</v>
      </c>
      <c r="DVG4" s="27">
        <v>0.1283</v>
      </c>
      <c r="DVH4" s="27">
        <v>0.1283</v>
      </c>
      <c r="DVI4" s="27">
        <v>0.12820000000000001</v>
      </c>
      <c r="DVJ4" s="27">
        <v>0.12809999999999999</v>
      </c>
      <c r="DVK4" s="27">
        <v>0.12809999999999999</v>
      </c>
      <c r="DVL4" s="27">
        <v>0.1283</v>
      </c>
      <c r="DVM4" s="27">
        <v>0.1283</v>
      </c>
      <c r="DVN4" s="27">
        <v>0.1283</v>
      </c>
      <c r="DVO4" s="27">
        <v>0.1283</v>
      </c>
      <c r="DVP4" s="27">
        <v>0.1283</v>
      </c>
      <c r="DVQ4" s="27">
        <v>0.1283</v>
      </c>
      <c r="DVR4" s="27">
        <v>0.1283</v>
      </c>
      <c r="DVS4" s="27">
        <v>0.12839999999999999</v>
      </c>
      <c r="DVT4" s="27">
        <v>0.12839999999999999</v>
      </c>
      <c r="DVU4" s="27">
        <v>0.12839999999999999</v>
      </c>
      <c r="DVV4" s="27">
        <v>0.12839999999999999</v>
      </c>
      <c r="DVW4" s="27">
        <v>0.12820000000000001</v>
      </c>
      <c r="DVX4" s="27">
        <v>0.12820000000000001</v>
      </c>
      <c r="DVY4" s="27">
        <v>0.12820000000000001</v>
      </c>
      <c r="DVZ4" s="27">
        <v>0.12809999999999999</v>
      </c>
      <c r="DWA4" s="27">
        <v>0.12809999999999999</v>
      </c>
      <c r="DWB4" s="27">
        <v>0.12809999999999999</v>
      </c>
      <c r="DWC4" s="27">
        <v>0.12820000000000001</v>
      </c>
      <c r="DWD4" s="27">
        <v>0.12820000000000001</v>
      </c>
      <c r="DWE4" s="27">
        <v>0.1283</v>
      </c>
      <c r="DWF4" s="27">
        <v>0.12820000000000001</v>
      </c>
      <c r="DWG4" s="27">
        <v>0.1285</v>
      </c>
      <c r="DWH4" s="27">
        <v>0.1285</v>
      </c>
      <c r="DWI4" s="27">
        <v>0.1285</v>
      </c>
      <c r="DWJ4" s="27">
        <v>0.1285</v>
      </c>
      <c r="DWK4" s="27">
        <v>0.1285</v>
      </c>
      <c r="DWL4" s="27">
        <v>0.1285</v>
      </c>
      <c r="DWM4" s="27">
        <v>0.12859999999999999</v>
      </c>
      <c r="DWN4" s="27">
        <v>0.1285</v>
      </c>
      <c r="DWO4" s="27">
        <v>0.1285</v>
      </c>
      <c r="DWP4" s="27">
        <v>0.1285</v>
      </c>
      <c r="DWQ4" s="27">
        <v>0.12870000000000001</v>
      </c>
      <c r="DWR4" s="27">
        <v>0.1288</v>
      </c>
      <c r="DWS4" s="27">
        <v>0.1288</v>
      </c>
      <c r="DWT4" s="27">
        <v>0.1288</v>
      </c>
      <c r="DWU4" s="27">
        <v>0.1288</v>
      </c>
      <c r="DWV4" s="27">
        <v>0.1288</v>
      </c>
      <c r="DWW4" s="27">
        <v>0.1288</v>
      </c>
      <c r="DWX4" s="27">
        <v>0.1288</v>
      </c>
      <c r="DWY4" s="27">
        <v>0.12870000000000001</v>
      </c>
      <c r="DWZ4" s="27">
        <v>0.1288</v>
      </c>
      <c r="DXA4" s="27">
        <v>0.1288</v>
      </c>
      <c r="DXB4" s="27">
        <v>0.1288</v>
      </c>
      <c r="DXC4" s="27">
        <v>0.1288</v>
      </c>
      <c r="DXD4" s="27">
        <v>0.1288</v>
      </c>
      <c r="DXE4" s="27">
        <v>0.1288</v>
      </c>
      <c r="DXF4" s="27">
        <v>0.1288</v>
      </c>
      <c r="DXG4" s="27">
        <v>0.1288</v>
      </c>
      <c r="DXH4" s="27">
        <v>0.1288</v>
      </c>
      <c r="DXI4" s="27">
        <v>0.1288</v>
      </c>
      <c r="DXJ4" s="27">
        <v>0.1288</v>
      </c>
      <c r="DXK4" s="27">
        <v>0.1288</v>
      </c>
      <c r="DXL4" s="27">
        <v>0.1288</v>
      </c>
      <c r="DXM4" s="27">
        <v>0.12889999999999999</v>
      </c>
      <c r="DXN4" s="27">
        <v>0.12889999999999999</v>
      </c>
      <c r="DXO4" s="27">
        <v>0.12889999999999999</v>
      </c>
      <c r="DXP4" s="27">
        <v>0.12889999999999999</v>
      </c>
      <c r="DXQ4" s="27">
        <v>0.12889999999999999</v>
      </c>
      <c r="DXR4" s="27">
        <v>0.12889999999999999</v>
      </c>
      <c r="DXS4" s="27">
        <v>0.12889999999999999</v>
      </c>
      <c r="DXT4" s="27">
        <v>0.1288</v>
      </c>
      <c r="DXU4" s="27">
        <v>0.1288</v>
      </c>
      <c r="DXV4" s="27">
        <v>0.1288</v>
      </c>
      <c r="DXW4" s="27">
        <v>0.1288</v>
      </c>
      <c r="DXX4" s="27">
        <v>0.1288</v>
      </c>
      <c r="DXY4" s="27">
        <v>0.1288</v>
      </c>
      <c r="DXZ4" s="27">
        <v>0.1288</v>
      </c>
      <c r="DYA4" s="27">
        <v>0.1288</v>
      </c>
      <c r="DYB4" s="27">
        <v>0.1288</v>
      </c>
      <c r="DYC4" s="27">
        <v>0.1288</v>
      </c>
      <c r="DYD4" s="27">
        <v>0.1288</v>
      </c>
      <c r="DYE4" s="27">
        <v>0.1288</v>
      </c>
      <c r="DYF4" s="27">
        <v>0.1288</v>
      </c>
      <c r="DYG4" s="27">
        <v>0.1288</v>
      </c>
      <c r="DYH4" s="27">
        <v>0.1288</v>
      </c>
      <c r="DYI4" s="27">
        <v>0.1288</v>
      </c>
      <c r="DYJ4" s="27">
        <v>0.1288</v>
      </c>
      <c r="DYK4" s="27">
        <v>0.12889999999999999</v>
      </c>
      <c r="DYL4" s="27">
        <v>0.12889999999999999</v>
      </c>
      <c r="DYM4" s="27">
        <v>0.12889999999999999</v>
      </c>
      <c r="DYN4" s="27">
        <v>0.12889999999999999</v>
      </c>
      <c r="DYO4" s="27">
        <v>0.1288</v>
      </c>
      <c r="DYP4" s="27">
        <v>0.12889999999999999</v>
      </c>
      <c r="DYQ4" s="27">
        <v>0.12889999999999999</v>
      </c>
      <c r="DYR4" s="27">
        <v>0.12889999999999999</v>
      </c>
      <c r="DYS4" s="27">
        <v>0.12889999999999999</v>
      </c>
      <c r="DYT4" s="27">
        <v>0.12889999999999999</v>
      </c>
      <c r="DYU4" s="27">
        <v>0.12889999999999999</v>
      </c>
      <c r="DYV4" s="27">
        <v>0.12889999999999999</v>
      </c>
      <c r="DYW4" s="27">
        <v>0.12889999999999999</v>
      </c>
      <c r="DYX4" s="27">
        <v>0.12889999999999999</v>
      </c>
      <c r="DYY4" s="27">
        <v>0.1288</v>
      </c>
      <c r="DYZ4" s="27">
        <v>0.1288</v>
      </c>
      <c r="DZA4" s="27">
        <v>0.1288</v>
      </c>
      <c r="DZB4" s="27">
        <v>0.1288</v>
      </c>
      <c r="DZC4" s="27">
        <v>0.1288</v>
      </c>
      <c r="DZD4" s="27">
        <v>0.1288</v>
      </c>
      <c r="DZE4" s="27">
        <v>0.1288</v>
      </c>
      <c r="DZF4" s="27">
        <v>0.1288</v>
      </c>
      <c r="DZG4" s="27">
        <v>0.1288</v>
      </c>
      <c r="DZH4" s="27">
        <v>0.1288</v>
      </c>
      <c r="DZI4" s="27">
        <v>0.1288</v>
      </c>
      <c r="DZJ4" s="27">
        <v>0.1288</v>
      </c>
      <c r="DZK4" s="27">
        <v>0.1288</v>
      </c>
      <c r="DZL4" s="27">
        <v>0.1288</v>
      </c>
      <c r="DZM4" s="27">
        <v>0.1288</v>
      </c>
      <c r="DZN4" s="27">
        <v>0.1288</v>
      </c>
      <c r="DZO4" s="27">
        <v>0.1288</v>
      </c>
      <c r="DZP4" s="27">
        <v>0.1288</v>
      </c>
      <c r="DZQ4" s="27">
        <v>0.12870000000000001</v>
      </c>
      <c r="DZR4" s="27">
        <v>0.12870000000000001</v>
      </c>
      <c r="DZS4" s="27">
        <v>0.12870000000000001</v>
      </c>
      <c r="DZT4" s="27">
        <v>0.12870000000000001</v>
      </c>
      <c r="DZU4" s="27">
        <v>0.12870000000000001</v>
      </c>
      <c r="DZV4" s="27">
        <v>0.12870000000000001</v>
      </c>
      <c r="DZW4" s="27">
        <v>0.12870000000000001</v>
      </c>
      <c r="DZX4" s="27">
        <v>0.12870000000000001</v>
      </c>
      <c r="DZY4" s="27">
        <v>0.12870000000000001</v>
      </c>
      <c r="DZZ4" s="27">
        <v>0.12870000000000001</v>
      </c>
      <c r="EAA4" s="27">
        <v>0.12870000000000001</v>
      </c>
      <c r="EAB4" s="27">
        <v>0.12870000000000001</v>
      </c>
      <c r="EAC4" s="27">
        <v>0.12870000000000001</v>
      </c>
      <c r="EAD4" s="27">
        <v>0.12870000000000001</v>
      </c>
      <c r="EAE4" s="27">
        <v>0.1288</v>
      </c>
      <c r="EAF4" s="27">
        <v>0.12870000000000001</v>
      </c>
      <c r="EAG4" s="27">
        <v>0.12870000000000001</v>
      </c>
      <c r="EAH4" s="27">
        <v>0.1288</v>
      </c>
      <c r="EAI4" s="27">
        <v>0.1288</v>
      </c>
      <c r="EAJ4" s="27">
        <v>0.1288</v>
      </c>
      <c r="EAK4" s="27">
        <v>0.12870000000000001</v>
      </c>
      <c r="EAL4" s="27">
        <v>0.12859999999999999</v>
      </c>
      <c r="EAM4" s="27">
        <v>0.12859999999999999</v>
      </c>
      <c r="EAN4" s="27">
        <v>0.12870000000000001</v>
      </c>
      <c r="EAO4" s="27">
        <v>0.12870000000000001</v>
      </c>
      <c r="EAP4" s="27">
        <v>0.12870000000000001</v>
      </c>
      <c r="EAQ4" s="27">
        <v>0.12870000000000001</v>
      </c>
      <c r="EAR4" s="27">
        <v>0.12870000000000001</v>
      </c>
      <c r="EAS4" s="27">
        <v>0.1288</v>
      </c>
      <c r="EAT4" s="27">
        <v>0.1288</v>
      </c>
      <c r="EAU4" s="27">
        <v>0.1288</v>
      </c>
      <c r="EAV4" s="27">
        <v>0.12889999999999999</v>
      </c>
      <c r="EAW4" s="27">
        <v>0.12889999999999999</v>
      </c>
      <c r="EAX4" s="27">
        <v>0.12889999999999999</v>
      </c>
      <c r="EAY4" s="27">
        <v>0.12889999999999999</v>
      </c>
      <c r="EAZ4" s="27">
        <v>0.129</v>
      </c>
      <c r="EBA4" s="27">
        <v>0.12889999999999999</v>
      </c>
      <c r="EBB4" s="27">
        <v>0.12889999999999999</v>
      </c>
      <c r="EBC4" s="27">
        <v>0.12889999999999999</v>
      </c>
      <c r="EBD4" s="27">
        <v>0.12889999999999999</v>
      </c>
      <c r="EBE4" s="27">
        <v>0.12889999999999999</v>
      </c>
      <c r="EBF4" s="27">
        <v>0.12889999999999999</v>
      </c>
      <c r="EBG4" s="27">
        <v>0.12889999999999999</v>
      </c>
      <c r="EBH4" s="27">
        <v>0.12889999999999999</v>
      </c>
      <c r="EBI4" s="27">
        <v>0.12889999999999999</v>
      </c>
      <c r="EBJ4" s="27">
        <v>0.129</v>
      </c>
      <c r="EBK4" s="27">
        <v>0.129</v>
      </c>
      <c r="EBL4" s="27">
        <v>0.129</v>
      </c>
      <c r="EBM4" s="27">
        <v>0.129</v>
      </c>
      <c r="EBN4" s="27">
        <v>0.129</v>
      </c>
      <c r="EBO4" s="27">
        <v>0.12889999999999999</v>
      </c>
      <c r="EBP4" s="27">
        <v>0.12889999999999999</v>
      </c>
      <c r="EBQ4" s="27">
        <v>0.129</v>
      </c>
      <c r="EBR4" s="27">
        <v>0.129</v>
      </c>
      <c r="EBS4" s="27">
        <v>0.129</v>
      </c>
      <c r="EBT4" s="27">
        <v>0.129</v>
      </c>
      <c r="EBU4" s="27">
        <v>0.129</v>
      </c>
      <c r="EBV4" s="27">
        <v>0.12889999999999999</v>
      </c>
      <c r="EBW4" s="27">
        <v>0.129</v>
      </c>
      <c r="EBX4" s="27">
        <v>0.12889999999999999</v>
      </c>
      <c r="EBY4" s="27">
        <v>0.12889999999999999</v>
      </c>
      <c r="EBZ4" s="27">
        <v>0.12889999999999999</v>
      </c>
      <c r="ECA4" s="27">
        <v>0.12889999999999999</v>
      </c>
      <c r="ECB4" s="27">
        <v>0.129</v>
      </c>
      <c r="ECC4" s="27">
        <v>0.129</v>
      </c>
      <c r="ECD4" s="27">
        <v>0.129</v>
      </c>
      <c r="ECE4" s="27">
        <v>0.129</v>
      </c>
      <c r="ECF4" s="27">
        <v>0.129</v>
      </c>
      <c r="ECG4" s="27">
        <v>0.129</v>
      </c>
      <c r="ECH4" s="27">
        <v>0.129</v>
      </c>
      <c r="ECI4" s="27">
        <v>0.129</v>
      </c>
      <c r="ECJ4" s="27">
        <v>0.129</v>
      </c>
      <c r="ECK4" s="27">
        <v>0.129</v>
      </c>
      <c r="ECL4" s="27">
        <v>0.129</v>
      </c>
      <c r="ECM4" s="27">
        <v>0.129</v>
      </c>
      <c r="ECN4" s="27">
        <v>0.129</v>
      </c>
      <c r="ECO4" s="27">
        <v>0.129</v>
      </c>
      <c r="ECP4" s="27">
        <v>0.129</v>
      </c>
      <c r="ECQ4" s="27">
        <v>0.129</v>
      </c>
      <c r="ECR4" s="27">
        <v>0.129</v>
      </c>
      <c r="ECS4" s="27">
        <v>0.129</v>
      </c>
      <c r="ECT4" s="27">
        <v>0.129</v>
      </c>
      <c r="ECU4" s="27">
        <v>0.129</v>
      </c>
      <c r="ECV4" s="27">
        <v>0.129</v>
      </c>
      <c r="ECW4" s="27">
        <v>0.129</v>
      </c>
      <c r="ECX4" s="27">
        <v>0.129</v>
      </c>
      <c r="ECY4" s="27">
        <v>0.129</v>
      </c>
      <c r="ECZ4" s="27">
        <v>0.129</v>
      </c>
      <c r="EDA4" s="27">
        <v>0.129</v>
      </c>
      <c r="EDB4" s="27">
        <v>0.129</v>
      </c>
      <c r="EDC4" s="27">
        <v>0.129</v>
      </c>
      <c r="EDD4" s="27">
        <v>0.129</v>
      </c>
      <c r="EDE4" s="27">
        <v>0.129</v>
      </c>
      <c r="EDF4" s="27">
        <v>0.129</v>
      </c>
      <c r="EDG4" s="27">
        <v>0.129</v>
      </c>
      <c r="EDH4" s="27">
        <v>0.129</v>
      </c>
      <c r="EDI4" s="27">
        <v>0.129</v>
      </c>
      <c r="EDJ4" s="27">
        <v>0.129</v>
      </c>
      <c r="EDK4" s="27">
        <v>0.129</v>
      </c>
      <c r="EDL4" s="27">
        <v>0.129</v>
      </c>
      <c r="EDM4" s="27">
        <v>0.129</v>
      </c>
      <c r="EDN4" s="27">
        <v>0.129</v>
      </c>
      <c r="EDO4" s="27">
        <v>0.129</v>
      </c>
      <c r="EDP4" s="27">
        <v>0.129</v>
      </c>
      <c r="EDQ4" s="27">
        <v>0.129</v>
      </c>
      <c r="EDR4" s="27">
        <v>0.129</v>
      </c>
      <c r="EDS4" s="27">
        <v>0.129</v>
      </c>
      <c r="EDT4" s="27">
        <v>0.129</v>
      </c>
      <c r="EDU4" s="27">
        <v>0.129</v>
      </c>
      <c r="EDV4" s="27">
        <v>0.129</v>
      </c>
      <c r="EDW4" s="27">
        <v>0.129</v>
      </c>
      <c r="EDX4" s="27">
        <v>0.129</v>
      </c>
      <c r="EDY4" s="27">
        <v>0.129</v>
      </c>
      <c r="EDZ4" s="27">
        <v>0.129</v>
      </c>
      <c r="EEA4" s="27">
        <v>0.129</v>
      </c>
      <c r="EEB4" s="27">
        <v>0.129</v>
      </c>
      <c r="EEC4" s="27">
        <v>0.129</v>
      </c>
      <c r="EED4" s="27">
        <v>0.129</v>
      </c>
      <c r="EEE4" s="27">
        <v>0.129</v>
      </c>
      <c r="EEF4" s="27">
        <v>0.129</v>
      </c>
      <c r="EEG4" s="27">
        <v>0.129</v>
      </c>
      <c r="EEH4" s="27">
        <v>0.129</v>
      </c>
      <c r="EEI4" s="27">
        <v>0.129</v>
      </c>
      <c r="EEJ4" s="27">
        <v>0.129</v>
      </c>
      <c r="EEK4" s="27">
        <v>0.129</v>
      </c>
      <c r="EEL4" s="27">
        <v>0.129</v>
      </c>
      <c r="EEM4" s="27">
        <v>0.129</v>
      </c>
      <c r="EEN4" s="27">
        <v>0.129</v>
      </c>
      <c r="EEO4" s="27">
        <v>0.129</v>
      </c>
      <c r="EEP4" s="27">
        <v>0.129</v>
      </c>
      <c r="EEQ4" s="27">
        <v>0.129</v>
      </c>
      <c r="EER4" s="27">
        <v>0.129</v>
      </c>
      <c r="EES4" s="27">
        <v>0.129</v>
      </c>
      <c r="EET4" s="27">
        <v>0.129</v>
      </c>
      <c r="EEU4" s="27">
        <v>0.129</v>
      </c>
      <c r="EEV4" s="27">
        <v>0.129</v>
      </c>
      <c r="EEW4" s="27">
        <v>0.129</v>
      </c>
      <c r="EEX4" s="27">
        <v>0.129</v>
      </c>
      <c r="EEY4" s="27">
        <v>0.129</v>
      </c>
      <c r="EEZ4" s="27">
        <v>0.129</v>
      </c>
      <c r="EFA4" s="27">
        <v>0.129</v>
      </c>
      <c r="EFB4" s="27">
        <v>0.129</v>
      </c>
      <c r="EFC4" s="27">
        <v>0.129</v>
      </c>
      <c r="EFD4" s="27">
        <v>0.129</v>
      </c>
      <c r="EFE4" s="27">
        <v>0.129</v>
      </c>
      <c r="EFF4" s="27">
        <v>0.129</v>
      </c>
      <c r="EFG4" s="27">
        <v>0.129</v>
      </c>
      <c r="EFH4" s="27">
        <v>0.129</v>
      </c>
      <c r="EFI4" s="27">
        <v>0.129</v>
      </c>
      <c r="EFJ4" s="27">
        <v>0.129</v>
      </c>
      <c r="EFK4" s="27">
        <v>0.129</v>
      </c>
      <c r="EFL4" s="27">
        <v>0.129</v>
      </c>
      <c r="EFM4" s="27">
        <v>0.129</v>
      </c>
      <c r="EFN4" s="27">
        <v>0.129</v>
      </c>
      <c r="EFO4" s="27">
        <v>0.129</v>
      </c>
      <c r="EFP4" s="27">
        <v>0.129</v>
      </c>
      <c r="EFQ4" s="27">
        <v>0.129</v>
      </c>
      <c r="EFR4" s="27">
        <v>0.129</v>
      </c>
      <c r="EFS4" s="27">
        <v>0.129</v>
      </c>
      <c r="EFT4" s="27">
        <v>0.129</v>
      </c>
      <c r="EFU4" s="27">
        <v>0.129</v>
      </c>
      <c r="EFV4" s="27">
        <v>0.129</v>
      </c>
      <c r="EFW4" s="27">
        <v>0.129</v>
      </c>
      <c r="EFX4" s="27">
        <v>0.129</v>
      </c>
      <c r="EFY4" s="27">
        <v>0.129</v>
      </c>
      <c r="EFZ4" s="27">
        <v>0.129</v>
      </c>
      <c r="EGA4" s="27">
        <v>0.129</v>
      </c>
      <c r="EGB4" s="27">
        <v>0.129</v>
      </c>
      <c r="EGC4" s="27">
        <v>0.129</v>
      </c>
      <c r="EGD4" s="27">
        <v>0.129</v>
      </c>
      <c r="EGE4" s="27">
        <v>0.129</v>
      </c>
      <c r="EGF4" s="27">
        <v>0.129</v>
      </c>
      <c r="EGG4" s="27">
        <v>0.129</v>
      </c>
      <c r="EGH4" s="27">
        <v>0.129</v>
      </c>
      <c r="EGI4" s="27">
        <v>0.129</v>
      </c>
      <c r="EGJ4" s="27">
        <v>0.129</v>
      </c>
      <c r="EGK4" s="27">
        <v>0.129</v>
      </c>
      <c r="EGL4" s="27">
        <v>0.129</v>
      </c>
      <c r="EGM4" s="27">
        <v>0.129</v>
      </c>
      <c r="EGN4" s="27">
        <v>0.129</v>
      </c>
      <c r="EGO4" s="27">
        <v>0.129</v>
      </c>
      <c r="EGP4" s="27">
        <v>0.129</v>
      </c>
      <c r="EGQ4" s="27">
        <v>0.129</v>
      </c>
      <c r="EGR4" s="27">
        <v>0.129</v>
      </c>
      <c r="EGS4" s="27">
        <v>0.129</v>
      </c>
      <c r="EGT4" s="27">
        <v>0.129</v>
      </c>
      <c r="EGU4" s="27">
        <v>0.129</v>
      </c>
      <c r="EGV4" s="27">
        <v>0.129</v>
      </c>
      <c r="EGW4" s="27">
        <v>0.129</v>
      </c>
      <c r="EGX4" s="27">
        <v>0.129</v>
      </c>
      <c r="EGY4" s="27">
        <v>0.129</v>
      </c>
      <c r="EGZ4" s="27">
        <v>0.129</v>
      </c>
      <c r="EHA4" s="27">
        <v>0.129</v>
      </c>
      <c r="EHB4" s="27">
        <v>0.129</v>
      </c>
      <c r="EHC4" s="27">
        <v>0.129</v>
      </c>
      <c r="EHD4" s="27">
        <v>0.129</v>
      </c>
      <c r="EHE4" s="27">
        <v>0.129</v>
      </c>
      <c r="EHF4" s="27">
        <v>0.129</v>
      </c>
      <c r="EHG4" s="27">
        <v>0.129</v>
      </c>
      <c r="EHH4" s="27">
        <v>0.129</v>
      </c>
      <c r="EHI4" s="27">
        <v>0.129</v>
      </c>
      <c r="EHJ4" s="27">
        <v>0.129</v>
      </c>
      <c r="EHK4" s="27">
        <v>0.129</v>
      </c>
      <c r="EHL4" s="27">
        <v>0.129</v>
      </c>
      <c r="EHM4" s="27">
        <v>0.129</v>
      </c>
      <c r="EHN4" s="27">
        <v>0.129</v>
      </c>
      <c r="EHO4" s="27">
        <v>0.129</v>
      </c>
      <c r="EHP4" s="27">
        <v>0.129</v>
      </c>
      <c r="EHQ4" s="27">
        <v>0.129</v>
      </c>
      <c r="EHR4" s="27">
        <v>0.129</v>
      </c>
      <c r="EHS4" s="27">
        <v>0.129</v>
      </c>
      <c r="EHT4" s="27">
        <v>0.129</v>
      </c>
      <c r="EHU4" s="27">
        <v>0.129</v>
      </c>
      <c r="EHV4" s="27">
        <v>0.129</v>
      </c>
      <c r="EHW4" s="27">
        <v>0.129</v>
      </c>
      <c r="EHX4" s="27">
        <v>0.129</v>
      </c>
      <c r="EHY4" s="27">
        <v>0.129</v>
      </c>
      <c r="EHZ4" s="27">
        <v>0.129</v>
      </c>
      <c r="EIA4" s="27">
        <v>0.129</v>
      </c>
      <c r="EIB4" s="27">
        <v>0.129</v>
      </c>
      <c r="EIC4" s="27">
        <v>0.129</v>
      </c>
      <c r="EID4" s="27">
        <v>0.129</v>
      </c>
      <c r="EIE4" s="27">
        <v>0.129</v>
      </c>
      <c r="EIF4" s="27">
        <v>0.129</v>
      </c>
      <c r="EIG4" s="27">
        <v>0.129</v>
      </c>
      <c r="EIH4" s="27">
        <v>0.129</v>
      </c>
      <c r="EII4" s="27">
        <v>0.129</v>
      </c>
      <c r="EIJ4" s="27">
        <v>0.129</v>
      </c>
      <c r="EIK4" s="27">
        <v>0.129</v>
      </c>
      <c r="EIL4" s="27">
        <v>0.129</v>
      </c>
      <c r="EIM4" s="27">
        <v>0.129</v>
      </c>
      <c r="EIN4" s="27">
        <v>0.129</v>
      </c>
      <c r="EIO4" s="27">
        <v>0.129</v>
      </c>
      <c r="EIP4" s="27">
        <v>0.129</v>
      </c>
      <c r="EIQ4" s="27">
        <v>0.129</v>
      </c>
      <c r="EIR4" s="27">
        <v>0.129</v>
      </c>
      <c r="EIS4" s="27">
        <v>0.129</v>
      </c>
      <c r="EIT4" s="27">
        <v>0.129</v>
      </c>
      <c r="EIU4" s="27">
        <v>0.129</v>
      </c>
      <c r="EIV4" s="27">
        <v>0.129</v>
      </c>
      <c r="EIW4" s="27">
        <v>0.129</v>
      </c>
      <c r="EIX4" s="27">
        <v>0.129</v>
      </c>
      <c r="EIY4" s="27">
        <v>0.129</v>
      </c>
      <c r="EIZ4" s="27">
        <v>0.129</v>
      </c>
      <c r="EJA4" s="27">
        <v>0.129</v>
      </c>
      <c r="EJB4" s="27">
        <v>0.129</v>
      </c>
      <c r="EJC4" s="27">
        <v>0.129</v>
      </c>
      <c r="EJD4" s="27">
        <v>0.129</v>
      </c>
      <c r="EJE4" s="27">
        <v>0.129</v>
      </c>
      <c r="EJF4" s="27">
        <v>0.129</v>
      </c>
      <c r="EJG4" s="27">
        <v>0.129</v>
      </c>
      <c r="EJH4" s="27">
        <v>0.129</v>
      </c>
      <c r="EJI4" s="27">
        <v>0.129</v>
      </c>
      <c r="EJJ4" s="27">
        <v>0.129</v>
      </c>
      <c r="EJK4" s="27">
        <v>0.129</v>
      </c>
      <c r="EJL4" s="27">
        <v>0.129</v>
      </c>
      <c r="EJM4" s="27">
        <v>0.129</v>
      </c>
      <c r="EJN4" s="27">
        <v>0.129</v>
      </c>
      <c r="EJO4" s="27">
        <v>0.129</v>
      </c>
      <c r="EJP4" s="27">
        <v>0.129</v>
      </c>
      <c r="EJQ4" s="27">
        <v>0.129</v>
      </c>
      <c r="EJR4" s="27">
        <v>0.129</v>
      </c>
      <c r="EJS4" s="27">
        <v>0.129</v>
      </c>
      <c r="EJT4" s="27">
        <v>0.129</v>
      </c>
      <c r="EJU4" s="27">
        <v>0.129</v>
      </c>
      <c r="EJV4" s="27">
        <v>0.129</v>
      </c>
      <c r="EJW4" s="27">
        <v>0.129</v>
      </c>
      <c r="EJX4" s="27">
        <v>0.129</v>
      </c>
      <c r="EJY4" s="27">
        <v>0.129</v>
      </c>
      <c r="EJZ4" s="27">
        <v>0.129</v>
      </c>
      <c r="EKA4" s="27">
        <v>0.129</v>
      </c>
      <c r="EKB4" s="27">
        <v>0.129</v>
      </c>
      <c r="EKC4" s="27">
        <v>0.129</v>
      </c>
      <c r="EKD4" s="27">
        <v>0.129</v>
      </c>
      <c r="EKE4" s="27">
        <v>0.129</v>
      </c>
      <c r="EKF4" s="27">
        <v>0.129</v>
      </c>
      <c r="EKG4" s="27">
        <v>0.129</v>
      </c>
      <c r="EKH4" s="27">
        <v>0.129</v>
      </c>
      <c r="EKI4" s="27">
        <v>0.129</v>
      </c>
      <c r="EKJ4" s="27">
        <v>0.129</v>
      </c>
      <c r="EKK4" s="27">
        <v>0.129</v>
      </c>
      <c r="EKL4" s="27">
        <v>0.129</v>
      </c>
      <c r="EKM4" s="27">
        <v>0.129</v>
      </c>
      <c r="EKN4" s="27">
        <v>0.129</v>
      </c>
      <c r="EKO4" s="27">
        <v>0.129</v>
      </c>
      <c r="EKP4" s="27">
        <v>0.129</v>
      </c>
      <c r="EKQ4" s="27">
        <v>0.129</v>
      </c>
      <c r="EKR4" s="27">
        <v>0.129</v>
      </c>
      <c r="EKS4" s="27">
        <v>0.129</v>
      </c>
      <c r="EKT4" s="27">
        <v>0.129</v>
      </c>
      <c r="EKU4" s="27">
        <v>0.129</v>
      </c>
      <c r="EKV4" s="27">
        <v>0.129</v>
      </c>
      <c r="EKW4" s="27">
        <v>0.129</v>
      </c>
      <c r="EKX4" s="27">
        <v>0.129</v>
      </c>
      <c r="EKY4" s="27">
        <v>0.129</v>
      </c>
      <c r="EKZ4" s="27">
        <v>0.129</v>
      </c>
      <c r="ELA4" s="27">
        <v>0.129</v>
      </c>
      <c r="ELB4" s="27">
        <v>0.129</v>
      </c>
      <c r="ELC4" s="27">
        <v>0.129</v>
      </c>
      <c r="ELD4" s="27">
        <v>0.129</v>
      </c>
      <c r="ELE4" s="27">
        <v>0.129</v>
      </c>
      <c r="ELF4" s="27">
        <v>0.129</v>
      </c>
      <c r="ELG4" s="27">
        <v>0.129</v>
      </c>
      <c r="ELH4" s="27">
        <v>0.129</v>
      </c>
      <c r="ELI4" s="27">
        <v>0.129</v>
      </c>
      <c r="ELJ4" s="27">
        <v>0.129</v>
      </c>
      <c r="ELK4" s="27">
        <v>0.129</v>
      </c>
      <c r="ELL4" s="27">
        <v>0.129</v>
      </c>
      <c r="ELM4" s="27">
        <v>0.129</v>
      </c>
      <c r="ELN4" s="27">
        <v>0.129</v>
      </c>
      <c r="ELO4" s="27">
        <v>0.129</v>
      </c>
      <c r="ELP4" s="27">
        <v>0.129</v>
      </c>
      <c r="ELQ4" s="27">
        <v>0.129</v>
      </c>
      <c r="ELR4" s="27">
        <v>0.129</v>
      </c>
      <c r="ELS4" s="27">
        <v>0.129</v>
      </c>
      <c r="ELT4" s="27">
        <v>0.129</v>
      </c>
      <c r="ELU4" s="27">
        <v>0.129</v>
      </c>
      <c r="ELV4" s="27">
        <v>0.129</v>
      </c>
      <c r="ELW4" s="27">
        <v>0.129</v>
      </c>
      <c r="ELX4" s="27">
        <v>0.129</v>
      </c>
      <c r="ELY4" s="27">
        <v>0.129</v>
      </c>
      <c r="ELZ4" s="27">
        <v>0.129</v>
      </c>
      <c r="EMA4" s="27">
        <v>0.129</v>
      </c>
      <c r="EMB4" s="27">
        <v>0.129</v>
      </c>
      <c r="EMC4" s="27">
        <v>0.129</v>
      </c>
      <c r="EMD4" s="27">
        <v>0.129</v>
      </c>
      <c r="EME4" s="27">
        <v>0.129</v>
      </c>
      <c r="EMF4" s="27">
        <v>0.129</v>
      </c>
      <c r="EMG4" s="27">
        <v>0.13009999999999999</v>
      </c>
      <c r="EMH4" s="27">
        <v>0.129</v>
      </c>
      <c r="EMI4" s="27">
        <v>0.129</v>
      </c>
      <c r="EMJ4" s="27">
        <v>0.12909999999999999</v>
      </c>
      <c r="EMK4" s="27">
        <v>0.129</v>
      </c>
      <c r="EML4" s="27">
        <v>0.129</v>
      </c>
      <c r="EMM4" s="27">
        <v>0.129</v>
      </c>
      <c r="EMN4" s="27">
        <v>0.129</v>
      </c>
      <c r="EMO4" s="27">
        <v>0.129</v>
      </c>
      <c r="EMP4" s="27">
        <v>0.129</v>
      </c>
      <c r="EMQ4" s="27">
        <v>0.129</v>
      </c>
      <c r="EMR4" s="27">
        <v>0.129</v>
      </c>
      <c r="EMS4" s="27">
        <v>0.129</v>
      </c>
      <c r="EMT4" s="27">
        <v>0.129</v>
      </c>
      <c r="EMU4" s="27">
        <v>0.129</v>
      </c>
      <c r="EMV4" s="27">
        <v>0.12889999999999999</v>
      </c>
      <c r="EMW4" s="27">
        <v>0.12889999999999999</v>
      </c>
      <c r="EMX4" s="27">
        <v>0.12889999999999999</v>
      </c>
      <c r="EMY4" s="27">
        <v>0.12889999999999999</v>
      </c>
      <c r="EMZ4" s="27">
        <v>0.12889999999999999</v>
      </c>
      <c r="ENA4" s="27">
        <v>0.12889999999999999</v>
      </c>
      <c r="ENB4" s="27">
        <v>0.12889999999999999</v>
      </c>
      <c r="ENC4" s="27">
        <v>0.12889999999999999</v>
      </c>
      <c r="END4" s="27">
        <v>0.12889999999999999</v>
      </c>
      <c r="ENE4" s="27">
        <v>0.12889999999999999</v>
      </c>
      <c r="ENF4" s="27">
        <v>0.129</v>
      </c>
      <c r="ENG4" s="27">
        <v>0.129</v>
      </c>
      <c r="ENH4" s="27">
        <v>0.129</v>
      </c>
      <c r="ENI4" s="27">
        <v>0.129</v>
      </c>
      <c r="ENJ4" s="27">
        <v>0.129</v>
      </c>
      <c r="ENK4" s="27">
        <v>0.129</v>
      </c>
      <c r="ENL4" s="27">
        <v>0.129</v>
      </c>
      <c r="ENM4" s="27">
        <v>0.129</v>
      </c>
      <c r="ENN4" s="27">
        <v>0.129</v>
      </c>
      <c r="ENO4" s="27">
        <v>0.129</v>
      </c>
      <c r="ENP4" s="27">
        <v>0.129</v>
      </c>
      <c r="ENQ4" s="27">
        <v>0.129</v>
      </c>
      <c r="ENR4" s="27">
        <v>0.129</v>
      </c>
      <c r="ENS4" s="27">
        <v>0.129</v>
      </c>
      <c r="ENT4" s="27">
        <v>0.129</v>
      </c>
      <c r="ENU4" s="27">
        <v>0.129</v>
      </c>
      <c r="ENV4" s="27">
        <v>0.129</v>
      </c>
      <c r="ENW4" s="27">
        <v>0.129</v>
      </c>
      <c r="ENX4" s="27">
        <v>0.129</v>
      </c>
      <c r="ENY4" s="27">
        <v>0.129</v>
      </c>
      <c r="ENZ4" s="27">
        <v>0.129</v>
      </c>
      <c r="EOA4" s="27">
        <v>0.129</v>
      </c>
      <c r="EOB4" s="27">
        <v>0.129</v>
      </c>
      <c r="EOC4" s="27">
        <v>0.129</v>
      </c>
      <c r="EOD4" s="27">
        <v>0.129</v>
      </c>
      <c r="EOE4" s="27">
        <v>0.129</v>
      </c>
      <c r="EOF4" s="27">
        <v>0.129</v>
      </c>
      <c r="EOG4" s="27">
        <v>0.12889999999999999</v>
      </c>
      <c r="EOH4" s="27">
        <v>0.12889999999999999</v>
      </c>
      <c r="EOI4" s="27">
        <v>0.12889999999999999</v>
      </c>
      <c r="EOJ4" s="27">
        <v>0.12889999999999999</v>
      </c>
      <c r="EOK4" s="27">
        <v>0.12889999999999999</v>
      </c>
      <c r="EOL4" s="27">
        <v>0.12889999999999999</v>
      </c>
      <c r="EOM4" s="27">
        <v>0.12889999999999999</v>
      </c>
      <c r="EON4" s="27">
        <v>0.12889999999999999</v>
      </c>
      <c r="EOO4" s="27">
        <v>0.12889999999999999</v>
      </c>
      <c r="EOP4" s="27">
        <v>0.12889999999999999</v>
      </c>
      <c r="EOQ4" s="27">
        <v>0.12889999999999999</v>
      </c>
      <c r="EOR4" s="27">
        <v>0.12889999999999999</v>
      </c>
      <c r="EOS4" s="27">
        <v>0.12889999999999999</v>
      </c>
      <c r="EOT4" s="27">
        <v>0.12889999999999999</v>
      </c>
      <c r="EOU4" s="27">
        <v>0.12889999999999999</v>
      </c>
      <c r="EOV4" s="27">
        <v>0.12889999999999999</v>
      </c>
      <c r="EOW4" s="27">
        <v>0.12889999999999999</v>
      </c>
      <c r="EOX4" s="27">
        <v>0.12889999999999999</v>
      </c>
      <c r="EOY4" s="27">
        <v>0.12889999999999999</v>
      </c>
      <c r="EOZ4" s="27">
        <v>0.12889999999999999</v>
      </c>
      <c r="EPA4" s="27">
        <v>0.12889999999999999</v>
      </c>
      <c r="EPB4" s="27">
        <v>0.129</v>
      </c>
      <c r="EPC4" s="27">
        <v>0.12889999999999999</v>
      </c>
      <c r="EPD4" s="27">
        <v>0.12889999999999999</v>
      </c>
      <c r="EPE4" s="27">
        <v>0.12889999999999999</v>
      </c>
      <c r="EPF4" s="27">
        <v>0.129</v>
      </c>
      <c r="EPG4" s="27">
        <v>0.129</v>
      </c>
      <c r="EPH4" s="27">
        <v>0.129</v>
      </c>
      <c r="EPI4" s="27">
        <v>0.129</v>
      </c>
      <c r="EPJ4" s="27">
        <v>0.129</v>
      </c>
      <c r="EPK4" s="27">
        <v>0.129</v>
      </c>
      <c r="EPL4" s="27">
        <v>0.129</v>
      </c>
      <c r="EPM4" s="27">
        <v>0.129</v>
      </c>
    </row>
    <row r="5" spans="1:3809" x14ac:dyDescent="0.3">
      <c r="A5" t="s">
        <v>8257</v>
      </c>
      <c r="B5" s="27">
        <v>1.0084</v>
      </c>
      <c r="C5" s="27">
        <v>1.0059</v>
      </c>
      <c r="D5" s="27">
        <v>1.0021</v>
      </c>
      <c r="E5" s="27">
        <v>0.99439999999999995</v>
      </c>
      <c r="F5" s="27">
        <v>0.99439999999999995</v>
      </c>
      <c r="G5" s="27">
        <v>0.99439999999999995</v>
      </c>
      <c r="H5" s="27">
        <v>0.99160000000000004</v>
      </c>
      <c r="I5" s="27">
        <v>0.99460000000000004</v>
      </c>
      <c r="J5" s="27">
        <v>0.99450000000000005</v>
      </c>
      <c r="K5" s="27">
        <v>0.99480000000000002</v>
      </c>
      <c r="L5" s="27">
        <v>0.99750000000000005</v>
      </c>
      <c r="M5" s="27">
        <v>0.99750000000000005</v>
      </c>
      <c r="N5" s="27">
        <v>0.99750000000000005</v>
      </c>
      <c r="O5" s="27">
        <v>0.99239999999999995</v>
      </c>
      <c r="P5" s="27">
        <v>0.99280000000000002</v>
      </c>
      <c r="Q5" s="27">
        <v>0.99</v>
      </c>
      <c r="R5" s="27">
        <v>0.99150000000000005</v>
      </c>
      <c r="S5" s="27">
        <v>0.99019999999999997</v>
      </c>
      <c r="T5" s="27">
        <v>0.99019999999999997</v>
      </c>
      <c r="U5" s="27">
        <v>0.99019999999999997</v>
      </c>
      <c r="V5" s="27">
        <v>0.9909</v>
      </c>
      <c r="W5" s="27">
        <v>0.99180000000000001</v>
      </c>
      <c r="X5" s="27">
        <v>0.99280000000000002</v>
      </c>
      <c r="Y5" s="27">
        <v>0.99350000000000005</v>
      </c>
      <c r="Z5" s="27">
        <v>0.98699999999999999</v>
      </c>
      <c r="AA5" s="27">
        <v>0.98699999999999999</v>
      </c>
      <c r="AB5" s="27">
        <v>0.98699999999999999</v>
      </c>
      <c r="AC5" s="27">
        <v>0.98270000000000002</v>
      </c>
      <c r="AD5" s="27">
        <v>0.98199999999999998</v>
      </c>
      <c r="AE5" s="27">
        <v>0.97989999999999999</v>
      </c>
      <c r="AF5" s="27">
        <v>0.98209999999999997</v>
      </c>
      <c r="AG5" s="27">
        <v>0.98</v>
      </c>
      <c r="AH5" s="27">
        <v>0.98</v>
      </c>
      <c r="AI5" s="27">
        <v>0.98</v>
      </c>
      <c r="AJ5" s="27">
        <v>0.9819</v>
      </c>
      <c r="AK5" s="27">
        <v>0.98089999999999999</v>
      </c>
      <c r="AL5" s="27">
        <v>0.98089999999999999</v>
      </c>
      <c r="AM5" s="27">
        <v>0.97989999999999999</v>
      </c>
      <c r="AN5" s="27">
        <v>0.97899999999999998</v>
      </c>
      <c r="AO5" s="27">
        <v>0.97899999999999998</v>
      </c>
      <c r="AP5" s="27">
        <v>0.97899999999999998</v>
      </c>
      <c r="AQ5" s="27">
        <v>0.97840000000000005</v>
      </c>
      <c r="AR5" s="27">
        <v>0.9819</v>
      </c>
      <c r="AS5" s="27">
        <v>0.98040000000000005</v>
      </c>
      <c r="AT5" s="27">
        <v>0.98829999999999996</v>
      </c>
      <c r="AU5" s="27">
        <v>0.98829999999999996</v>
      </c>
      <c r="AV5" s="27">
        <v>0.98829999999999996</v>
      </c>
      <c r="AW5" s="27">
        <v>0.98829999999999996</v>
      </c>
      <c r="AX5" s="27">
        <v>0.98829999999999996</v>
      </c>
      <c r="AY5" s="27">
        <v>0.99129999999999996</v>
      </c>
      <c r="AZ5" s="27">
        <v>0.99419999999999997</v>
      </c>
      <c r="BA5" s="27">
        <v>0.99719999999999998</v>
      </c>
      <c r="BB5" s="27">
        <v>0.99960000000000004</v>
      </c>
      <c r="BC5" s="27">
        <v>0.99960000000000004</v>
      </c>
      <c r="BD5" s="27">
        <v>0.99960000000000004</v>
      </c>
      <c r="BE5" s="27">
        <v>0.99650000000000005</v>
      </c>
      <c r="BF5" s="27">
        <v>0.99990000000000001</v>
      </c>
      <c r="BG5" s="27">
        <v>1.0005999999999999</v>
      </c>
      <c r="BH5" s="27">
        <v>1.0001</v>
      </c>
      <c r="BI5" s="27">
        <v>0.99980000000000002</v>
      </c>
      <c r="BJ5" s="27">
        <v>0.99980000000000002</v>
      </c>
      <c r="BK5" s="27">
        <v>0.99980000000000002</v>
      </c>
      <c r="BL5" s="27">
        <v>1.0011000000000001</v>
      </c>
      <c r="BM5" s="27">
        <v>1.0033000000000001</v>
      </c>
      <c r="BN5" s="27">
        <v>1.0004</v>
      </c>
      <c r="BO5" s="27">
        <v>1.0049999999999999</v>
      </c>
      <c r="BP5" s="27">
        <v>1.0047999999999999</v>
      </c>
      <c r="BQ5" s="27">
        <v>1.0047999999999999</v>
      </c>
      <c r="BR5" s="27">
        <v>1.0047999999999999</v>
      </c>
      <c r="BS5" s="27">
        <v>1.0029999999999999</v>
      </c>
      <c r="BT5" s="27">
        <v>1.0058</v>
      </c>
      <c r="BU5" s="27">
        <v>1.0061</v>
      </c>
      <c r="BV5" s="27">
        <v>1.0078</v>
      </c>
      <c r="BW5" s="27">
        <v>1.0052000000000001</v>
      </c>
      <c r="BX5" s="27">
        <v>1.0052000000000001</v>
      </c>
      <c r="BY5" s="27">
        <v>1.0052000000000001</v>
      </c>
      <c r="BZ5" s="27">
        <v>1.0068999999999999</v>
      </c>
      <c r="CA5" s="27">
        <v>1.0014000000000001</v>
      </c>
      <c r="CB5" s="27">
        <v>1.0004</v>
      </c>
      <c r="CC5" s="27">
        <v>0.999</v>
      </c>
      <c r="CD5" s="27">
        <v>0.99539999999999995</v>
      </c>
      <c r="CE5" s="27">
        <v>0.99539999999999995</v>
      </c>
      <c r="CF5" s="27">
        <v>0.99539999999999995</v>
      </c>
      <c r="CG5" s="27">
        <v>0.99509999999999998</v>
      </c>
      <c r="CH5" s="27">
        <v>0.99380000000000002</v>
      </c>
      <c r="CI5" s="27">
        <v>0.99170000000000003</v>
      </c>
      <c r="CJ5" s="27">
        <v>0.99070000000000003</v>
      </c>
      <c r="CK5" s="27">
        <v>0.99099999999999999</v>
      </c>
      <c r="CL5" s="27">
        <v>0.99099999999999999</v>
      </c>
      <c r="CM5" s="27">
        <v>0.99099999999999999</v>
      </c>
      <c r="CN5" s="27">
        <v>0.99260000000000004</v>
      </c>
      <c r="CO5" s="27">
        <v>0.99519999999999997</v>
      </c>
      <c r="CP5" s="27">
        <v>0.99890000000000001</v>
      </c>
      <c r="CQ5" s="27">
        <v>0.99870000000000003</v>
      </c>
      <c r="CR5" s="27">
        <v>1.0018</v>
      </c>
      <c r="CS5" s="27">
        <v>1.0018</v>
      </c>
      <c r="CT5" s="27">
        <v>1.0018</v>
      </c>
      <c r="CU5" s="27">
        <v>1.0071000000000001</v>
      </c>
      <c r="CV5" s="27">
        <v>1.0027999999999999</v>
      </c>
      <c r="CW5" s="27">
        <v>0.99909999999999999</v>
      </c>
      <c r="CX5" s="27">
        <v>1.0004</v>
      </c>
      <c r="CY5" s="27">
        <v>0.99809999999999999</v>
      </c>
      <c r="CZ5" s="27">
        <v>0.99809999999999999</v>
      </c>
      <c r="DA5" s="27">
        <v>0.99809999999999999</v>
      </c>
      <c r="DB5" s="27">
        <v>0.99890000000000001</v>
      </c>
      <c r="DC5" s="27">
        <v>1</v>
      </c>
      <c r="DD5" s="27">
        <v>0.995</v>
      </c>
      <c r="DE5" s="27">
        <v>0.99709999999999999</v>
      </c>
      <c r="DF5" s="27">
        <v>0.9929</v>
      </c>
      <c r="DG5" s="27">
        <v>0.9929</v>
      </c>
      <c r="DH5" s="27">
        <v>0.9929</v>
      </c>
      <c r="DI5" s="27">
        <v>0.99099999999999999</v>
      </c>
      <c r="DJ5" s="27">
        <v>0.99419999999999997</v>
      </c>
      <c r="DK5" s="27">
        <v>0.99250000000000005</v>
      </c>
      <c r="DL5" s="27">
        <v>0.99629999999999996</v>
      </c>
      <c r="DM5" s="27">
        <v>0.999</v>
      </c>
      <c r="DN5" s="27">
        <v>0.999</v>
      </c>
      <c r="DO5" s="27">
        <v>0.999</v>
      </c>
      <c r="DP5" s="27">
        <v>0.99890000000000001</v>
      </c>
      <c r="DQ5" s="27">
        <v>1</v>
      </c>
      <c r="DR5" s="27">
        <v>0.99890000000000001</v>
      </c>
      <c r="DS5" s="27">
        <v>1.0021</v>
      </c>
      <c r="DT5" s="27">
        <v>1.0065999999999999</v>
      </c>
      <c r="DU5" s="27">
        <v>1.0065999999999999</v>
      </c>
      <c r="DV5" s="27">
        <v>1.0065999999999999</v>
      </c>
      <c r="DW5" s="27">
        <v>1.0068999999999999</v>
      </c>
      <c r="DX5" s="27">
        <v>1.0023</v>
      </c>
      <c r="DY5" s="27">
        <v>1.0062</v>
      </c>
      <c r="DZ5" s="27">
        <v>1.0077</v>
      </c>
      <c r="EA5" s="27">
        <v>1.0032000000000001</v>
      </c>
      <c r="EB5" s="27">
        <v>1.0032000000000001</v>
      </c>
      <c r="EC5" s="27">
        <v>1.0032000000000001</v>
      </c>
      <c r="ED5" s="27">
        <v>1.0051000000000001</v>
      </c>
      <c r="EE5" s="27">
        <v>1.0027999999999999</v>
      </c>
      <c r="EF5" s="27">
        <v>1.0024999999999999</v>
      </c>
      <c r="EG5" s="27">
        <v>1.0017</v>
      </c>
      <c r="EH5" s="27">
        <v>1.0063</v>
      </c>
      <c r="EI5" s="27">
        <v>1.0063</v>
      </c>
      <c r="EJ5" s="27">
        <v>1.0063</v>
      </c>
      <c r="EK5" s="27">
        <v>1.0074000000000001</v>
      </c>
      <c r="EL5" s="27">
        <v>1.0105999999999999</v>
      </c>
      <c r="EM5" s="27">
        <v>1.014</v>
      </c>
      <c r="EN5" s="27">
        <v>1.0185999999999999</v>
      </c>
      <c r="EO5" s="27">
        <v>1.0182</v>
      </c>
      <c r="EP5" s="27">
        <v>1.0182</v>
      </c>
      <c r="EQ5" s="27">
        <v>1.0182</v>
      </c>
      <c r="ER5" s="27">
        <v>1.0229999999999999</v>
      </c>
      <c r="ES5" s="27">
        <v>1.02</v>
      </c>
      <c r="ET5" s="27">
        <v>1.0185</v>
      </c>
      <c r="EU5" s="27">
        <v>1.0194000000000001</v>
      </c>
      <c r="EV5" s="27">
        <v>1.0130999999999999</v>
      </c>
      <c r="EW5" s="27">
        <v>1.0130999999999999</v>
      </c>
      <c r="EX5" s="27">
        <v>1.0130999999999999</v>
      </c>
      <c r="EY5" s="27">
        <v>1.0115000000000001</v>
      </c>
      <c r="EZ5" s="27">
        <v>1.0141</v>
      </c>
      <c r="FA5" s="27">
        <v>1.0161</v>
      </c>
      <c r="FB5" s="27">
        <v>1.0161</v>
      </c>
      <c r="FC5" s="27">
        <v>1.0202</v>
      </c>
      <c r="FD5" s="27">
        <v>1.0202</v>
      </c>
      <c r="FE5" s="27">
        <v>1.0202</v>
      </c>
      <c r="FF5" s="27">
        <v>1.0086999999999999</v>
      </c>
      <c r="FG5" s="27">
        <v>1.0085</v>
      </c>
      <c r="FH5" s="27">
        <v>1.0085</v>
      </c>
      <c r="FI5" s="27">
        <v>1.0085</v>
      </c>
      <c r="FJ5" s="27">
        <v>1.0089999999999999</v>
      </c>
      <c r="FK5" s="27">
        <v>1.0089999999999999</v>
      </c>
      <c r="FL5" s="27">
        <v>1.0089999999999999</v>
      </c>
      <c r="FM5" s="27">
        <v>1.0105999999999999</v>
      </c>
      <c r="FN5" s="27">
        <v>1.0067999999999999</v>
      </c>
      <c r="FO5" s="27">
        <v>1.0085</v>
      </c>
      <c r="FP5" s="27">
        <v>1.0077</v>
      </c>
      <c r="FQ5" s="27">
        <v>1.0027999999999999</v>
      </c>
      <c r="FR5" s="27">
        <v>1.0027999999999999</v>
      </c>
      <c r="FS5" s="27">
        <v>1.0027999999999999</v>
      </c>
      <c r="FT5" s="27">
        <v>1.0074000000000001</v>
      </c>
      <c r="FU5" s="27">
        <v>1.0053000000000001</v>
      </c>
      <c r="FV5" s="27">
        <v>1.0116000000000001</v>
      </c>
      <c r="FW5" s="27">
        <v>1.0115000000000001</v>
      </c>
      <c r="FX5" s="27">
        <v>1.0064</v>
      </c>
      <c r="FY5" s="27">
        <v>1.0064</v>
      </c>
      <c r="FZ5" s="27">
        <v>1.0064</v>
      </c>
      <c r="GA5" s="27">
        <v>1.0042</v>
      </c>
      <c r="GB5" s="27">
        <v>1.0023</v>
      </c>
      <c r="GC5" s="27">
        <v>1.0054000000000001</v>
      </c>
      <c r="GD5" s="27">
        <v>1.0007999999999999</v>
      </c>
      <c r="GE5" s="27">
        <v>1.0017</v>
      </c>
      <c r="GF5" s="27">
        <v>1.0017</v>
      </c>
      <c r="GG5" s="27">
        <v>1.0017</v>
      </c>
      <c r="GH5" s="27">
        <v>1.0056</v>
      </c>
      <c r="GI5" s="27">
        <v>1.0009999999999999</v>
      </c>
      <c r="GJ5" s="27">
        <v>1.0017</v>
      </c>
      <c r="GK5" s="27">
        <v>1.0026999999999999</v>
      </c>
      <c r="GL5" s="27">
        <v>1.0032000000000001</v>
      </c>
      <c r="GM5" s="27">
        <v>1.0032000000000001</v>
      </c>
      <c r="GN5" s="27">
        <v>1.0032000000000001</v>
      </c>
      <c r="GO5" s="27">
        <v>1.0045999999999999</v>
      </c>
      <c r="GP5" s="27">
        <v>1.006</v>
      </c>
      <c r="GQ5" s="27">
        <v>1.0082</v>
      </c>
      <c r="GR5" s="27">
        <v>1.0032000000000001</v>
      </c>
      <c r="GS5" s="27">
        <v>0.99260000000000004</v>
      </c>
      <c r="GT5" s="27">
        <v>0.99260000000000004</v>
      </c>
      <c r="GU5" s="27">
        <v>0.99260000000000004</v>
      </c>
      <c r="GV5" s="27">
        <v>0.99470000000000003</v>
      </c>
      <c r="GW5" s="27">
        <v>0.99129999999999996</v>
      </c>
      <c r="GX5" s="27">
        <v>0.99060000000000004</v>
      </c>
      <c r="GY5" s="27">
        <v>0.9909</v>
      </c>
      <c r="GZ5" s="27">
        <v>0.99399999999999999</v>
      </c>
      <c r="HA5" s="27">
        <v>0.99399999999999999</v>
      </c>
      <c r="HB5" s="27">
        <v>0.99399999999999999</v>
      </c>
      <c r="HC5" s="27">
        <v>0.99719999999999998</v>
      </c>
      <c r="HD5" s="27">
        <v>1.0038</v>
      </c>
      <c r="HE5" s="27">
        <v>0.99719999999999998</v>
      </c>
      <c r="HF5" s="27">
        <v>0.99409999999999998</v>
      </c>
      <c r="HG5" s="27">
        <v>0.99960000000000004</v>
      </c>
      <c r="HH5" s="27">
        <v>0.99960000000000004</v>
      </c>
      <c r="HI5" s="27">
        <v>0.99960000000000004</v>
      </c>
      <c r="HJ5" s="27">
        <v>0.99680000000000002</v>
      </c>
      <c r="HK5" s="27">
        <v>0.9929</v>
      </c>
      <c r="HL5" s="27">
        <v>0.99880000000000002</v>
      </c>
      <c r="HM5" s="27">
        <v>0.99970000000000003</v>
      </c>
      <c r="HN5" s="27">
        <v>0.99809999999999999</v>
      </c>
      <c r="HO5" s="27">
        <v>0.99809999999999999</v>
      </c>
      <c r="HP5" s="27">
        <v>0.99809999999999999</v>
      </c>
      <c r="HQ5" s="27">
        <v>1.0007999999999999</v>
      </c>
      <c r="HR5" s="27">
        <v>1.0014000000000001</v>
      </c>
      <c r="HS5" s="27">
        <v>1.0046999999999999</v>
      </c>
      <c r="HT5" s="27">
        <v>1.0033000000000001</v>
      </c>
      <c r="HU5" s="27">
        <v>1.0043</v>
      </c>
      <c r="HV5" s="27">
        <v>1.0043</v>
      </c>
      <c r="HW5" s="27">
        <v>1.0043</v>
      </c>
      <c r="HX5" s="27">
        <v>1.0046999999999999</v>
      </c>
      <c r="HY5" s="27">
        <v>1.0066999999999999</v>
      </c>
      <c r="HZ5" s="27">
        <v>1.0125</v>
      </c>
      <c r="IA5" s="27">
        <v>1.0134000000000001</v>
      </c>
      <c r="IB5" s="27">
        <v>1.0091000000000001</v>
      </c>
      <c r="IC5" s="27">
        <v>1.0091000000000001</v>
      </c>
      <c r="ID5" s="27">
        <v>1.0091000000000001</v>
      </c>
      <c r="IE5" s="27">
        <v>1.0126999999999999</v>
      </c>
      <c r="IF5" s="27">
        <v>1.0077</v>
      </c>
      <c r="IG5" s="27">
        <v>1.0046999999999999</v>
      </c>
      <c r="IH5" s="27">
        <v>1.0072000000000001</v>
      </c>
      <c r="II5" s="27">
        <v>1.0064</v>
      </c>
      <c r="IJ5" s="27">
        <v>1.0064</v>
      </c>
      <c r="IK5" s="27">
        <v>1.0064</v>
      </c>
      <c r="IL5" s="27">
        <v>1.0082</v>
      </c>
      <c r="IM5" s="27">
        <v>1.0119</v>
      </c>
      <c r="IN5" s="27">
        <v>1.0165999999999999</v>
      </c>
      <c r="IO5" s="27">
        <v>1.0167999999999999</v>
      </c>
      <c r="IP5" s="27">
        <v>1.0229999999999999</v>
      </c>
      <c r="IQ5" s="27">
        <v>1.0229999999999999</v>
      </c>
      <c r="IR5" s="27">
        <v>1.0229999999999999</v>
      </c>
      <c r="IS5" s="27">
        <v>1.0295000000000001</v>
      </c>
      <c r="IT5" s="27">
        <v>1.0324</v>
      </c>
      <c r="IU5" s="27">
        <v>1.0351999999999999</v>
      </c>
      <c r="IV5" s="27">
        <v>1.0427999999999999</v>
      </c>
      <c r="IW5" s="27">
        <v>1.0472999999999999</v>
      </c>
      <c r="IX5" s="27">
        <v>1.0472999999999999</v>
      </c>
      <c r="IY5" s="27">
        <v>1.0472999999999999</v>
      </c>
      <c r="IZ5" s="27">
        <v>1.0404</v>
      </c>
      <c r="JA5" s="27">
        <v>1.0321</v>
      </c>
      <c r="JB5" s="27">
        <v>1.0402</v>
      </c>
      <c r="JC5" s="27">
        <v>1.0387</v>
      </c>
      <c r="JD5" s="27">
        <v>1.0367999999999999</v>
      </c>
      <c r="JE5" s="27">
        <v>1.0367999999999999</v>
      </c>
      <c r="JF5" s="27">
        <v>1.0367999999999999</v>
      </c>
      <c r="JG5" s="27">
        <v>1.0315000000000001</v>
      </c>
      <c r="JH5" s="27">
        <v>1.0273000000000001</v>
      </c>
      <c r="JI5" s="27">
        <v>1.0264</v>
      </c>
      <c r="JJ5" s="27">
        <v>1.0269999999999999</v>
      </c>
      <c r="JK5" s="27">
        <v>1.0355000000000001</v>
      </c>
      <c r="JL5" s="27">
        <v>1.0355000000000001</v>
      </c>
      <c r="JM5" s="27">
        <v>1.0355000000000001</v>
      </c>
      <c r="JN5" s="27">
        <v>1.0318000000000001</v>
      </c>
      <c r="JO5" s="27">
        <v>1.026</v>
      </c>
      <c r="JP5" s="27">
        <v>1.0266999999999999</v>
      </c>
      <c r="JQ5" s="27">
        <v>1.0303</v>
      </c>
      <c r="JR5" s="27">
        <v>1.0327999999999999</v>
      </c>
      <c r="JS5" s="27">
        <v>1.0327999999999999</v>
      </c>
      <c r="JT5" s="27">
        <v>1.0327999999999999</v>
      </c>
      <c r="JU5" s="27">
        <v>1.0310999999999999</v>
      </c>
      <c r="JV5" s="27">
        <v>1.0242</v>
      </c>
      <c r="JW5" s="27">
        <v>1.0247999999999999</v>
      </c>
      <c r="JX5" s="27">
        <v>1.0179</v>
      </c>
      <c r="JY5" s="27">
        <v>1.0166999999999999</v>
      </c>
      <c r="JZ5" s="27">
        <v>1.0166999999999999</v>
      </c>
      <c r="KA5" s="27">
        <v>1.0166999999999999</v>
      </c>
      <c r="KB5" s="27">
        <v>1.0172000000000001</v>
      </c>
      <c r="KC5" s="27">
        <v>1.0188999999999999</v>
      </c>
      <c r="KD5" s="27">
        <v>1.0114000000000001</v>
      </c>
      <c r="KE5" s="27">
        <v>1.0047999999999999</v>
      </c>
      <c r="KF5" s="27">
        <v>1.0046999999999999</v>
      </c>
      <c r="KG5" s="27">
        <v>1.0046999999999999</v>
      </c>
      <c r="KH5" s="27">
        <v>1.0046999999999999</v>
      </c>
      <c r="KI5" s="27">
        <v>1.0063</v>
      </c>
      <c r="KJ5" s="27">
        <v>1.0027999999999999</v>
      </c>
      <c r="KK5" s="27">
        <v>1.0096000000000001</v>
      </c>
      <c r="KL5" s="27">
        <v>1.0057</v>
      </c>
      <c r="KM5" s="27">
        <v>1.0057</v>
      </c>
      <c r="KN5" s="27">
        <v>1.0057</v>
      </c>
      <c r="KO5" s="27">
        <v>1.0057</v>
      </c>
      <c r="KP5" s="27">
        <v>1.0069999999999999</v>
      </c>
      <c r="KQ5" s="27">
        <v>1.0039</v>
      </c>
      <c r="KR5" s="27">
        <v>1.0062</v>
      </c>
      <c r="KS5" s="27">
        <v>1.0025999999999999</v>
      </c>
      <c r="KT5" s="27">
        <v>1.0052000000000001</v>
      </c>
      <c r="KU5" s="27">
        <v>1.0052000000000001</v>
      </c>
      <c r="KV5" s="27">
        <v>1.0052000000000001</v>
      </c>
      <c r="KW5" s="27">
        <v>1.0058</v>
      </c>
      <c r="KX5" s="27">
        <v>1.0092000000000001</v>
      </c>
      <c r="KY5" s="27">
        <v>1.0124</v>
      </c>
      <c r="KZ5" s="27">
        <v>1.0074000000000001</v>
      </c>
      <c r="LA5" s="27">
        <v>1.0024</v>
      </c>
      <c r="LB5" s="27">
        <v>1.0024</v>
      </c>
      <c r="LC5" s="27">
        <v>1.0024</v>
      </c>
      <c r="LD5" s="27">
        <v>1.0085999999999999</v>
      </c>
      <c r="LE5" s="27">
        <v>1.0079</v>
      </c>
      <c r="LF5" s="27">
        <v>1.0068999999999999</v>
      </c>
      <c r="LG5" s="27">
        <v>1.0087999999999999</v>
      </c>
      <c r="LH5" s="27">
        <v>1.0032000000000001</v>
      </c>
      <c r="LI5" s="27">
        <v>1.0032000000000001</v>
      </c>
      <c r="LJ5" s="27">
        <v>1.0032000000000001</v>
      </c>
      <c r="LK5" s="27">
        <v>0.99709999999999999</v>
      </c>
      <c r="LL5" s="27">
        <v>1</v>
      </c>
      <c r="LM5" s="27">
        <v>1.0051000000000001</v>
      </c>
      <c r="LN5" s="27">
        <v>1.0021</v>
      </c>
      <c r="LO5" s="27">
        <v>0.99480000000000002</v>
      </c>
      <c r="LP5" s="27">
        <v>0.99480000000000002</v>
      </c>
      <c r="LQ5" s="27">
        <v>0.99480000000000002</v>
      </c>
      <c r="LR5" s="27">
        <v>1.0014000000000001</v>
      </c>
      <c r="LS5" s="27">
        <v>1.0069999999999999</v>
      </c>
      <c r="LT5" s="27">
        <v>1.0055000000000001</v>
      </c>
      <c r="LU5" s="27">
        <v>1.0123</v>
      </c>
      <c r="LV5" s="27">
        <v>1.0077</v>
      </c>
      <c r="LW5" s="27">
        <v>1.0077</v>
      </c>
      <c r="LX5" s="27">
        <v>1.0077</v>
      </c>
      <c r="LY5" s="27">
        <v>1.0083</v>
      </c>
      <c r="LZ5" s="27">
        <v>1.0074000000000001</v>
      </c>
      <c r="MA5" s="27">
        <v>1.0079</v>
      </c>
      <c r="MB5" s="27">
        <v>1.0065999999999999</v>
      </c>
      <c r="MC5" s="27">
        <v>1.0077</v>
      </c>
      <c r="MD5" s="27">
        <v>1.0077</v>
      </c>
      <c r="ME5" s="27">
        <v>1.0077</v>
      </c>
      <c r="MF5" s="27">
        <v>1.0023</v>
      </c>
      <c r="MG5" s="27">
        <v>1.0068999999999999</v>
      </c>
      <c r="MH5" s="27">
        <v>1.0112000000000001</v>
      </c>
      <c r="MI5" s="27">
        <v>1.0130999999999999</v>
      </c>
      <c r="MJ5" s="27">
        <v>1.0099</v>
      </c>
      <c r="MK5" s="27">
        <v>1.0099</v>
      </c>
      <c r="ML5" s="27">
        <v>1.0099</v>
      </c>
      <c r="MM5" s="27">
        <v>1.0037</v>
      </c>
      <c r="MN5" s="27">
        <v>1.0036</v>
      </c>
      <c r="MO5" s="27">
        <v>1.0028999999999999</v>
      </c>
      <c r="MP5" s="27">
        <v>1.0051000000000001</v>
      </c>
      <c r="MQ5" s="27">
        <v>1.0018</v>
      </c>
      <c r="MR5" s="27">
        <v>1.0018</v>
      </c>
      <c r="MS5" s="27">
        <v>1.0018</v>
      </c>
      <c r="MT5" s="27">
        <v>1.0125</v>
      </c>
      <c r="MU5" s="27">
        <v>1.0126999999999999</v>
      </c>
      <c r="MV5" s="27">
        <v>1.0148999999999999</v>
      </c>
      <c r="MW5" s="27">
        <v>1.0137</v>
      </c>
      <c r="MX5" s="27">
        <v>1.0157</v>
      </c>
      <c r="MY5" s="27">
        <v>1.0157</v>
      </c>
      <c r="MZ5" s="27">
        <v>1.0157</v>
      </c>
      <c r="NA5" s="27">
        <v>1.0192000000000001</v>
      </c>
      <c r="NB5" s="27">
        <v>1.0117</v>
      </c>
      <c r="NC5" s="27">
        <v>1.0139</v>
      </c>
      <c r="ND5" s="27">
        <v>1.0165</v>
      </c>
      <c r="NE5" s="27">
        <v>1.012</v>
      </c>
      <c r="NF5" s="27">
        <v>1.012</v>
      </c>
      <c r="NG5" s="27">
        <v>1.012</v>
      </c>
      <c r="NH5" s="27">
        <v>1.0149999999999999</v>
      </c>
      <c r="NI5" s="27">
        <v>1.0103</v>
      </c>
      <c r="NJ5" s="27">
        <v>1.0036</v>
      </c>
      <c r="NK5" s="27">
        <v>1.0058</v>
      </c>
      <c r="NL5" s="27">
        <v>1.0071000000000001</v>
      </c>
      <c r="NM5" s="27">
        <v>1.0071000000000001</v>
      </c>
      <c r="NN5" s="27">
        <v>1.0071000000000001</v>
      </c>
      <c r="NO5" s="27">
        <v>1.0104</v>
      </c>
      <c r="NP5" s="27">
        <v>1.0095000000000001</v>
      </c>
      <c r="NQ5" s="27">
        <v>1.0047999999999999</v>
      </c>
      <c r="NR5" s="27">
        <v>1.0004999999999999</v>
      </c>
      <c r="NS5" s="27">
        <v>1.0006999999999999</v>
      </c>
      <c r="NT5" s="27">
        <v>1.0006999999999999</v>
      </c>
      <c r="NU5" s="27">
        <v>1.0006999999999999</v>
      </c>
      <c r="NV5" s="27">
        <v>0.99880000000000002</v>
      </c>
      <c r="NW5" s="27">
        <v>0.99929999999999997</v>
      </c>
      <c r="NX5" s="27">
        <v>0.99770000000000003</v>
      </c>
      <c r="NY5" s="27">
        <v>1.0019</v>
      </c>
      <c r="NZ5" s="27">
        <v>1.0001</v>
      </c>
      <c r="OA5" s="27">
        <v>1.0001</v>
      </c>
      <c r="OB5" s="27">
        <v>1.0001</v>
      </c>
      <c r="OC5" s="27">
        <v>0.99750000000000005</v>
      </c>
      <c r="OD5" s="27">
        <v>0.99870000000000003</v>
      </c>
      <c r="OE5" s="27">
        <v>0.997</v>
      </c>
      <c r="OF5" s="27">
        <v>0.99480000000000002</v>
      </c>
      <c r="OG5" s="27">
        <v>1.0016</v>
      </c>
      <c r="OH5" s="27">
        <v>1.0016</v>
      </c>
      <c r="OI5" s="27">
        <v>1.0016</v>
      </c>
      <c r="OJ5" s="27">
        <v>1.0027999999999999</v>
      </c>
      <c r="OK5" s="27">
        <v>1.0042</v>
      </c>
      <c r="OL5" s="27">
        <v>1.0093000000000001</v>
      </c>
      <c r="OM5" s="27">
        <v>1.0093000000000001</v>
      </c>
      <c r="ON5" s="27">
        <v>1.0092000000000001</v>
      </c>
      <c r="OO5" s="27">
        <v>1.0092000000000001</v>
      </c>
      <c r="OP5" s="27">
        <v>1.0092000000000001</v>
      </c>
      <c r="OQ5" s="27">
        <v>1.016</v>
      </c>
      <c r="OR5" s="27">
        <v>1.0165999999999999</v>
      </c>
      <c r="OS5" s="27">
        <v>1.0225</v>
      </c>
      <c r="OT5" s="27">
        <v>1.0248999999999999</v>
      </c>
      <c r="OU5" s="27">
        <v>1.0283</v>
      </c>
      <c r="OV5" s="27">
        <v>1.0283</v>
      </c>
      <c r="OW5" s="27">
        <v>1.0283</v>
      </c>
      <c r="OX5" s="27">
        <v>1.0339</v>
      </c>
      <c r="OY5" s="27">
        <v>1.0341</v>
      </c>
      <c r="OZ5" s="27">
        <v>1.0377000000000001</v>
      </c>
      <c r="PA5" s="27">
        <v>1.0414000000000001</v>
      </c>
      <c r="PB5" s="27">
        <v>1.0390999999999999</v>
      </c>
      <c r="PC5" s="27">
        <v>1.0390999999999999</v>
      </c>
      <c r="PD5" s="27">
        <v>1.0390999999999999</v>
      </c>
      <c r="PE5" s="27">
        <v>1.0376000000000001</v>
      </c>
      <c r="PF5" s="27">
        <v>1.0446</v>
      </c>
      <c r="PG5" s="27">
        <v>1.0483</v>
      </c>
      <c r="PH5" s="27">
        <v>1.0436000000000001</v>
      </c>
      <c r="PI5" s="27">
        <v>1.0369999999999999</v>
      </c>
      <c r="PJ5" s="27">
        <v>1.0369999999999999</v>
      </c>
      <c r="PK5" s="27">
        <v>1.0369999999999999</v>
      </c>
      <c r="PL5" s="27">
        <v>1.0392999999999999</v>
      </c>
      <c r="PM5" s="27">
        <v>1.0425</v>
      </c>
      <c r="PN5" s="27">
        <v>1.0452999999999999</v>
      </c>
      <c r="PO5" s="27">
        <v>1.046</v>
      </c>
      <c r="PP5" s="27">
        <v>1.046</v>
      </c>
      <c r="PQ5" s="27">
        <v>1.046</v>
      </c>
      <c r="PR5" s="27">
        <v>1.046</v>
      </c>
      <c r="PS5" s="27">
        <v>1.046</v>
      </c>
      <c r="PT5" s="27">
        <v>1.0506</v>
      </c>
      <c r="PU5" s="27">
        <v>1.052</v>
      </c>
      <c r="PV5" s="27">
        <v>1.0571999999999999</v>
      </c>
      <c r="PW5" s="27">
        <v>1.0548999999999999</v>
      </c>
      <c r="PX5" s="27">
        <v>1.0548999999999999</v>
      </c>
      <c r="PY5" s="27">
        <v>1.0548999999999999</v>
      </c>
      <c r="PZ5" s="27">
        <v>1.0552999999999999</v>
      </c>
      <c r="QA5" s="27">
        <v>1.0492999999999999</v>
      </c>
      <c r="QB5" s="27">
        <v>1.0474000000000001</v>
      </c>
      <c r="QC5" s="27">
        <v>1.0505</v>
      </c>
      <c r="QD5" s="27">
        <v>1.0511999999999999</v>
      </c>
      <c r="QE5" s="27">
        <v>1.0511999999999999</v>
      </c>
      <c r="QF5" s="27">
        <v>1.0511999999999999</v>
      </c>
      <c r="QG5" s="27">
        <v>1.0558000000000001</v>
      </c>
      <c r="QH5" s="27">
        <v>1.0568</v>
      </c>
      <c r="QI5" s="27">
        <v>1.0589</v>
      </c>
      <c r="QJ5" s="27">
        <v>1.0531999999999999</v>
      </c>
      <c r="QK5" s="27">
        <v>1.0509999999999999</v>
      </c>
      <c r="QL5" s="27">
        <v>1.0509999999999999</v>
      </c>
      <c r="QM5" s="27">
        <v>1.0509999999999999</v>
      </c>
      <c r="QN5" s="27">
        <v>1.0588</v>
      </c>
      <c r="QO5" s="27">
        <v>1.0637000000000001</v>
      </c>
      <c r="QP5" s="27">
        <v>1.0674999999999999</v>
      </c>
      <c r="QQ5" s="27">
        <v>1.0656000000000001</v>
      </c>
      <c r="QR5" s="27">
        <v>1.0694999999999999</v>
      </c>
      <c r="QS5" s="27">
        <v>1.0694999999999999</v>
      </c>
      <c r="QT5" s="27">
        <v>1.0694999999999999</v>
      </c>
      <c r="QU5" s="27">
        <v>1.0566</v>
      </c>
      <c r="QV5" s="27">
        <v>1.0602</v>
      </c>
      <c r="QW5" s="27">
        <v>1.0660000000000001</v>
      </c>
      <c r="QX5" s="27">
        <v>1.0685</v>
      </c>
      <c r="QY5" s="27">
        <v>1.069</v>
      </c>
      <c r="QZ5" s="27">
        <v>1.069</v>
      </c>
      <c r="RA5" s="27">
        <v>1.069</v>
      </c>
      <c r="RB5" s="27">
        <v>1.0667</v>
      </c>
      <c r="RC5" s="27">
        <v>1.0659000000000001</v>
      </c>
      <c r="RD5" s="27">
        <v>1.0696000000000001</v>
      </c>
      <c r="RE5" s="27">
        <v>1.0779000000000001</v>
      </c>
      <c r="RF5" s="27">
        <v>1.0819000000000001</v>
      </c>
      <c r="RG5" s="27">
        <v>1.0819000000000001</v>
      </c>
      <c r="RH5" s="27">
        <v>1.0819000000000001</v>
      </c>
      <c r="RI5" s="27">
        <v>1.0821000000000001</v>
      </c>
      <c r="RJ5" s="27">
        <v>1.0720000000000001</v>
      </c>
      <c r="RK5" s="27">
        <v>1.0704</v>
      </c>
      <c r="RL5" s="27">
        <v>1.0661</v>
      </c>
      <c r="RM5" s="27">
        <v>1.0671999999999999</v>
      </c>
      <c r="RN5" s="27">
        <v>1.0671999999999999</v>
      </c>
      <c r="RO5" s="27">
        <v>1.0671999999999999</v>
      </c>
      <c r="RP5" s="27">
        <v>1.0603</v>
      </c>
      <c r="RQ5" s="27">
        <v>1.0627</v>
      </c>
      <c r="RR5" s="27">
        <v>1.0654999999999999</v>
      </c>
      <c r="RS5" s="27">
        <v>1.0725</v>
      </c>
      <c r="RT5" s="27">
        <v>1.0772999999999999</v>
      </c>
      <c r="RU5" s="27">
        <v>1.0772999999999999</v>
      </c>
      <c r="RV5" s="27">
        <v>1.0772999999999999</v>
      </c>
      <c r="RW5" s="27">
        <v>1.0738000000000001</v>
      </c>
      <c r="RX5" s="27">
        <v>1.071</v>
      </c>
      <c r="RY5" s="27">
        <v>1.0718000000000001</v>
      </c>
      <c r="RZ5" s="27">
        <v>1.0706</v>
      </c>
      <c r="SA5" s="27">
        <v>1.0690999999999999</v>
      </c>
      <c r="SB5" s="27">
        <v>1.0690999999999999</v>
      </c>
      <c r="SC5" s="27">
        <v>1.0690999999999999</v>
      </c>
      <c r="SD5" s="27">
        <v>1.0622</v>
      </c>
      <c r="SE5" s="27">
        <v>1.0526</v>
      </c>
      <c r="SF5" s="27">
        <v>1.0399</v>
      </c>
      <c r="SG5" s="27">
        <v>1.0404</v>
      </c>
      <c r="SH5" s="27">
        <v>1.0423</v>
      </c>
      <c r="SI5" s="27">
        <v>1.0423</v>
      </c>
      <c r="SJ5" s="27">
        <v>1.0423</v>
      </c>
      <c r="SK5" s="27">
        <v>1.0415000000000001</v>
      </c>
      <c r="SL5" s="27">
        <v>1.0364</v>
      </c>
      <c r="SM5" s="27">
        <v>1.0368999999999999</v>
      </c>
      <c r="SN5" s="27">
        <v>1.0405</v>
      </c>
      <c r="SO5" s="27">
        <v>1.0297000000000001</v>
      </c>
      <c r="SP5" s="27">
        <v>1.0297000000000001</v>
      </c>
      <c r="SQ5" s="27">
        <v>1.0297000000000001</v>
      </c>
      <c r="SR5" s="27">
        <v>1.0239</v>
      </c>
      <c r="SS5" s="27">
        <v>1.0227999999999999</v>
      </c>
      <c r="ST5" s="27">
        <v>1.0175000000000001</v>
      </c>
      <c r="SU5" s="27">
        <v>1.0225</v>
      </c>
      <c r="SV5" s="27">
        <v>1.0245</v>
      </c>
      <c r="SW5" s="27">
        <v>1.0245</v>
      </c>
      <c r="SX5" s="27">
        <v>1.0245</v>
      </c>
      <c r="SY5" s="27">
        <v>1.0257000000000001</v>
      </c>
      <c r="SZ5" s="27">
        <v>1.0245</v>
      </c>
      <c r="TA5" s="27">
        <v>1.0296000000000001</v>
      </c>
      <c r="TB5" s="27">
        <v>1.0248999999999999</v>
      </c>
      <c r="TC5" s="27">
        <v>1.0248999999999999</v>
      </c>
      <c r="TD5" s="27">
        <v>1.0248999999999999</v>
      </c>
      <c r="TE5" s="27">
        <v>1.0248999999999999</v>
      </c>
      <c r="TF5" s="27">
        <v>1.0197000000000001</v>
      </c>
      <c r="TG5" s="27">
        <v>1.0104</v>
      </c>
      <c r="TH5" s="27">
        <v>1.0101</v>
      </c>
      <c r="TI5" s="27">
        <v>1.0101</v>
      </c>
      <c r="TJ5" s="27">
        <v>1.0101</v>
      </c>
      <c r="TK5" s="27">
        <v>1.0101</v>
      </c>
      <c r="TL5" s="27">
        <v>1.0101</v>
      </c>
      <c r="TM5" s="27">
        <v>1.0114000000000001</v>
      </c>
      <c r="TN5" s="27">
        <v>1.0122</v>
      </c>
      <c r="TO5" s="27">
        <v>1.0155000000000001</v>
      </c>
      <c r="TP5" s="27">
        <v>1.0123</v>
      </c>
      <c r="TQ5" s="27">
        <v>1.0117</v>
      </c>
      <c r="TR5" s="27">
        <v>1.0117</v>
      </c>
      <c r="TS5" s="27">
        <v>1.0117</v>
      </c>
      <c r="TT5" s="27">
        <v>1.0136000000000001</v>
      </c>
      <c r="TU5" s="27">
        <v>1.0076000000000001</v>
      </c>
      <c r="TV5" s="27">
        <v>1.0081</v>
      </c>
      <c r="TW5" s="27">
        <v>1.01</v>
      </c>
      <c r="TX5" s="27">
        <v>1.0032000000000001</v>
      </c>
      <c r="TY5" s="27">
        <v>1.0032000000000001</v>
      </c>
      <c r="TZ5" s="27">
        <v>1.0032000000000001</v>
      </c>
      <c r="UA5" s="27">
        <v>1.0074000000000001</v>
      </c>
      <c r="UB5" s="27">
        <v>1.0119</v>
      </c>
      <c r="UC5" s="27">
        <v>1.0148999999999999</v>
      </c>
      <c r="UD5" s="27">
        <v>1.0170999999999999</v>
      </c>
      <c r="UE5" s="27">
        <v>1.0165999999999999</v>
      </c>
      <c r="UF5" s="27">
        <v>1.0165999999999999</v>
      </c>
      <c r="UG5" s="27">
        <v>1.0165999999999999</v>
      </c>
      <c r="UH5" s="27">
        <v>1.0127999999999999</v>
      </c>
      <c r="UI5" s="27">
        <v>1.014</v>
      </c>
      <c r="UJ5" s="27">
        <v>1.0178</v>
      </c>
      <c r="UK5" s="27">
        <v>1.02</v>
      </c>
      <c r="UL5" s="27">
        <v>1.0195000000000001</v>
      </c>
      <c r="UM5" s="27">
        <v>1.0195000000000001</v>
      </c>
      <c r="UN5" s="27">
        <v>1.0195000000000001</v>
      </c>
      <c r="UO5" s="27">
        <v>1.0202</v>
      </c>
      <c r="UP5" s="27">
        <v>1.0121</v>
      </c>
      <c r="UQ5" s="27">
        <v>1.0065999999999999</v>
      </c>
      <c r="UR5" s="27">
        <v>1.0089999999999999</v>
      </c>
      <c r="US5" s="27">
        <v>1.0085</v>
      </c>
      <c r="UT5" s="27">
        <v>1.0085</v>
      </c>
      <c r="UU5" s="27">
        <v>1.0085</v>
      </c>
      <c r="UV5" s="27">
        <v>1.0073000000000001</v>
      </c>
      <c r="UW5" s="27">
        <v>1.0141</v>
      </c>
      <c r="UX5" s="27">
        <v>1.0087999999999999</v>
      </c>
      <c r="UY5" s="27">
        <v>1.0056</v>
      </c>
      <c r="UZ5" s="27">
        <v>1.0054000000000001</v>
      </c>
      <c r="VA5" s="27">
        <v>1.0054000000000001</v>
      </c>
      <c r="VB5" s="27">
        <v>1.0054000000000001</v>
      </c>
      <c r="VC5" s="27">
        <v>1.0035000000000001</v>
      </c>
      <c r="VD5" s="27">
        <v>1.0007999999999999</v>
      </c>
      <c r="VE5" s="27">
        <v>1.0004</v>
      </c>
      <c r="VF5" s="27">
        <v>0.99970000000000003</v>
      </c>
      <c r="VG5" s="27">
        <v>1.0019</v>
      </c>
      <c r="VH5" s="27">
        <v>1.0019</v>
      </c>
      <c r="VI5" s="27">
        <v>1.0019</v>
      </c>
      <c r="VJ5" s="27">
        <v>0.99980000000000002</v>
      </c>
      <c r="VK5" s="27">
        <v>0.99760000000000004</v>
      </c>
      <c r="VL5" s="27">
        <v>1.0014000000000001</v>
      </c>
      <c r="VM5" s="27">
        <v>1.0007999999999999</v>
      </c>
      <c r="VN5" s="27">
        <v>0.99770000000000003</v>
      </c>
      <c r="VO5" s="27">
        <v>0.99770000000000003</v>
      </c>
      <c r="VP5" s="27">
        <v>0.99770000000000003</v>
      </c>
      <c r="VQ5" s="27">
        <v>1.0064</v>
      </c>
      <c r="VR5" s="27">
        <v>1.0081</v>
      </c>
      <c r="VS5" s="27">
        <v>1.0126999999999999</v>
      </c>
      <c r="VT5" s="27">
        <v>1.0137</v>
      </c>
      <c r="VU5" s="27">
        <v>1.0190999999999999</v>
      </c>
      <c r="VV5" s="27">
        <v>1.0190999999999999</v>
      </c>
      <c r="VW5" s="27">
        <v>1.0190999999999999</v>
      </c>
      <c r="VX5" s="27">
        <v>1.0254000000000001</v>
      </c>
      <c r="VY5" s="27">
        <v>1.0170999999999999</v>
      </c>
      <c r="VZ5" s="27">
        <v>1.0222</v>
      </c>
      <c r="WA5" s="27">
        <v>1.0250999999999999</v>
      </c>
      <c r="WB5" s="27">
        <v>1.024</v>
      </c>
      <c r="WC5" s="27">
        <v>1.024</v>
      </c>
      <c r="WD5" s="27">
        <v>1.024</v>
      </c>
      <c r="WE5" s="27">
        <v>1.0263</v>
      </c>
      <c r="WF5" s="27">
        <v>1.0266</v>
      </c>
      <c r="WG5" s="27">
        <v>1.0239</v>
      </c>
      <c r="WH5" s="27">
        <v>1.0217000000000001</v>
      </c>
      <c r="WI5" s="27">
        <v>1.0204</v>
      </c>
      <c r="WJ5" s="27">
        <v>1.0204</v>
      </c>
      <c r="WK5" s="27">
        <v>1.0204</v>
      </c>
      <c r="WL5" s="27">
        <v>1.0235000000000001</v>
      </c>
      <c r="WM5" s="27">
        <v>1.0288999999999999</v>
      </c>
      <c r="WN5" s="27">
        <v>1.0266</v>
      </c>
      <c r="WO5" s="27">
        <v>1.0303</v>
      </c>
      <c r="WP5" s="27">
        <v>1.0305</v>
      </c>
      <c r="WQ5" s="27">
        <v>1.0305</v>
      </c>
      <c r="WR5" s="27">
        <v>1.0305</v>
      </c>
      <c r="WS5" s="27">
        <v>1.0277000000000001</v>
      </c>
      <c r="WT5" s="27">
        <v>1.0253000000000001</v>
      </c>
      <c r="WU5" s="27">
        <v>1.0293000000000001</v>
      </c>
      <c r="WV5" s="27">
        <v>1.0264</v>
      </c>
      <c r="WW5" s="27">
        <v>1.0322</v>
      </c>
      <c r="WX5" s="27">
        <v>1.0322</v>
      </c>
      <c r="WY5" s="27">
        <v>1.0322</v>
      </c>
      <c r="WZ5" s="27">
        <v>1.0276000000000001</v>
      </c>
      <c r="XA5" s="27">
        <v>1.0411999999999999</v>
      </c>
      <c r="XB5" s="27">
        <v>1.0379</v>
      </c>
      <c r="XC5" s="27">
        <v>1.0422</v>
      </c>
      <c r="XD5" s="27">
        <v>1.0421</v>
      </c>
      <c r="XE5" s="27">
        <v>1.0421</v>
      </c>
      <c r="XF5" s="27">
        <v>1.0421</v>
      </c>
      <c r="XG5" s="27">
        <v>1.0338000000000001</v>
      </c>
      <c r="XH5" s="27">
        <v>1.042</v>
      </c>
      <c r="XI5" s="27">
        <v>1.0427</v>
      </c>
      <c r="XJ5" s="27">
        <v>1.052</v>
      </c>
      <c r="XK5" s="27">
        <v>1.0573999999999999</v>
      </c>
      <c r="XL5" s="27">
        <v>1.0573999999999999</v>
      </c>
      <c r="XM5" s="27">
        <v>1.0573999999999999</v>
      </c>
      <c r="XN5" s="27">
        <v>1.0489999999999999</v>
      </c>
      <c r="XO5" s="27">
        <v>1.0467</v>
      </c>
      <c r="XP5" s="27">
        <v>1.0423</v>
      </c>
      <c r="XQ5" s="27">
        <v>1.0444</v>
      </c>
      <c r="XR5" s="27">
        <v>1.0419</v>
      </c>
      <c r="XS5" s="27">
        <v>1.0419</v>
      </c>
      <c r="XT5" s="27">
        <v>1.0419</v>
      </c>
      <c r="XU5" s="27">
        <v>1.0330999999999999</v>
      </c>
      <c r="XV5" s="27">
        <v>1.0431999999999999</v>
      </c>
      <c r="XW5" s="27">
        <v>1.0581</v>
      </c>
      <c r="XX5" s="27">
        <v>1.0470999999999999</v>
      </c>
      <c r="XY5" s="27">
        <v>1.0367</v>
      </c>
      <c r="XZ5" s="27">
        <v>1.0367</v>
      </c>
      <c r="YA5" s="27">
        <v>1.0367</v>
      </c>
      <c r="YB5" s="27">
        <v>1.0379</v>
      </c>
      <c r="YC5" s="27">
        <v>1.0357000000000001</v>
      </c>
      <c r="YD5" s="27">
        <v>1.0358000000000001</v>
      </c>
      <c r="YE5" s="27">
        <v>1.0350999999999999</v>
      </c>
      <c r="YF5" s="27">
        <v>1.0401</v>
      </c>
      <c r="YG5" s="27">
        <v>1.0401</v>
      </c>
      <c r="YH5" s="27">
        <v>1.0401</v>
      </c>
      <c r="YI5" s="27">
        <v>1.0341</v>
      </c>
      <c r="YJ5" s="27">
        <v>1.0266999999999999</v>
      </c>
      <c r="YK5" s="27">
        <v>1.0286</v>
      </c>
      <c r="YL5" s="27">
        <v>1.0327999999999999</v>
      </c>
      <c r="YM5" s="27">
        <v>1.0392999999999999</v>
      </c>
      <c r="YN5" s="27">
        <v>1.0392999999999999</v>
      </c>
      <c r="YO5" s="27">
        <v>1.0392999999999999</v>
      </c>
      <c r="YP5" s="27">
        <v>1.0345</v>
      </c>
      <c r="YQ5" s="27">
        <v>1.0387999999999999</v>
      </c>
      <c r="YR5" s="27">
        <v>1.0293000000000001</v>
      </c>
      <c r="YS5" s="27">
        <v>1.0276000000000001</v>
      </c>
      <c r="YT5" s="27">
        <v>1.0325</v>
      </c>
      <c r="YU5" s="27">
        <v>1.0325</v>
      </c>
      <c r="YV5" s="27">
        <v>1.0325</v>
      </c>
      <c r="YW5" s="27">
        <v>1.0311999999999999</v>
      </c>
      <c r="YX5" s="27">
        <v>1.0323</v>
      </c>
      <c r="YY5" s="27">
        <v>1.0348999999999999</v>
      </c>
      <c r="YZ5" s="27">
        <v>1.0324</v>
      </c>
      <c r="ZA5" s="27">
        <v>1.0327999999999999</v>
      </c>
      <c r="ZB5" s="27">
        <v>1.0327999999999999</v>
      </c>
      <c r="ZC5" s="27">
        <v>1.0327999999999999</v>
      </c>
      <c r="ZD5" s="27">
        <v>1.0410999999999999</v>
      </c>
      <c r="ZE5" s="27">
        <v>1.0441</v>
      </c>
      <c r="ZF5" s="27">
        <v>1.0569999999999999</v>
      </c>
      <c r="ZG5" s="27">
        <v>1.0569999999999999</v>
      </c>
      <c r="ZH5" s="27">
        <v>1.0535000000000001</v>
      </c>
      <c r="ZI5" s="27">
        <v>1.0535000000000001</v>
      </c>
      <c r="ZJ5" s="27">
        <v>1.0535000000000001</v>
      </c>
      <c r="ZK5" s="27">
        <v>1.0404</v>
      </c>
      <c r="ZL5" s="27">
        <v>1.0489999999999999</v>
      </c>
      <c r="ZM5" s="27">
        <v>1.0481</v>
      </c>
      <c r="ZN5" s="27">
        <v>1.0408999999999999</v>
      </c>
      <c r="ZO5" s="27">
        <v>1.0328999999999999</v>
      </c>
      <c r="ZP5" s="27">
        <v>1.0328999999999999</v>
      </c>
      <c r="ZQ5" s="27">
        <v>1.0328999999999999</v>
      </c>
      <c r="ZR5" s="27">
        <v>1.0368999999999999</v>
      </c>
      <c r="ZS5" s="27">
        <v>1.0383</v>
      </c>
      <c r="ZT5" s="27">
        <v>1.0330999999999999</v>
      </c>
      <c r="ZU5" s="27">
        <v>1.0345</v>
      </c>
      <c r="ZV5" s="27">
        <v>1.0390999999999999</v>
      </c>
      <c r="ZW5" s="27">
        <v>1.0390999999999999</v>
      </c>
      <c r="ZX5" s="27">
        <v>1.0390999999999999</v>
      </c>
      <c r="ZY5" s="27">
        <v>1.0374000000000001</v>
      </c>
      <c r="ZZ5" s="27">
        <v>1.0346</v>
      </c>
      <c r="AAA5" s="27">
        <v>1.0364</v>
      </c>
      <c r="AAB5" s="27">
        <v>1.0388999999999999</v>
      </c>
      <c r="AAC5" s="27">
        <v>1.0441</v>
      </c>
      <c r="AAD5" s="27">
        <v>1.0441</v>
      </c>
      <c r="AAE5" s="27">
        <v>1.0441</v>
      </c>
      <c r="AAF5" s="27">
        <v>1.0437000000000001</v>
      </c>
      <c r="AAG5" s="27">
        <v>1.0423</v>
      </c>
      <c r="AAH5" s="27">
        <v>1.0363</v>
      </c>
      <c r="AAI5" s="27">
        <v>1.0281</v>
      </c>
      <c r="AAJ5" s="27">
        <v>1.0297000000000001</v>
      </c>
      <c r="AAK5" s="27">
        <v>1.0297000000000001</v>
      </c>
      <c r="AAL5" s="27">
        <v>1.0297000000000001</v>
      </c>
      <c r="AAM5" s="27">
        <v>1.0278</v>
      </c>
      <c r="AAN5" s="27">
        <v>1.0266999999999999</v>
      </c>
      <c r="AAO5" s="27">
        <v>1.0278</v>
      </c>
      <c r="AAP5" s="27">
        <v>1.0303</v>
      </c>
      <c r="AAQ5" s="27">
        <v>1.0259</v>
      </c>
      <c r="AAR5" s="27">
        <v>1.0259</v>
      </c>
      <c r="AAS5" s="27">
        <v>1.0259</v>
      </c>
      <c r="AAT5" s="27">
        <v>1.0268999999999999</v>
      </c>
      <c r="AAU5" s="27">
        <v>1.0303</v>
      </c>
      <c r="AAV5" s="27">
        <v>1.0338000000000001</v>
      </c>
      <c r="AAW5" s="27">
        <v>1.0335000000000001</v>
      </c>
      <c r="AAX5" s="27">
        <v>1.0287999999999999</v>
      </c>
      <c r="AAY5" s="27">
        <v>1.0287999999999999</v>
      </c>
      <c r="AAZ5" s="27">
        <v>1.0287999999999999</v>
      </c>
      <c r="ABA5" s="27">
        <v>1.0344</v>
      </c>
      <c r="ABB5" s="27">
        <v>1.0345</v>
      </c>
      <c r="ABC5" s="27">
        <v>1.0375000000000001</v>
      </c>
      <c r="ABD5" s="27">
        <v>1.0362</v>
      </c>
      <c r="ABE5" s="27">
        <v>1.0297000000000001</v>
      </c>
      <c r="ABF5" s="27">
        <v>1.0297000000000001</v>
      </c>
      <c r="ABG5" s="27">
        <v>1.0297000000000001</v>
      </c>
      <c r="ABH5" s="27">
        <v>1.0308999999999999</v>
      </c>
      <c r="ABI5" s="27">
        <v>1.0298</v>
      </c>
      <c r="ABJ5" s="27">
        <v>1.0247999999999999</v>
      </c>
      <c r="ABK5" s="27">
        <v>1.0264</v>
      </c>
      <c r="ABL5" s="27">
        <v>1.0283</v>
      </c>
      <c r="ABM5" s="27">
        <v>1.0283</v>
      </c>
      <c r="ABN5" s="27">
        <v>1.0283</v>
      </c>
      <c r="ABO5" s="27">
        <v>1.0284</v>
      </c>
      <c r="ABP5" s="27">
        <v>1.0242</v>
      </c>
      <c r="ABQ5" s="27">
        <v>1.0278</v>
      </c>
      <c r="ABR5" s="27">
        <v>1.0304</v>
      </c>
      <c r="ABS5" s="27">
        <v>1.0236000000000001</v>
      </c>
      <c r="ABT5" s="27">
        <v>1.0236000000000001</v>
      </c>
      <c r="ABU5" s="27">
        <v>1.0236000000000001</v>
      </c>
      <c r="ABV5" s="27">
        <v>1.0235000000000001</v>
      </c>
      <c r="ABW5" s="27">
        <v>1.0178</v>
      </c>
      <c r="ABX5" s="27">
        <v>1.0092000000000001</v>
      </c>
      <c r="ABY5" s="27">
        <v>1.0025999999999999</v>
      </c>
      <c r="ABZ5" s="27">
        <v>0.99209999999999998</v>
      </c>
      <c r="ACA5" s="27">
        <v>0.99209999999999998</v>
      </c>
      <c r="ACB5" s="27">
        <v>0.99209999999999998</v>
      </c>
      <c r="ACC5" s="27">
        <v>0.99160000000000004</v>
      </c>
      <c r="ACD5" s="27">
        <v>0.99390000000000001</v>
      </c>
      <c r="ACE5" s="27">
        <v>0.99539999999999995</v>
      </c>
      <c r="ACF5" s="27">
        <v>1.0055000000000001</v>
      </c>
      <c r="ACG5" s="27">
        <v>1.0113000000000001</v>
      </c>
      <c r="ACH5" s="27">
        <v>1.0113000000000001</v>
      </c>
      <c r="ACI5" s="27">
        <v>1.0113000000000001</v>
      </c>
      <c r="ACJ5" s="27">
        <v>1.0077</v>
      </c>
      <c r="ACK5" s="27">
        <v>1.0099</v>
      </c>
      <c r="ACL5" s="27">
        <v>1.0058</v>
      </c>
      <c r="ACM5" s="27">
        <v>1.0091000000000001</v>
      </c>
      <c r="ACN5" s="27">
        <v>1.0091000000000001</v>
      </c>
      <c r="ACO5" s="27">
        <v>1.0091000000000001</v>
      </c>
      <c r="ACP5" s="27">
        <v>1.0091000000000001</v>
      </c>
      <c r="ACQ5" s="27">
        <v>1.0056</v>
      </c>
      <c r="ACR5" s="27">
        <v>1.0054000000000001</v>
      </c>
      <c r="ACS5" s="27">
        <v>1.006</v>
      </c>
      <c r="ACT5" s="27">
        <v>1.0039</v>
      </c>
      <c r="ACU5" s="27">
        <v>1.0017</v>
      </c>
      <c r="ACV5" s="27">
        <v>1.0017</v>
      </c>
      <c r="ACW5" s="27">
        <v>1.0017</v>
      </c>
      <c r="ACX5" s="27">
        <v>1.0041</v>
      </c>
      <c r="ACY5" s="27">
        <v>1.0033000000000001</v>
      </c>
      <c r="ACZ5" s="27">
        <v>0.99960000000000004</v>
      </c>
      <c r="ADA5" s="27">
        <v>0.99480000000000002</v>
      </c>
      <c r="ADB5" s="27">
        <v>0.99480000000000002</v>
      </c>
      <c r="ADC5" s="27">
        <v>0.99480000000000002</v>
      </c>
      <c r="ADD5" s="27">
        <v>0.99480000000000002</v>
      </c>
      <c r="ADE5" s="27">
        <v>0.99480000000000002</v>
      </c>
      <c r="ADF5" s="27">
        <v>0.99319999999999997</v>
      </c>
      <c r="ADG5" s="27">
        <v>0.99250000000000005</v>
      </c>
      <c r="ADH5" s="27">
        <v>0.99029999999999996</v>
      </c>
      <c r="ADI5" s="27">
        <v>0.99390000000000001</v>
      </c>
      <c r="ADJ5" s="27">
        <v>0.99390000000000001</v>
      </c>
      <c r="ADK5" s="27">
        <v>0.99390000000000001</v>
      </c>
      <c r="ADL5" s="27">
        <v>0.99660000000000004</v>
      </c>
      <c r="ADM5" s="27">
        <v>0.99719999999999998</v>
      </c>
      <c r="ADN5" s="27">
        <v>0.99790000000000001</v>
      </c>
      <c r="ADO5" s="27">
        <v>0.998</v>
      </c>
      <c r="ADP5" s="27">
        <v>0.99950000000000006</v>
      </c>
      <c r="ADQ5" s="27">
        <v>0.99950000000000006</v>
      </c>
      <c r="ADR5" s="27">
        <v>0.99950000000000006</v>
      </c>
      <c r="ADS5" s="27">
        <v>1.0036</v>
      </c>
      <c r="ADT5" s="27">
        <v>1.0034000000000001</v>
      </c>
      <c r="ADU5" s="27">
        <v>1.0155000000000001</v>
      </c>
      <c r="ADV5" s="27">
        <v>1.0164</v>
      </c>
      <c r="ADW5" s="27">
        <v>1.0081</v>
      </c>
      <c r="ADX5" s="27">
        <v>1.0081</v>
      </c>
      <c r="ADY5" s="27">
        <v>1.0081</v>
      </c>
      <c r="ADZ5" s="27">
        <v>1.008</v>
      </c>
      <c r="AEA5" s="27">
        <v>1.0086999999999999</v>
      </c>
      <c r="AEB5" s="27">
        <v>1.0047999999999999</v>
      </c>
      <c r="AEC5" s="27">
        <v>1.0029999999999999</v>
      </c>
      <c r="AED5" s="27">
        <v>1.0036</v>
      </c>
      <c r="AEE5" s="27">
        <v>1.0036</v>
      </c>
      <c r="AEF5" s="27">
        <v>1.0036</v>
      </c>
      <c r="AEG5" s="27">
        <v>1.0028999999999999</v>
      </c>
      <c r="AEH5" s="27">
        <v>0.99129999999999996</v>
      </c>
      <c r="AEI5" s="27">
        <v>0.99109999999999998</v>
      </c>
      <c r="AEJ5" s="27">
        <v>0.99199999999999999</v>
      </c>
      <c r="AEK5" s="27">
        <v>0.98719999999999997</v>
      </c>
      <c r="AEL5" s="27">
        <v>0.98719999999999997</v>
      </c>
      <c r="AEM5" s="27">
        <v>0.98719999999999997</v>
      </c>
      <c r="AEN5" s="27">
        <v>0.98519999999999996</v>
      </c>
      <c r="AEO5" s="27">
        <v>0.98640000000000005</v>
      </c>
      <c r="AEP5" s="27">
        <v>0.98560000000000003</v>
      </c>
      <c r="AEQ5" s="27">
        <v>0.99050000000000005</v>
      </c>
      <c r="AER5" s="27">
        <v>0.98970000000000002</v>
      </c>
      <c r="AES5" s="27">
        <v>0.98970000000000002</v>
      </c>
      <c r="AET5" s="27">
        <v>0.98970000000000002</v>
      </c>
      <c r="AEU5" s="27">
        <v>0.98709999999999998</v>
      </c>
      <c r="AEV5" s="27">
        <v>0.98929999999999996</v>
      </c>
      <c r="AEW5" s="27">
        <v>0.99519999999999997</v>
      </c>
      <c r="AEX5" s="27">
        <v>0.99280000000000002</v>
      </c>
      <c r="AEY5" s="27">
        <v>0.99619999999999997</v>
      </c>
      <c r="AEZ5" s="27">
        <v>0.99619999999999997</v>
      </c>
      <c r="AFA5" s="27">
        <v>0.99619999999999997</v>
      </c>
      <c r="AFB5" s="27">
        <v>0.99160000000000004</v>
      </c>
      <c r="AFC5" s="27">
        <v>0.9879</v>
      </c>
      <c r="AFD5" s="27">
        <v>0.99039999999999995</v>
      </c>
      <c r="AFE5" s="27">
        <v>0.99680000000000002</v>
      </c>
      <c r="AFF5" s="27">
        <v>1.0012000000000001</v>
      </c>
      <c r="AFG5" s="27">
        <v>1.0012000000000001</v>
      </c>
      <c r="AFH5" s="27">
        <v>1.0012000000000001</v>
      </c>
      <c r="AFI5" s="27">
        <v>1.0004999999999999</v>
      </c>
      <c r="AFJ5" s="27">
        <v>0.9909</v>
      </c>
      <c r="AFK5" s="27">
        <v>0.99660000000000004</v>
      </c>
      <c r="AFL5" s="27">
        <v>0.99590000000000001</v>
      </c>
      <c r="AFM5" s="27">
        <v>0.99629999999999996</v>
      </c>
      <c r="AFN5" s="27">
        <v>0.99629999999999996</v>
      </c>
      <c r="AFO5" s="27">
        <v>0.99629999999999996</v>
      </c>
      <c r="AFP5" s="27">
        <v>1.0019</v>
      </c>
      <c r="AFQ5" s="27">
        <v>1.0025999999999999</v>
      </c>
      <c r="AFR5" s="27">
        <v>1.0016</v>
      </c>
      <c r="AFS5" s="27">
        <v>1.0039</v>
      </c>
      <c r="AFT5" s="27">
        <v>1.0043</v>
      </c>
      <c r="AFU5" s="27">
        <v>1.0043</v>
      </c>
      <c r="AFV5" s="27">
        <v>1.0043</v>
      </c>
      <c r="AFW5" s="27">
        <v>1.0109999999999999</v>
      </c>
      <c r="AFX5" s="27">
        <v>1.0103</v>
      </c>
      <c r="AFY5" s="27">
        <v>1.0082</v>
      </c>
      <c r="AFZ5" s="27">
        <v>0.99629999999999996</v>
      </c>
      <c r="AGA5" s="27">
        <v>0.99929999999999997</v>
      </c>
      <c r="AGB5" s="27">
        <v>0.99929999999999997</v>
      </c>
      <c r="AGC5" s="27">
        <v>0.99929999999999997</v>
      </c>
      <c r="AGD5" s="27">
        <v>1.0006999999999999</v>
      </c>
      <c r="AGE5" s="27">
        <v>1.0009999999999999</v>
      </c>
      <c r="AGF5" s="27">
        <v>1.0008999999999999</v>
      </c>
      <c r="AGG5" s="27">
        <v>0.99890000000000001</v>
      </c>
      <c r="AGH5" s="27">
        <v>0.99109999999999998</v>
      </c>
      <c r="AGI5" s="27">
        <v>0.99109999999999998</v>
      </c>
      <c r="AGJ5" s="27">
        <v>0.99109999999999998</v>
      </c>
      <c r="AGK5" s="27">
        <v>0.99429999999999996</v>
      </c>
      <c r="AGL5" s="27">
        <v>0.99609999999999999</v>
      </c>
      <c r="AGM5" s="27">
        <v>0.99739999999999995</v>
      </c>
      <c r="AGN5" s="27">
        <v>0.98929999999999996</v>
      </c>
      <c r="AGO5" s="27">
        <v>0.99380000000000002</v>
      </c>
      <c r="AGP5" s="27">
        <v>0.99380000000000002</v>
      </c>
      <c r="AGQ5" s="27">
        <v>0.99380000000000002</v>
      </c>
      <c r="AGR5" s="27">
        <v>0.99409999999999998</v>
      </c>
      <c r="AGS5" s="27">
        <v>0.97970000000000002</v>
      </c>
      <c r="AGT5" s="27">
        <v>0.98419999999999996</v>
      </c>
      <c r="AGU5" s="27">
        <v>0.98089999999999999</v>
      </c>
      <c r="AGV5" s="27">
        <v>0.98729999999999996</v>
      </c>
      <c r="AGW5" s="27">
        <v>0.98729999999999996</v>
      </c>
      <c r="AGX5" s="27">
        <v>0.98729999999999996</v>
      </c>
      <c r="AGY5" s="27">
        <v>0.98099999999999998</v>
      </c>
      <c r="AGZ5" s="27">
        <v>0.9748</v>
      </c>
      <c r="AHA5" s="27">
        <v>0.97040000000000004</v>
      </c>
      <c r="AHB5" s="27">
        <v>0.97699999999999998</v>
      </c>
      <c r="AHC5" s="27">
        <v>0.98160000000000003</v>
      </c>
      <c r="AHD5" s="27">
        <v>0.98160000000000003</v>
      </c>
      <c r="AHE5" s="27">
        <v>0.98160000000000003</v>
      </c>
      <c r="AHF5" s="27">
        <v>0.97560000000000002</v>
      </c>
      <c r="AHG5" s="27">
        <v>0.9708</v>
      </c>
      <c r="AHH5" s="27">
        <v>0.97130000000000005</v>
      </c>
      <c r="AHI5" s="27">
        <v>0.97529999999999994</v>
      </c>
      <c r="AHJ5" s="27">
        <v>0.97529999999999994</v>
      </c>
      <c r="AHK5" s="27">
        <v>0.97529999999999994</v>
      </c>
      <c r="AHL5" s="27">
        <v>0.97529999999999994</v>
      </c>
      <c r="AHM5" s="27">
        <v>0.97550000000000003</v>
      </c>
      <c r="AHN5" s="27">
        <v>0.97489999999999999</v>
      </c>
      <c r="AHO5" s="27">
        <v>0.9698</v>
      </c>
      <c r="AHP5" s="27">
        <v>0.97319999999999995</v>
      </c>
      <c r="AHQ5" s="27">
        <v>0.97099999999999997</v>
      </c>
      <c r="AHR5" s="27">
        <v>0.97099999999999997</v>
      </c>
      <c r="AHS5" s="27">
        <v>0.97099999999999997</v>
      </c>
      <c r="AHT5" s="27">
        <v>0.97070000000000001</v>
      </c>
      <c r="AHU5" s="27">
        <v>0.99039999999999995</v>
      </c>
      <c r="AHV5" s="27">
        <v>0.98770000000000002</v>
      </c>
      <c r="AHW5" s="27">
        <v>0.98370000000000002</v>
      </c>
      <c r="AHX5" s="27">
        <v>0.98170000000000002</v>
      </c>
      <c r="AHY5" s="27">
        <v>0.98170000000000002</v>
      </c>
      <c r="AHZ5" s="27">
        <v>0.98170000000000002</v>
      </c>
      <c r="AIA5" s="27">
        <v>0.99160000000000004</v>
      </c>
      <c r="AIB5" s="27">
        <v>0.99039999999999995</v>
      </c>
      <c r="AIC5" s="27">
        <v>0.9909</v>
      </c>
      <c r="AID5" s="27">
        <v>0.99119999999999997</v>
      </c>
      <c r="AIE5" s="27">
        <v>0.9899</v>
      </c>
      <c r="AIF5" s="27">
        <v>0.9899</v>
      </c>
      <c r="AIG5" s="27">
        <v>0.9899</v>
      </c>
      <c r="AIH5" s="27">
        <v>0.98729999999999996</v>
      </c>
      <c r="AII5" s="27">
        <v>0.98440000000000005</v>
      </c>
      <c r="AIJ5" s="27">
        <v>0.98360000000000003</v>
      </c>
      <c r="AIK5" s="27">
        <v>0.98480000000000001</v>
      </c>
      <c r="AIL5" s="27">
        <v>0.98660000000000003</v>
      </c>
      <c r="AIM5" s="27">
        <v>0.98660000000000003</v>
      </c>
      <c r="AIN5" s="27">
        <v>0.98660000000000003</v>
      </c>
      <c r="AIO5" s="27">
        <v>0.98329999999999995</v>
      </c>
      <c r="AIP5" s="27">
        <v>0.98799999999999999</v>
      </c>
      <c r="AIQ5" s="27">
        <v>0.98950000000000005</v>
      </c>
      <c r="AIR5" s="27">
        <v>0.99109999999999998</v>
      </c>
      <c r="AIS5" s="27">
        <v>0.99229999999999996</v>
      </c>
      <c r="AIT5" s="27">
        <v>0.99229999999999996</v>
      </c>
      <c r="AIU5" s="27">
        <v>0.99229999999999996</v>
      </c>
      <c r="AIV5" s="27">
        <v>0.99809999999999999</v>
      </c>
      <c r="AIW5" s="27">
        <v>0.99660000000000004</v>
      </c>
      <c r="AIX5" s="27">
        <v>1.0006999999999999</v>
      </c>
      <c r="AIY5" s="27">
        <v>1.0035000000000001</v>
      </c>
      <c r="AIZ5" s="27">
        <v>1.016</v>
      </c>
      <c r="AJA5" s="27">
        <v>1.016</v>
      </c>
      <c r="AJB5" s="27">
        <v>1.016</v>
      </c>
      <c r="AJC5" s="27">
        <v>1.0124</v>
      </c>
      <c r="AJD5" s="27">
        <v>1.0212000000000001</v>
      </c>
      <c r="AJE5" s="27">
        <v>1.0241</v>
      </c>
      <c r="AJF5" s="27">
        <v>1.0253000000000001</v>
      </c>
      <c r="AJG5" s="27">
        <v>1.0296000000000001</v>
      </c>
      <c r="AJH5" s="27">
        <v>1.0296000000000001</v>
      </c>
      <c r="AJI5" s="27">
        <v>1.0296000000000001</v>
      </c>
      <c r="AJJ5" s="27">
        <v>1.0257000000000001</v>
      </c>
      <c r="AJK5" s="27">
        <v>1.0286</v>
      </c>
      <c r="AJL5" s="27">
        <v>1.0186999999999999</v>
      </c>
      <c r="AJM5" s="27">
        <v>1.0116000000000001</v>
      </c>
      <c r="AJN5" s="27">
        <v>1.0062</v>
      </c>
      <c r="AJO5" s="27">
        <v>1.0062</v>
      </c>
      <c r="AJP5" s="27">
        <v>1.0062</v>
      </c>
      <c r="AJQ5" s="27">
        <v>1.0082</v>
      </c>
      <c r="AJR5" s="27">
        <v>1.008</v>
      </c>
      <c r="AJS5" s="27">
        <v>1.0022</v>
      </c>
      <c r="AJT5" s="27">
        <v>1.0065</v>
      </c>
      <c r="AJU5" s="27">
        <v>1.0056</v>
      </c>
      <c r="AJV5" s="27">
        <v>1.0056</v>
      </c>
      <c r="AJW5" s="27">
        <v>1.0056</v>
      </c>
      <c r="AJX5" s="27">
        <v>1.0118</v>
      </c>
      <c r="AJY5" s="27">
        <v>1.0115000000000001</v>
      </c>
      <c r="AJZ5" s="27">
        <v>1.0098</v>
      </c>
      <c r="AKA5" s="27">
        <v>1.0112000000000001</v>
      </c>
      <c r="AKB5" s="27">
        <v>1.0104</v>
      </c>
      <c r="AKC5" s="27">
        <v>1.0104</v>
      </c>
      <c r="AKD5" s="27">
        <v>1.0104</v>
      </c>
      <c r="AKE5" s="27">
        <v>1.0123</v>
      </c>
      <c r="AKF5" s="27">
        <v>1.0105</v>
      </c>
      <c r="AKG5" s="27">
        <v>1.0128999999999999</v>
      </c>
      <c r="AKH5" s="27">
        <v>1.0182</v>
      </c>
      <c r="AKI5" s="27">
        <v>1.0177</v>
      </c>
      <c r="AKJ5" s="27">
        <v>1.0177</v>
      </c>
      <c r="AKK5" s="27">
        <v>1.0177</v>
      </c>
      <c r="AKL5" s="27">
        <v>1.0222</v>
      </c>
      <c r="AKM5" s="27">
        <v>1.0229999999999999</v>
      </c>
      <c r="AKN5" s="27">
        <v>1.0194000000000001</v>
      </c>
      <c r="AKO5" s="27">
        <v>1.0290999999999999</v>
      </c>
      <c r="AKP5" s="27">
        <v>1.0262</v>
      </c>
      <c r="AKQ5" s="27">
        <v>1.0262</v>
      </c>
      <c r="AKR5" s="27">
        <v>1.0262</v>
      </c>
      <c r="AKS5" s="27">
        <v>1.0317000000000001</v>
      </c>
      <c r="AKT5" s="27">
        <v>1.0306999999999999</v>
      </c>
      <c r="AKU5" s="27">
        <v>1.0313000000000001</v>
      </c>
      <c r="AKV5" s="27">
        <v>1.0327</v>
      </c>
      <c r="AKW5" s="27">
        <v>1.03</v>
      </c>
      <c r="AKX5" s="27">
        <v>1.03</v>
      </c>
      <c r="AKY5" s="27">
        <v>1.03</v>
      </c>
      <c r="AKZ5" s="27">
        <v>1.0341</v>
      </c>
      <c r="ALA5" s="27">
        <v>1.0245</v>
      </c>
      <c r="ALB5" s="27">
        <v>1.022</v>
      </c>
      <c r="ALC5" s="27">
        <v>1.0192000000000001</v>
      </c>
      <c r="ALD5" s="27">
        <v>1.026</v>
      </c>
      <c r="ALE5" s="27">
        <v>1.026</v>
      </c>
      <c r="ALF5" s="27">
        <v>1.026</v>
      </c>
      <c r="ALG5" s="27">
        <v>1.0286</v>
      </c>
      <c r="ALH5" s="27">
        <v>1.0248999999999999</v>
      </c>
      <c r="ALI5" s="27">
        <v>1.0295000000000001</v>
      </c>
      <c r="ALJ5" s="27">
        <v>1.0266</v>
      </c>
      <c r="ALK5" s="27">
        <v>1.0273000000000001</v>
      </c>
      <c r="ALL5" s="27">
        <v>1.0273000000000001</v>
      </c>
      <c r="ALM5" s="27">
        <v>1.0273000000000001</v>
      </c>
      <c r="ALN5" s="27">
        <v>1.0347</v>
      </c>
      <c r="ALO5" s="27">
        <v>1.0318000000000001</v>
      </c>
      <c r="ALP5" s="27">
        <v>1.0216000000000001</v>
      </c>
      <c r="ALQ5" s="27">
        <v>1.0210999999999999</v>
      </c>
      <c r="ALR5" s="27">
        <v>1.0214000000000001</v>
      </c>
      <c r="ALS5" s="27">
        <v>1.0214000000000001</v>
      </c>
      <c r="ALT5" s="27">
        <v>1.0214000000000001</v>
      </c>
      <c r="ALU5" s="27">
        <v>1.0153000000000001</v>
      </c>
      <c r="ALV5" s="27">
        <v>1.016</v>
      </c>
      <c r="ALW5" s="27">
        <v>1.0198</v>
      </c>
      <c r="ALX5" s="27">
        <v>1.0213000000000001</v>
      </c>
      <c r="ALY5" s="27">
        <v>1.0327</v>
      </c>
      <c r="ALZ5" s="27">
        <v>1.0327</v>
      </c>
      <c r="AMA5" s="27">
        <v>1.0327</v>
      </c>
      <c r="AMB5" s="27">
        <v>1.0353000000000001</v>
      </c>
      <c r="AMC5" s="27">
        <v>1.0346</v>
      </c>
      <c r="AMD5" s="27">
        <v>1.0407</v>
      </c>
      <c r="AME5" s="27">
        <v>1.0386</v>
      </c>
      <c r="AMF5" s="27">
        <v>1.0437000000000001</v>
      </c>
      <c r="AMG5" s="27">
        <v>1.0437000000000001</v>
      </c>
      <c r="AMH5" s="27">
        <v>1.0437000000000001</v>
      </c>
      <c r="AMI5" s="27">
        <v>1.0430999999999999</v>
      </c>
      <c r="AMJ5" s="27">
        <v>1.038</v>
      </c>
      <c r="AMK5" s="27">
        <v>1.0410999999999999</v>
      </c>
      <c r="AML5" s="27">
        <v>1.0263</v>
      </c>
      <c r="AMM5" s="27">
        <v>1.0247999999999999</v>
      </c>
      <c r="AMN5" s="27">
        <v>1.0247999999999999</v>
      </c>
      <c r="AMO5" s="27">
        <v>1.0247999999999999</v>
      </c>
      <c r="AMP5" s="27">
        <v>1.0270999999999999</v>
      </c>
      <c r="AMQ5" s="27">
        <v>1.0239</v>
      </c>
      <c r="AMR5" s="27">
        <v>1.0164</v>
      </c>
      <c r="AMS5" s="27">
        <v>1.0186999999999999</v>
      </c>
      <c r="AMT5" s="27">
        <v>1.028</v>
      </c>
      <c r="AMU5" s="27">
        <v>1.028</v>
      </c>
      <c r="AMV5" s="27">
        <v>1.028</v>
      </c>
      <c r="AMW5" s="27">
        <v>1.0279</v>
      </c>
      <c r="AMX5" s="27">
        <v>1.0327</v>
      </c>
      <c r="AMY5" s="27">
        <v>1.0354000000000001</v>
      </c>
      <c r="AMZ5" s="27">
        <v>1.0329999999999999</v>
      </c>
      <c r="ANA5" s="27">
        <v>1.0267999999999999</v>
      </c>
      <c r="ANB5" s="27">
        <v>1.0267999999999999</v>
      </c>
      <c r="ANC5" s="27">
        <v>1.0267999999999999</v>
      </c>
      <c r="AND5" s="27">
        <v>1.0182</v>
      </c>
      <c r="ANE5" s="27">
        <v>1.0058</v>
      </c>
      <c r="ANF5" s="27">
        <v>1.0117</v>
      </c>
      <c r="ANG5" s="27">
        <v>1.0132000000000001</v>
      </c>
      <c r="ANH5" s="27">
        <v>1.0142</v>
      </c>
      <c r="ANI5" s="27">
        <v>1.0142</v>
      </c>
      <c r="ANJ5" s="27">
        <v>1.0142</v>
      </c>
      <c r="ANK5" s="27">
        <v>1.0132000000000001</v>
      </c>
      <c r="ANL5" s="27">
        <v>1.012</v>
      </c>
      <c r="ANM5" s="27">
        <v>1.0145</v>
      </c>
      <c r="ANN5" s="27">
        <v>1.0168999999999999</v>
      </c>
      <c r="ANO5" s="27">
        <v>1.0209999999999999</v>
      </c>
      <c r="ANP5" s="27">
        <v>1.0209999999999999</v>
      </c>
      <c r="ANQ5" s="27">
        <v>1.0209999999999999</v>
      </c>
      <c r="ANR5" s="27">
        <v>1.0236000000000001</v>
      </c>
      <c r="ANS5" s="27">
        <v>1.0148999999999999</v>
      </c>
      <c r="ANT5" s="27">
        <v>1.0172000000000001</v>
      </c>
      <c r="ANU5" s="27">
        <v>1.0166999999999999</v>
      </c>
      <c r="ANV5" s="27">
        <v>1.0198</v>
      </c>
      <c r="ANW5" s="27">
        <v>1.0198</v>
      </c>
      <c r="ANX5" s="27">
        <v>1.0198</v>
      </c>
      <c r="ANY5" s="27">
        <v>1.024</v>
      </c>
      <c r="ANZ5" s="27">
        <v>1.0228999999999999</v>
      </c>
      <c r="AOA5" s="27">
        <v>1.0285</v>
      </c>
      <c r="AOB5" s="27">
        <v>1.0276000000000001</v>
      </c>
      <c r="AOC5" s="27">
        <v>1.0277000000000001</v>
      </c>
      <c r="AOD5" s="27">
        <v>1.0277000000000001</v>
      </c>
      <c r="AOE5" s="27">
        <v>1.0277000000000001</v>
      </c>
      <c r="AOF5" s="27">
        <v>1.0216000000000001</v>
      </c>
      <c r="AOG5" s="27">
        <v>1.0217000000000001</v>
      </c>
      <c r="AOH5" s="27">
        <v>1.0209999999999999</v>
      </c>
      <c r="AOI5" s="27">
        <v>1.0244</v>
      </c>
      <c r="AOJ5" s="27">
        <v>1.0239</v>
      </c>
      <c r="AOK5" s="27">
        <v>1.0239</v>
      </c>
      <c r="AOL5" s="27">
        <v>1.0239</v>
      </c>
      <c r="AOM5" s="27">
        <v>1.0471999999999999</v>
      </c>
      <c r="AON5" s="27">
        <v>1.0418000000000001</v>
      </c>
      <c r="AOO5" s="27">
        <v>1.0427999999999999</v>
      </c>
      <c r="AOP5" s="27">
        <v>1.0411999999999999</v>
      </c>
      <c r="AOQ5" s="27">
        <v>1.0403</v>
      </c>
      <c r="AOR5" s="27">
        <v>1.0403</v>
      </c>
      <c r="AOS5" s="27">
        <v>1.0403</v>
      </c>
      <c r="AOT5" s="27">
        <v>1.0335000000000001</v>
      </c>
      <c r="AOU5" s="27">
        <v>1.0382</v>
      </c>
      <c r="AOV5" s="27">
        <v>1.0363</v>
      </c>
      <c r="AOW5" s="27">
        <v>1.0348999999999999</v>
      </c>
      <c r="AOX5" s="27">
        <v>1.0385</v>
      </c>
      <c r="AOY5" s="27">
        <v>1.0385</v>
      </c>
      <c r="AOZ5" s="27">
        <v>1.0385</v>
      </c>
      <c r="APA5" s="27">
        <v>1.0390999999999999</v>
      </c>
      <c r="APB5" s="27">
        <v>1.0398000000000001</v>
      </c>
      <c r="APC5" s="27">
        <v>1.0336000000000001</v>
      </c>
      <c r="APD5" s="27">
        <v>1.0269999999999999</v>
      </c>
      <c r="APE5" s="27">
        <v>1.0094000000000001</v>
      </c>
      <c r="APF5" s="27">
        <v>1.0094000000000001</v>
      </c>
      <c r="APG5" s="27">
        <v>1.0094000000000001</v>
      </c>
      <c r="APH5" s="27">
        <v>1.0114000000000001</v>
      </c>
      <c r="API5" s="27">
        <v>1.0107999999999999</v>
      </c>
      <c r="APJ5" s="27">
        <v>1.01</v>
      </c>
      <c r="APK5" s="27">
        <v>1.0073000000000001</v>
      </c>
      <c r="APL5" s="27">
        <v>1.0089999999999999</v>
      </c>
      <c r="APM5" s="27">
        <v>1.0089999999999999</v>
      </c>
      <c r="APN5" s="27">
        <v>1.0089999999999999</v>
      </c>
      <c r="APO5" s="27">
        <v>1.0084</v>
      </c>
      <c r="APP5" s="27">
        <v>1.0087999999999999</v>
      </c>
      <c r="APQ5" s="27">
        <v>1.008</v>
      </c>
      <c r="APR5" s="27">
        <v>1.0099</v>
      </c>
      <c r="APS5" s="27">
        <v>1.0085999999999999</v>
      </c>
      <c r="APT5" s="27">
        <v>1.0085999999999999</v>
      </c>
      <c r="APU5" s="27">
        <v>1.0085999999999999</v>
      </c>
      <c r="APV5" s="27">
        <v>1.0097</v>
      </c>
      <c r="APW5" s="27">
        <v>1.0174000000000001</v>
      </c>
      <c r="APX5" s="27">
        <v>1.0215000000000001</v>
      </c>
      <c r="APY5" s="27">
        <v>1.024</v>
      </c>
      <c r="APZ5" s="27">
        <v>1.0294000000000001</v>
      </c>
      <c r="AQA5" s="27">
        <v>1.0294000000000001</v>
      </c>
      <c r="AQB5" s="27">
        <v>1.0294000000000001</v>
      </c>
      <c r="AQC5" s="27">
        <v>1.0295000000000001</v>
      </c>
      <c r="AQD5" s="27">
        <v>1.0279</v>
      </c>
      <c r="AQE5" s="27">
        <v>1.0266999999999999</v>
      </c>
      <c r="AQF5" s="27">
        <v>1.0308999999999999</v>
      </c>
      <c r="AQG5" s="27">
        <v>1.0322</v>
      </c>
      <c r="AQH5" s="27">
        <v>1.0322</v>
      </c>
      <c r="AQI5" s="27">
        <v>1.0322</v>
      </c>
      <c r="AQJ5" s="27">
        <v>1.0382</v>
      </c>
      <c r="AQK5" s="27">
        <v>1.0466</v>
      </c>
      <c r="AQL5" s="27">
        <v>1.0539000000000001</v>
      </c>
      <c r="AQM5" s="27">
        <v>1.0448999999999999</v>
      </c>
      <c r="AQN5" s="27">
        <v>1.0381</v>
      </c>
      <c r="AQO5" s="27">
        <v>1.0381</v>
      </c>
      <c r="AQP5" s="27">
        <v>1.0381</v>
      </c>
      <c r="AQQ5" s="27">
        <v>1.0349999999999999</v>
      </c>
      <c r="AQR5" s="27">
        <v>1.0277000000000001</v>
      </c>
      <c r="AQS5" s="27">
        <v>1.0261</v>
      </c>
      <c r="AQT5" s="27">
        <v>1.0265</v>
      </c>
      <c r="AQU5" s="27">
        <v>1.0246999999999999</v>
      </c>
      <c r="AQV5" s="27">
        <v>1.0246999999999999</v>
      </c>
      <c r="AQW5" s="27">
        <v>1.0246999999999999</v>
      </c>
      <c r="AQX5" s="27">
        <v>1.0333000000000001</v>
      </c>
      <c r="AQY5" s="27">
        <v>1.0402</v>
      </c>
      <c r="AQZ5" s="27">
        <v>1.0385</v>
      </c>
      <c r="ARA5" s="27">
        <v>1.0357000000000001</v>
      </c>
      <c r="ARB5" s="27">
        <v>1.0334000000000001</v>
      </c>
      <c r="ARC5" s="27">
        <v>1.0334000000000001</v>
      </c>
      <c r="ARD5" s="27">
        <v>1.0334000000000001</v>
      </c>
      <c r="ARE5" s="27">
        <v>1.0344</v>
      </c>
      <c r="ARF5" s="27">
        <v>1.0378000000000001</v>
      </c>
      <c r="ARG5" s="27">
        <v>1.048</v>
      </c>
      <c r="ARH5" s="27">
        <v>1.0471999999999999</v>
      </c>
      <c r="ARI5" s="27">
        <v>1.0449999999999999</v>
      </c>
      <c r="ARJ5" s="27">
        <v>1.0449999999999999</v>
      </c>
      <c r="ARK5" s="27">
        <v>1.0449999999999999</v>
      </c>
      <c r="ARL5" s="27">
        <v>1.0441</v>
      </c>
      <c r="ARM5" s="27">
        <v>1.0411999999999999</v>
      </c>
      <c r="ARN5" s="27">
        <v>1.0436000000000001</v>
      </c>
      <c r="ARO5" s="27">
        <v>1.0422</v>
      </c>
      <c r="ARP5" s="27">
        <v>1.0444</v>
      </c>
      <c r="ARQ5" s="27">
        <v>1.0444</v>
      </c>
      <c r="ARR5" s="27">
        <v>1.0444</v>
      </c>
      <c r="ARS5" s="27">
        <v>1.0415000000000001</v>
      </c>
      <c r="ART5" s="27">
        <v>1.0377000000000001</v>
      </c>
      <c r="ARU5" s="27">
        <v>1.0256000000000001</v>
      </c>
      <c r="ARV5" s="27">
        <v>1.0257000000000001</v>
      </c>
      <c r="ARW5" s="27">
        <v>1.0257000000000001</v>
      </c>
      <c r="ARX5" s="27">
        <v>1.0257000000000001</v>
      </c>
      <c r="ARY5" s="27">
        <v>1.0257000000000001</v>
      </c>
      <c r="ARZ5" s="27">
        <v>1.0257000000000001</v>
      </c>
      <c r="ASA5" s="27">
        <v>1.0254000000000001</v>
      </c>
      <c r="ASB5" s="27">
        <v>1.0299</v>
      </c>
      <c r="ASC5" s="27">
        <v>1.0325</v>
      </c>
      <c r="ASD5" s="27">
        <v>1.0329999999999999</v>
      </c>
      <c r="ASE5" s="27">
        <v>1.0329999999999999</v>
      </c>
      <c r="ASF5" s="27">
        <v>1.0329999999999999</v>
      </c>
      <c r="ASG5" s="27">
        <v>1.0321</v>
      </c>
      <c r="ASH5" s="27">
        <v>1.0095000000000001</v>
      </c>
      <c r="ASI5" s="27">
        <v>1.0142</v>
      </c>
      <c r="ASJ5" s="27">
        <v>1.0137</v>
      </c>
      <c r="ASK5" s="27">
        <v>1.0129999999999999</v>
      </c>
      <c r="ASL5" s="27">
        <v>1.0129999999999999</v>
      </c>
      <c r="ASM5" s="27">
        <v>1.0129999999999999</v>
      </c>
      <c r="ASN5" s="27">
        <v>0.99229999999999996</v>
      </c>
      <c r="ASO5" s="27">
        <v>0.99950000000000006</v>
      </c>
      <c r="ASP5" s="27">
        <v>1.0068999999999999</v>
      </c>
      <c r="ASQ5" s="27">
        <v>0.99919999999999998</v>
      </c>
      <c r="ASR5" s="27">
        <v>1.0065999999999999</v>
      </c>
      <c r="ASS5" s="27">
        <v>1.0065999999999999</v>
      </c>
      <c r="AST5" s="27">
        <v>1.0065999999999999</v>
      </c>
      <c r="ASU5" s="27">
        <v>1.0056</v>
      </c>
      <c r="ASV5" s="27">
        <v>1.0009999999999999</v>
      </c>
      <c r="ASW5" s="27">
        <v>1.0011000000000001</v>
      </c>
      <c r="ASX5" s="27">
        <v>0.99760000000000004</v>
      </c>
      <c r="ASY5" s="27">
        <v>1.0069999999999999</v>
      </c>
      <c r="ASZ5" s="27">
        <v>1.0069999999999999</v>
      </c>
      <c r="ATA5" s="27">
        <v>1.0069999999999999</v>
      </c>
      <c r="ATB5" s="27">
        <v>1.0084</v>
      </c>
      <c r="ATC5" s="27">
        <v>1.0061</v>
      </c>
      <c r="ATD5" s="27">
        <v>1.0074000000000001</v>
      </c>
      <c r="ATE5" s="27">
        <v>1.0016</v>
      </c>
      <c r="ATF5" s="27">
        <v>1.0072000000000001</v>
      </c>
      <c r="ATG5" s="27">
        <v>1.0072000000000001</v>
      </c>
      <c r="ATH5" s="27">
        <v>1.0072000000000001</v>
      </c>
      <c r="ATI5" s="27">
        <v>1.0051000000000001</v>
      </c>
      <c r="ATJ5" s="27">
        <v>1.0092000000000001</v>
      </c>
      <c r="ATK5" s="27">
        <v>1.0134000000000001</v>
      </c>
      <c r="ATL5" s="27">
        <v>1.0155000000000001</v>
      </c>
      <c r="ATM5" s="27">
        <v>1.026</v>
      </c>
      <c r="ATN5" s="27">
        <v>1.026</v>
      </c>
      <c r="ATO5" s="27">
        <v>1.026</v>
      </c>
      <c r="ATP5" s="27">
        <v>1.0289999999999999</v>
      </c>
      <c r="ATQ5" s="27">
        <v>1.0270999999999999</v>
      </c>
      <c r="ATR5" s="27">
        <v>1.0217000000000001</v>
      </c>
      <c r="ATS5" s="27">
        <v>1.0044999999999999</v>
      </c>
      <c r="ATT5" s="27">
        <v>1.0091000000000001</v>
      </c>
      <c r="ATU5" s="27">
        <v>1.0091000000000001</v>
      </c>
      <c r="ATV5" s="27">
        <v>1.0091000000000001</v>
      </c>
      <c r="ATW5" s="27">
        <v>1.0033000000000001</v>
      </c>
      <c r="ATX5" s="27">
        <v>0.98360000000000003</v>
      </c>
      <c r="ATY5" s="27">
        <v>0.97950000000000004</v>
      </c>
      <c r="ATZ5" s="27">
        <v>0.98089999999999999</v>
      </c>
      <c r="AUA5" s="27">
        <v>0.97989999999999999</v>
      </c>
      <c r="AUB5" s="27">
        <v>0.97989999999999999</v>
      </c>
      <c r="AUC5" s="27">
        <v>0.97989999999999999</v>
      </c>
      <c r="AUD5" s="27">
        <v>0.98640000000000005</v>
      </c>
      <c r="AUE5" s="27">
        <v>0.98370000000000002</v>
      </c>
      <c r="AUF5" s="27">
        <v>0.98450000000000004</v>
      </c>
      <c r="AUG5" s="27">
        <v>0.9849</v>
      </c>
      <c r="AUH5" s="27">
        <v>0.98699999999999999</v>
      </c>
      <c r="AUI5" s="27">
        <v>0.98699999999999999</v>
      </c>
      <c r="AUJ5" s="27">
        <v>0.98699999999999999</v>
      </c>
      <c r="AUK5" s="27">
        <v>0.99490000000000001</v>
      </c>
      <c r="AUL5" s="27">
        <v>0.99770000000000003</v>
      </c>
      <c r="AUM5" s="27">
        <v>0.99509999999999998</v>
      </c>
      <c r="AUN5" s="27">
        <v>0.99509999999999998</v>
      </c>
      <c r="AUO5" s="27">
        <v>0.99660000000000004</v>
      </c>
      <c r="AUP5" s="27">
        <v>0.99660000000000004</v>
      </c>
      <c r="AUQ5" s="27">
        <v>0.99660000000000004</v>
      </c>
      <c r="AUR5" s="27">
        <v>0.99480000000000002</v>
      </c>
      <c r="AUS5" s="27">
        <v>0.9899</v>
      </c>
      <c r="AUT5" s="27">
        <v>0.99819999999999998</v>
      </c>
      <c r="AUU5" s="27">
        <v>1.0023</v>
      </c>
      <c r="AUV5" s="27">
        <v>1.0001</v>
      </c>
      <c r="AUW5" s="27">
        <v>1.0001</v>
      </c>
      <c r="AUX5" s="27">
        <v>1.0001</v>
      </c>
      <c r="AUY5" s="27">
        <v>0.99939999999999996</v>
      </c>
      <c r="AUZ5" s="27">
        <v>0.99039999999999995</v>
      </c>
      <c r="AVA5" s="27">
        <v>0.99070000000000003</v>
      </c>
      <c r="AVB5" s="27">
        <v>1.0005999999999999</v>
      </c>
      <c r="AVC5" s="27">
        <v>1.0047999999999999</v>
      </c>
      <c r="AVD5" s="27">
        <v>1.0047999999999999</v>
      </c>
      <c r="AVE5" s="27">
        <v>1.0047999999999999</v>
      </c>
      <c r="AVF5" s="27">
        <v>1.0047999999999999</v>
      </c>
      <c r="AVG5" s="27">
        <v>1.0104</v>
      </c>
      <c r="AVH5" s="27">
        <v>1.0098</v>
      </c>
      <c r="AVI5" s="27">
        <v>1.0114000000000001</v>
      </c>
      <c r="AVJ5" s="27">
        <v>1.0129999999999999</v>
      </c>
      <c r="AVK5" s="27">
        <v>1.0129999999999999</v>
      </c>
      <c r="AVL5" s="27">
        <v>1.0129999999999999</v>
      </c>
      <c r="AVM5" s="27">
        <v>1.0129999999999999</v>
      </c>
      <c r="AVN5" s="27">
        <v>1.0096000000000001</v>
      </c>
      <c r="AVO5" s="27">
        <v>1.0124</v>
      </c>
      <c r="AVP5" s="27">
        <v>1.0061</v>
      </c>
      <c r="AVQ5" s="27">
        <v>1.0063</v>
      </c>
      <c r="AVR5" s="27">
        <v>1.0063</v>
      </c>
      <c r="AVS5" s="27">
        <v>1.0063</v>
      </c>
      <c r="AVT5" s="27">
        <v>1.0031000000000001</v>
      </c>
      <c r="AVU5" s="27">
        <v>1.0101</v>
      </c>
      <c r="AVV5" s="27">
        <v>1.0146999999999999</v>
      </c>
      <c r="AVW5" s="27">
        <v>1.0197000000000001</v>
      </c>
      <c r="AVX5" s="27">
        <v>1.0121</v>
      </c>
      <c r="AVY5" s="27">
        <v>1.0121</v>
      </c>
      <c r="AVZ5" s="27">
        <v>1.0121</v>
      </c>
      <c r="AWA5" s="27">
        <v>1.0126999999999999</v>
      </c>
      <c r="AWB5" s="27">
        <v>1.0102</v>
      </c>
      <c r="AWC5" s="27">
        <v>1.0051000000000001</v>
      </c>
      <c r="AWD5" s="27">
        <v>0.99809999999999999</v>
      </c>
      <c r="AWE5" s="27">
        <v>1.0018</v>
      </c>
      <c r="AWF5" s="27">
        <v>1.0018</v>
      </c>
      <c r="AWG5" s="27">
        <v>1.0018</v>
      </c>
      <c r="AWH5" s="27">
        <v>0.98440000000000005</v>
      </c>
      <c r="AWI5" s="27">
        <v>0.97540000000000004</v>
      </c>
      <c r="AWJ5" s="27">
        <v>0.9718</v>
      </c>
      <c r="AWK5" s="27">
        <v>0.97030000000000005</v>
      </c>
      <c r="AWL5" s="27">
        <v>0.97060000000000002</v>
      </c>
      <c r="AWM5" s="27">
        <v>0.97060000000000002</v>
      </c>
      <c r="AWN5" s="27">
        <v>0.97060000000000002</v>
      </c>
      <c r="AWO5" s="27">
        <v>0.97640000000000005</v>
      </c>
      <c r="AWP5" s="27">
        <v>0.97840000000000005</v>
      </c>
      <c r="AWQ5" s="27">
        <v>0.98329999999999995</v>
      </c>
      <c r="AWR5" s="27">
        <v>0.98</v>
      </c>
      <c r="AWS5" s="27">
        <v>0.98560000000000003</v>
      </c>
      <c r="AWT5" s="27">
        <v>0.98560000000000003</v>
      </c>
      <c r="AWU5" s="27">
        <v>0.98560000000000003</v>
      </c>
      <c r="AWV5" s="27">
        <v>0.98109999999999997</v>
      </c>
      <c r="AWW5" s="27">
        <v>0.98409999999999997</v>
      </c>
      <c r="AWX5" s="27">
        <v>0.98740000000000006</v>
      </c>
      <c r="AWY5" s="27">
        <v>0.99370000000000003</v>
      </c>
      <c r="AWZ5" s="27">
        <v>0.998</v>
      </c>
      <c r="AXA5" s="27">
        <v>0.998</v>
      </c>
      <c r="AXB5" s="27">
        <v>0.998</v>
      </c>
      <c r="AXC5" s="27">
        <v>0.996</v>
      </c>
      <c r="AXD5" s="27">
        <v>0.99380000000000002</v>
      </c>
      <c r="AXE5" s="27">
        <v>0.995</v>
      </c>
      <c r="AXF5" s="27">
        <v>0.99639999999999995</v>
      </c>
      <c r="AXG5" s="27">
        <v>1.0031000000000001</v>
      </c>
      <c r="AXH5" s="27">
        <v>1.0031000000000001</v>
      </c>
      <c r="AXI5" s="27">
        <v>1.0031000000000001</v>
      </c>
      <c r="AXJ5" s="27">
        <v>1.0045999999999999</v>
      </c>
      <c r="AXK5" s="27">
        <v>1.0113000000000001</v>
      </c>
      <c r="AXL5" s="27">
        <v>1.0098</v>
      </c>
      <c r="AXM5" s="27">
        <v>1.0135000000000001</v>
      </c>
      <c r="AXN5" s="27">
        <v>1.0106999999999999</v>
      </c>
      <c r="AXO5" s="27">
        <v>1.0106999999999999</v>
      </c>
      <c r="AXP5" s="27">
        <v>1.0106999999999999</v>
      </c>
      <c r="AXQ5" s="27">
        <v>1.0073000000000001</v>
      </c>
      <c r="AXR5" s="27">
        <v>1.0170999999999999</v>
      </c>
      <c r="AXS5" s="27">
        <v>1.0165999999999999</v>
      </c>
      <c r="AXT5" s="27">
        <v>1.0174000000000001</v>
      </c>
      <c r="AXU5" s="27">
        <v>1.0269999999999999</v>
      </c>
      <c r="AXV5" s="27">
        <v>1.0269999999999999</v>
      </c>
      <c r="AXW5" s="27">
        <v>1.0269999999999999</v>
      </c>
      <c r="AXX5" s="27">
        <v>1.0391999999999999</v>
      </c>
      <c r="AXY5" s="27">
        <v>1.0450999999999999</v>
      </c>
      <c r="AXZ5" s="27">
        <v>1.0508</v>
      </c>
      <c r="AYA5" s="27">
        <v>1.0461</v>
      </c>
      <c r="AYB5" s="27">
        <v>1.0509999999999999</v>
      </c>
      <c r="AYC5" s="27">
        <v>1.0509999999999999</v>
      </c>
      <c r="AYD5" s="27">
        <v>1.0509999999999999</v>
      </c>
      <c r="AYE5" s="27">
        <v>1.0521</v>
      </c>
      <c r="AYF5" s="27">
        <v>1.0467</v>
      </c>
      <c r="AYG5" s="27">
        <v>1.0425</v>
      </c>
      <c r="AYH5" s="27">
        <v>1.0407</v>
      </c>
      <c r="AYI5" s="27">
        <v>1.0406</v>
      </c>
      <c r="AYJ5" s="27">
        <v>1.0406</v>
      </c>
      <c r="AYK5" s="27">
        <v>1.0406</v>
      </c>
      <c r="AYL5" s="27">
        <v>1.0291999999999999</v>
      </c>
      <c r="AYM5" s="27">
        <v>1.0353000000000001</v>
      </c>
      <c r="AYN5" s="27">
        <v>1.0263</v>
      </c>
      <c r="AYO5" s="27">
        <v>1.0271999999999999</v>
      </c>
      <c r="AYP5" s="27">
        <v>1.0217000000000001</v>
      </c>
      <c r="AYQ5" s="27">
        <v>1.0217000000000001</v>
      </c>
      <c r="AYR5" s="27">
        <v>1.0217000000000001</v>
      </c>
      <c r="AYS5" s="27">
        <v>1.0228999999999999</v>
      </c>
      <c r="AYT5" s="27">
        <v>1.0264</v>
      </c>
      <c r="AYU5" s="27">
        <v>1.0278</v>
      </c>
      <c r="AYV5" s="27">
        <v>1.0208999999999999</v>
      </c>
      <c r="AYW5" s="27">
        <v>1.0209999999999999</v>
      </c>
      <c r="AYX5" s="27">
        <v>1.0209999999999999</v>
      </c>
      <c r="AYY5" s="27">
        <v>1.0209999999999999</v>
      </c>
      <c r="AYZ5" s="27">
        <v>1.0286</v>
      </c>
      <c r="AZA5" s="27">
        <v>1.0246</v>
      </c>
      <c r="AZB5" s="27">
        <v>1.0271999999999999</v>
      </c>
      <c r="AZC5" s="27">
        <v>1.0315000000000001</v>
      </c>
      <c r="AZD5" s="27">
        <v>1.0464</v>
      </c>
      <c r="AZE5" s="27">
        <v>1.0464</v>
      </c>
      <c r="AZF5" s="27">
        <v>1.0464</v>
      </c>
      <c r="AZG5" s="27">
        <v>1.0330999999999999</v>
      </c>
      <c r="AZH5" s="27">
        <v>1.026</v>
      </c>
      <c r="AZI5" s="27">
        <v>1.0318000000000001</v>
      </c>
      <c r="AZJ5" s="27">
        <v>1.0297000000000001</v>
      </c>
      <c r="AZK5" s="27">
        <v>1.0215000000000001</v>
      </c>
      <c r="AZL5" s="27">
        <v>1.0215000000000001</v>
      </c>
      <c r="AZM5" s="27">
        <v>1.0215000000000001</v>
      </c>
      <c r="AZN5" s="27">
        <v>1.024</v>
      </c>
      <c r="AZO5" s="27">
        <v>1.0226</v>
      </c>
      <c r="AZP5" s="27">
        <v>1.0222</v>
      </c>
      <c r="AZQ5" s="27">
        <v>1.0253000000000001</v>
      </c>
      <c r="AZR5" s="27">
        <v>1.0276000000000001</v>
      </c>
      <c r="AZS5" s="27">
        <v>1.0276000000000001</v>
      </c>
      <c r="AZT5" s="27">
        <v>1.0276000000000001</v>
      </c>
      <c r="AZU5" s="27">
        <v>1.0299</v>
      </c>
      <c r="AZV5" s="27">
        <v>1.0357000000000001</v>
      </c>
      <c r="AZW5" s="27">
        <v>1.038</v>
      </c>
      <c r="AZX5" s="27">
        <v>1.036</v>
      </c>
      <c r="AZY5" s="27">
        <v>1.0427</v>
      </c>
      <c r="AZZ5" s="27">
        <v>1.0427</v>
      </c>
      <c r="BAA5" s="27">
        <v>1.0427</v>
      </c>
      <c r="BAB5" s="27">
        <v>1.0476000000000001</v>
      </c>
      <c r="BAC5" s="27">
        <v>1.0579000000000001</v>
      </c>
      <c r="BAD5" s="27">
        <v>1.0620000000000001</v>
      </c>
      <c r="BAE5" s="27">
        <v>1.0668</v>
      </c>
      <c r="BAF5" s="27">
        <v>1.0479000000000001</v>
      </c>
      <c r="BAG5" s="27">
        <v>1.0479000000000001</v>
      </c>
      <c r="BAH5" s="27">
        <v>1.0479000000000001</v>
      </c>
      <c r="BAI5" s="27">
        <v>1.0382</v>
      </c>
      <c r="BAJ5" s="27">
        <v>1.0266</v>
      </c>
      <c r="BAK5" s="27">
        <v>1.0243</v>
      </c>
      <c r="BAL5" s="27">
        <v>1.0239</v>
      </c>
      <c r="BAM5" s="27">
        <v>1.0271999999999999</v>
      </c>
      <c r="BAN5" s="27">
        <v>1.0271999999999999</v>
      </c>
      <c r="BAO5" s="27">
        <v>1.0271999999999999</v>
      </c>
      <c r="BAP5" s="27">
        <v>1.024</v>
      </c>
      <c r="BAQ5" s="27">
        <v>1.0267999999999999</v>
      </c>
      <c r="BAR5" s="27">
        <v>1.018</v>
      </c>
      <c r="BAS5" s="27">
        <v>1.0147999999999999</v>
      </c>
      <c r="BAT5" s="27">
        <v>1.0188999999999999</v>
      </c>
      <c r="BAU5" s="27">
        <v>1.0188999999999999</v>
      </c>
      <c r="BAV5" s="27">
        <v>1.0188999999999999</v>
      </c>
      <c r="BAW5" s="27">
        <v>1.0161</v>
      </c>
      <c r="BAX5" s="27">
        <v>1.0210999999999999</v>
      </c>
      <c r="BAY5" s="27">
        <v>1.0313000000000001</v>
      </c>
      <c r="BAZ5" s="27">
        <v>1.0333000000000001</v>
      </c>
      <c r="BBA5" s="27">
        <v>1.0381</v>
      </c>
      <c r="BBB5" s="27">
        <v>1.0381</v>
      </c>
      <c r="BBC5" s="27">
        <v>1.0381</v>
      </c>
      <c r="BBD5" s="27">
        <v>1.0303</v>
      </c>
      <c r="BBE5" s="27">
        <v>1.0384</v>
      </c>
      <c r="BBF5" s="27">
        <v>1.0343</v>
      </c>
      <c r="BBG5" s="27">
        <v>1.0437000000000001</v>
      </c>
      <c r="BBH5" s="27">
        <v>1.0406</v>
      </c>
      <c r="BBI5" s="27">
        <v>1.0406</v>
      </c>
      <c r="BBJ5" s="27">
        <v>1.0406</v>
      </c>
      <c r="BBK5" s="27">
        <v>1.0458000000000001</v>
      </c>
      <c r="BBL5" s="27">
        <v>1.0401</v>
      </c>
      <c r="BBM5" s="27">
        <v>1.0408999999999999</v>
      </c>
      <c r="BBN5" s="27">
        <v>1.0391999999999999</v>
      </c>
      <c r="BBO5" s="27">
        <v>1.0439000000000001</v>
      </c>
      <c r="BBP5" s="27">
        <v>1.0439000000000001</v>
      </c>
      <c r="BBQ5" s="27">
        <v>1.0439000000000001</v>
      </c>
      <c r="BBR5" s="27">
        <v>1.0442</v>
      </c>
      <c r="BBS5" s="27">
        <v>1.0546</v>
      </c>
      <c r="BBT5" s="27">
        <v>1.0584</v>
      </c>
      <c r="BBU5" s="27">
        <v>1.0545</v>
      </c>
      <c r="BBV5" s="27">
        <v>1.0689</v>
      </c>
      <c r="BBW5" s="27">
        <v>1.0689</v>
      </c>
      <c r="BBX5" s="27">
        <v>1.0689</v>
      </c>
      <c r="BBY5" s="27">
        <v>1.0524</v>
      </c>
      <c r="BBZ5" s="27">
        <v>1.0536000000000001</v>
      </c>
      <c r="BCA5" s="27">
        <v>1.0528</v>
      </c>
      <c r="BCB5" s="27">
        <v>1.0562</v>
      </c>
      <c r="BCC5" s="27">
        <v>1.0602</v>
      </c>
      <c r="BCD5" s="27">
        <v>1.0602</v>
      </c>
      <c r="BCE5" s="27">
        <v>1.0602</v>
      </c>
      <c r="BCF5" s="27">
        <v>1.0531999999999999</v>
      </c>
      <c r="BCG5" s="27">
        <v>1.0615000000000001</v>
      </c>
      <c r="BCH5" s="27">
        <v>1.0745</v>
      </c>
      <c r="BCI5" s="27">
        <v>1.073</v>
      </c>
      <c r="BCJ5" s="27">
        <v>1.0723</v>
      </c>
      <c r="BCK5" s="27">
        <v>1.0723</v>
      </c>
      <c r="BCL5" s="27">
        <v>1.0723</v>
      </c>
      <c r="BCM5" s="27">
        <v>1.0665</v>
      </c>
      <c r="BCN5" s="27">
        <v>1.0730999999999999</v>
      </c>
      <c r="BCO5" s="27">
        <v>1.0723</v>
      </c>
      <c r="BCP5" s="27">
        <v>1.0871999999999999</v>
      </c>
      <c r="BCQ5" s="27">
        <v>1.0812999999999999</v>
      </c>
      <c r="BCR5" s="27">
        <v>1.0812999999999999</v>
      </c>
      <c r="BCS5" s="27">
        <v>1.0812999999999999</v>
      </c>
      <c r="BCT5" s="27">
        <v>1.0901000000000001</v>
      </c>
      <c r="BCU5" s="27">
        <v>1.0791999999999999</v>
      </c>
      <c r="BCV5" s="27">
        <v>1.0717000000000001</v>
      </c>
      <c r="BCW5" s="27">
        <v>1.0671999999999999</v>
      </c>
      <c r="BCX5" s="27">
        <v>1.0717000000000001</v>
      </c>
      <c r="BCY5" s="27">
        <v>1.0717000000000001</v>
      </c>
      <c r="BCZ5" s="27">
        <v>1.0717000000000001</v>
      </c>
      <c r="BDA5" s="27">
        <v>1.0673999999999999</v>
      </c>
      <c r="BDB5" s="27">
        <v>1.0755999999999999</v>
      </c>
      <c r="BDC5" s="27">
        <v>1.0749</v>
      </c>
      <c r="BDD5" s="27">
        <v>1.0661</v>
      </c>
      <c r="BDE5" s="27">
        <v>1.0706</v>
      </c>
      <c r="BDF5" s="27">
        <v>1.0706</v>
      </c>
      <c r="BDG5" s="27">
        <v>1.0706</v>
      </c>
      <c r="BDH5" s="27">
        <v>1.0726</v>
      </c>
      <c r="BDI5" s="27">
        <v>1.0678000000000001</v>
      </c>
      <c r="BDJ5" s="27">
        <v>1.0613999999999999</v>
      </c>
      <c r="BDK5" s="27">
        <v>1.0592999999999999</v>
      </c>
      <c r="BDL5" s="27">
        <v>1.0608</v>
      </c>
      <c r="BDM5" s="27">
        <v>1.0608</v>
      </c>
      <c r="BDN5" s="27">
        <v>1.0608</v>
      </c>
      <c r="BDO5" s="27">
        <v>1.0533999999999999</v>
      </c>
      <c r="BDP5" s="27">
        <v>1.0515000000000001</v>
      </c>
      <c r="BDQ5" s="27">
        <v>1.0556000000000001</v>
      </c>
      <c r="BDR5" s="27">
        <v>1.0608</v>
      </c>
      <c r="BDS5" s="27">
        <v>1.0717000000000001</v>
      </c>
      <c r="BDT5" s="27">
        <v>1.0717000000000001</v>
      </c>
      <c r="BDU5" s="27">
        <v>1.0717000000000001</v>
      </c>
      <c r="BDV5" s="27">
        <v>1.0710999999999999</v>
      </c>
      <c r="BDW5" s="27">
        <v>1.0661</v>
      </c>
      <c r="BDX5" s="27">
        <v>1.0729</v>
      </c>
      <c r="BDY5" s="27">
        <v>1.0865</v>
      </c>
      <c r="BDZ5" s="27">
        <v>1.0827</v>
      </c>
      <c r="BEA5" s="27">
        <v>1.0827</v>
      </c>
      <c r="BEB5" s="27">
        <v>1.0827</v>
      </c>
      <c r="BEC5" s="27">
        <v>1.0994999999999999</v>
      </c>
      <c r="BED5" s="27">
        <v>1.0779000000000001</v>
      </c>
      <c r="BEE5" s="27">
        <v>1.0810999999999999</v>
      </c>
      <c r="BEF5" s="27">
        <v>1.071</v>
      </c>
      <c r="BEG5" s="27">
        <v>1.0805</v>
      </c>
      <c r="BEH5" s="27">
        <v>1.0805</v>
      </c>
      <c r="BEI5" s="27">
        <v>1.0805</v>
      </c>
      <c r="BEJ5" s="27">
        <v>1.093</v>
      </c>
      <c r="BEK5" s="27">
        <v>1.0825</v>
      </c>
      <c r="BEL5" s="27">
        <v>1.0713999999999999</v>
      </c>
      <c r="BEM5" s="27">
        <v>1.0690999999999999</v>
      </c>
      <c r="BEN5" s="27">
        <v>1.0694999999999999</v>
      </c>
      <c r="BEO5" s="27">
        <v>1.0694999999999999</v>
      </c>
      <c r="BEP5" s="27">
        <v>1.0694999999999999</v>
      </c>
      <c r="BEQ5" s="27">
        <v>1.0694999999999999</v>
      </c>
      <c r="BER5" s="27">
        <v>1.0487</v>
      </c>
      <c r="BES5" s="27">
        <v>1.0442</v>
      </c>
      <c r="BET5" s="27">
        <v>1.0439000000000001</v>
      </c>
      <c r="BEU5" s="27">
        <v>1.0469999999999999</v>
      </c>
      <c r="BEV5" s="27">
        <v>1.0469999999999999</v>
      </c>
      <c r="BEW5" s="27">
        <v>1.0469999999999999</v>
      </c>
      <c r="BEX5" s="27">
        <v>1.0375000000000001</v>
      </c>
      <c r="BEY5" s="27">
        <v>1.0407</v>
      </c>
      <c r="BEZ5" s="27">
        <v>1.0437000000000001</v>
      </c>
      <c r="BFA5" s="27">
        <v>1.0427999999999999</v>
      </c>
      <c r="BFB5" s="27">
        <v>1.0502</v>
      </c>
      <c r="BFC5" s="27">
        <v>1.0502</v>
      </c>
      <c r="BFD5" s="27">
        <v>1.0502</v>
      </c>
      <c r="BFE5" s="27">
        <v>1.0371999999999999</v>
      </c>
      <c r="BFF5" s="27">
        <v>1.0249999999999999</v>
      </c>
      <c r="BFG5" s="27">
        <v>1.0213000000000001</v>
      </c>
      <c r="BFH5" s="27">
        <v>1.0173000000000001</v>
      </c>
      <c r="BFI5" s="27">
        <v>1.0173000000000001</v>
      </c>
      <c r="BFJ5" s="27">
        <v>1.0173000000000001</v>
      </c>
      <c r="BFK5" s="27">
        <v>1.0173000000000001</v>
      </c>
      <c r="BFL5" s="27">
        <v>1.0313000000000001</v>
      </c>
      <c r="BFM5" s="27">
        <v>1.0406</v>
      </c>
      <c r="BFN5" s="27">
        <v>1.0391999999999999</v>
      </c>
      <c r="BFO5" s="27">
        <v>1.0412999999999999</v>
      </c>
      <c r="BFP5" s="27">
        <v>1.0412999999999999</v>
      </c>
      <c r="BFQ5" s="27">
        <v>1.0412999999999999</v>
      </c>
      <c r="BFR5" s="27">
        <v>1.0412999999999999</v>
      </c>
      <c r="BFS5" s="27">
        <v>1.0412999999999999</v>
      </c>
      <c r="BFT5" s="27">
        <v>1.0316000000000001</v>
      </c>
      <c r="BFU5" s="27">
        <v>1.0283</v>
      </c>
      <c r="BFV5" s="27">
        <v>1.0388999999999999</v>
      </c>
      <c r="BFW5" s="27">
        <v>1.0363</v>
      </c>
      <c r="BFX5" s="27">
        <v>1.0363</v>
      </c>
      <c r="BFY5" s="27">
        <v>1.0363</v>
      </c>
      <c r="BFZ5" s="27">
        <v>1.0451999999999999</v>
      </c>
      <c r="BGA5" s="27">
        <v>1.0445</v>
      </c>
      <c r="BGB5" s="27">
        <v>1.0438000000000001</v>
      </c>
      <c r="BGC5" s="27">
        <v>1.0331999999999999</v>
      </c>
      <c r="BGD5" s="27">
        <v>1.0212000000000001</v>
      </c>
      <c r="BGE5" s="27">
        <v>1.0212000000000001</v>
      </c>
      <c r="BGF5" s="27">
        <v>1.0212000000000001</v>
      </c>
      <c r="BGG5" s="27">
        <v>1.0077</v>
      </c>
      <c r="BGH5" s="27">
        <v>0.99670000000000003</v>
      </c>
      <c r="BGI5" s="27">
        <v>0.99770000000000003</v>
      </c>
      <c r="BGJ5" s="27">
        <v>0.99450000000000005</v>
      </c>
      <c r="BGK5" s="27">
        <v>0.9929</v>
      </c>
      <c r="BGL5" s="27">
        <v>0.9929</v>
      </c>
      <c r="BGM5" s="27">
        <v>0.9929</v>
      </c>
      <c r="BGN5" s="27">
        <v>0.99780000000000002</v>
      </c>
      <c r="BGO5" s="27">
        <v>0.99280000000000002</v>
      </c>
      <c r="BGP5" s="27">
        <v>1.0033000000000001</v>
      </c>
      <c r="BGQ5" s="27">
        <v>1.0158</v>
      </c>
      <c r="BGR5" s="27">
        <v>1.0246</v>
      </c>
      <c r="BGS5" s="27">
        <v>1.0246</v>
      </c>
      <c r="BGT5" s="27">
        <v>1.0246</v>
      </c>
      <c r="BGU5" s="27">
        <v>1.0347999999999999</v>
      </c>
      <c r="BGV5" s="27">
        <v>1.0402</v>
      </c>
      <c r="BGW5" s="27">
        <v>1.0402</v>
      </c>
      <c r="BGX5" s="27">
        <v>1.0468999999999999</v>
      </c>
      <c r="BGY5" s="27">
        <v>1.0568</v>
      </c>
      <c r="BGZ5" s="27">
        <v>1.0568</v>
      </c>
      <c r="BHA5" s="27">
        <v>1.0568</v>
      </c>
      <c r="BHB5" s="27">
        <v>1.0531999999999999</v>
      </c>
      <c r="BHC5" s="27">
        <v>1.0531999999999999</v>
      </c>
      <c r="BHD5" s="27">
        <v>1.0532999999999999</v>
      </c>
      <c r="BHE5" s="27">
        <v>1.0531999999999999</v>
      </c>
      <c r="BHF5" s="27">
        <v>1.0541</v>
      </c>
      <c r="BHG5" s="27">
        <v>1.0541</v>
      </c>
      <c r="BHH5" s="27">
        <v>1.0541</v>
      </c>
      <c r="BHI5" s="27">
        <v>1.0547</v>
      </c>
      <c r="BHJ5" s="27">
        <v>1.0621</v>
      </c>
      <c r="BHK5" s="27">
        <v>1.0737000000000001</v>
      </c>
      <c r="BHL5" s="27">
        <v>1.0736000000000001</v>
      </c>
      <c r="BHM5" s="27">
        <v>1.0761000000000001</v>
      </c>
      <c r="BHN5" s="27">
        <v>1.0761000000000001</v>
      </c>
      <c r="BHO5" s="27">
        <v>1.0761000000000001</v>
      </c>
      <c r="BHP5" s="27">
        <v>1.0728</v>
      </c>
      <c r="BHQ5" s="27">
        <v>1.0810999999999999</v>
      </c>
      <c r="BHR5" s="27">
        <v>1.0803</v>
      </c>
      <c r="BHS5" s="27">
        <v>1.0811999999999999</v>
      </c>
      <c r="BHT5" s="27">
        <v>1.0867</v>
      </c>
      <c r="BHU5" s="27">
        <v>1.0867</v>
      </c>
      <c r="BHV5" s="27">
        <v>1.0867</v>
      </c>
      <c r="BHW5" s="27">
        <v>1.0777000000000001</v>
      </c>
      <c r="BHX5" s="27">
        <v>1.0795999999999999</v>
      </c>
      <c r="BHY5" s="27">
        <v>1.0808</v>
      </c>
      <c r="BHZ5" s="27">
        <v>1.0751999999999999</v>
      </c>
      <c r="BIA5" s="27">
        <v>1.08</v>
      </c>
      <c r="BIB5" s="27">
        <v>1.08</v>
      </c>
      <c r="BIC5" s="27">
        <v>1.08</v>
      </c>
      <c r="BID5" s="27">
        <v>1.0909</v>
      </c>
      <c r="BIE5" s="27">
        <v>1.1075999999999999</v>
      </c>
      <c r="BIF5" s="27">
        <v>1.1116999999999999</v>
      </c>
      <c r="BIG5" s="27">
        <v>1.1228</v>
      </c>
      <c r="BIH5" s="27">
        <v>1.1408</v>
      </c>
      <c r="BII5" s="27">
        <v>1.1408</v>
      </c>
      <c r="BIJ5" s="27">
        <v>1.1408</v>
      </c>
      <c r="BIK5" s="27">
        <v>1.1685000000000001</v>
      </c>
      <c r="BIL5" s="27">
        <v>1.1596</v>
      </c>
      <c r="BIM5" s="27">
        <v>1.1478999999999999</v>
      </c>
      <c r="BIN5" s="27">
        <v>1.1467000000000001</v>
      </c>
      <c r="BIO5" s="27">
        <v>1.1442000000000001</v>
      </c>
      <c r="BIP5" s="27">
        <v>1.1442000000000001</v>
      </c>
      <c r="BIQ5" s="27">
        <v>1.1442000000000001</v>
      </c>
      <c r="BIR5" s="27">
        <v>1.1389</v>
      </c>
      <c r="BIS5" s="27">
        <v>0.98040000000000005</v>
      </c>
      <c r="BIT5" s="27">
        <v>0.98099999999999998</v>
      </c>
      <c r="BIU5" s="27">
        <v>0.98280000000000001</v>
      </c>
      <c r="BIV5" s="27">
        <v>0.98360000000000003</v>
      </c>
      <c r="BIW5" s="27">
        <v>0.98360000000000003</v>
      </c>
      <c r="BIX5" s="27">
        <v>0.98360000000000003</v>
      </c>
      <c r="BIY5" s="27">
        <v>0.97989999999999999</v>
      </c>
      <c r="BIZ5" s="27">
        <v>0.98499999999999999</v>
      </c>
      <c r="BJA5" s="27">
        <v>0.99170000000000003</v>
      </c>
      <c r="BJB5" s="27">
        <v>0.99160000000000004</v>
      </c>
      <c r="BJC5" s="27">
        <v>1.0017</v>
      </c>
      <c r="BJD5" s="27">
        <v>1.0017</v>
      </c>
      <c r="BJE5" s="27">
        <v>1.0017</v>
      </c>
      <c r="BJF5" s="27">
        <v>1.0097</v>
      </c>
      <c r="BJG5" s="27">
        <v>1.0097</v>
      </c>
      <c r="BJH5" s="27">
        <v>1.0109999999999999</v>
      </c>
      <c r="BJI5" s="27">
        <v>1.0141</v>
      </c>
      <c r="BJJ5" s="27">
        <v>1.0161</v>
      </c>
      <c r="BJK5" s="27">
        <v>1.0161</v>
      </c>
      <c r="BJL5" s="27">
        <v>1.0161</v>
      </c>
      <c r="BJM5" s="27">
        <v>1.0161</v>
      </c>
      <c r="BJN5" s="27">
        <v>1.0161</v>
      </c>
      <c r="BJO5" s="27">
        <v>1.0149999999999999</v>
      </c>
      <c r="BJP5" s="27">
        <v>1.0185999999999999</v>
      </c>
      <c r="BJQ5" s="27">
        <v>1.0199</v>
      </c>
      <c r="BJR5" s="27">
        <v>1.0199</v>
      </c>
      <c r="BJS5" s="27">
        <v>1.0199</v>
      </c>
      <c r="BJT5" s="27">
        <v>1.0193000000000001</v>
      </c>
      <c r="BJU5" s="27">
        <v>1.0365</v>
      </c>
      <c r="BJV5" s="27">
        <v>1.044</v>
      </c>
      <c r="BJW5" s="27">
        <v>1.0346</v>
      </c>
      <c r="BJX5" s="27">
        <v>1.0366</v>
      </c>
      <c r="BJY5" s="27">
        <v>1.0366</v>
      </c>
      <c r="BJZ5" s="27">
        <v>1.0366</v>
      </c>
      <c r="BKA5" s="27">
        <v>1.0346</v>
      </c>
      <c r="BKB5" s="27">
        <v>1.0306</v>
      </c>
      <c r="BKC5" s="27">
        <v>1.0288999999999999</v>
      </c>
      <c r="BKD5" s="27">
        <v>1.0195000000000001</v>
      </c>
      <c r="BKE5" s="27">
        <v>1.0284</v>
      </c>
      <c r="BKF5" s="27">
        <v>1.0284</v>
      </c>
      <c r="BKG5" s="27">
        <v>1.0284</v>
      </c>
      <c r="BKH5" s="27">
        <v>1.0228999999999999</v>
      </c>
      <c r="BKI5" s="27">
        <v>1.0248999999999999</v>
      </c>
      <c r="BKJ5" s="27">
        <v>1.0319</v>
      </c>
      <c r="BKK5" s="27">
        <v>1.0367</v>
      </c>
      <c r="BKL5" s="27">
        <v>1.0387</v>
      </c>
      <c r="BKM5" s="27">
        <v>1.0387</v>
      </c>
      <c r="BKN5" s="27">
        <v>1.0387</v>
      </c>
      <c r="BKO5" s="27">
        <v>1.0381</v>
      </c>
      <c r="BKP5" s="27">
        <v>1.0373000000000001</v>
      </c>
      <c r="BKQ5" s="27">
        <v>1.0327999999999999</v>
      </c>
      <c r="BKR5" s="27">
        <v>1.0318000000000001</v>
      </c>
      <c r="BKS5" s="27">
        <v>1.0330999999999999</v>
      </c>
      <c r="BKT5" s="27">
        <v>1.0330999999999999</v>
      </c>
      <c r="BKU5" s="27">
        <v>1.0330999999999999</v>
      </c>
      <c r="BKV5" s="27">
        <v>1.0437000000000001</v>
      </c>
      <c r="BKW5" s="27">
        <v>1.0434000000000001</v>
      </c>
      <c r="BKX5" s="27">
        <v>1.0417000000000001</v>
      </c>
      <c r="BKY5" s="27">
        <v>1.0402</v>
      </c>
      <c r="BKZ5" s="27">
        <v>1.0349999999999999</v>
      </c>
      <c r="BLA5" s="27">
        <v>1.0349999999999999</v>
      </c>
      <c r="BLB5" s="27">
        <v>1.0349999999999999</v>
      </c>
      <c r="BLC5" s="27">
        <v>1.0364</v>
      </c>
      <c r="BLD5" s="27">
        <v>1.0368999999999999</v>
      </c>
      <c r="BLE5" s="27">
        <v>1.0333000000000001</v>
      </c>
      <c r="BLF5" s="27">
        <v>1.0381</v>
      </c>
      <c r="BLG5" s="27">
        <v>1.0293000000000001</v>
      </c>
      <c r="BLH5" s="27">
        <v>1.0293000000000001</v>
      </c>
      <c r="BLI5" s="27">
        <v>1.0293000000000001</v>
      </c>
      <c r="BLJ5" s="27">
        <v>1.0391999999999999</v>
      </c>
      <c r="BLK5" s="27">
        <v>1.0363</v>
      </c>
      <c r="BLL5" s="27">
        <v>1.0381</v>
      </c>
      <c r="BLM5" s="27">
        <v>1.0364</v>
      </c>
      <c r="BLN5" s="27">
        <v>1.0379</v>
      </c>
      <c r="BLO5" s="27">
        <v>1.0379</v>
      </c>
      <c r="BLP5" s="27">
        <v>1.0379</v>
      </c>
      <c r="BLQ5" s="27">
        <v>1.0447</v>
      </c>
      <c r="BLR5" s="27">
        <v>1.0562</v>
      </c>
      <c r="BLS5" s="27">
        <v>1.0573999999999999</v>
      </c>
      <c r="BLT5" s="27">
        <v>1.0512999999999999</v>
      </c>
      <c r="BLU5" s="27">
        <v>1.0497000000000001</v>
      </c>
      <c r="BLV5" s="27">
        <v>1.0497000000000001</v>
      </c>
      <c r="BLW5" s="27">
        <v>1.0497000000000001</v>
      </c>
      <c r="BLX5" s="27">
        <v>1.0499000000000001</v>
      </c>
      <c r="BLY5" s="27">
        <v>1.0523</v>
      </c>
      <c r="BLZ5" s="27">
        <v>1.0575000000000001</v>
      </c>
      <c r="BMA5" s="27">
        <v>1.0588</v>
      </c>
      <c r="BMB5" s="27">
        <v>1.0620000000000001</v>
      </c>
      <c r="BMC5" s="27">
        <v>1.0620000000000001</v>
      </c>
      <c r="BMD5" s="27">
        <v>1.0620000000000001</v>
      </c>
      <c r="BME5" s="27">
        <v>1.0569999999999999</v>
      </c>
      <c r="BMF5" s="27">
        <v>1.0491999999999999</v>
      </c>
      <c r="BMG5" s="27">
        <v>1.0468999999999999</v>
      </c>
      <c r="BMH5" s="27">
        <v>1.0498000000000001</v>
      </c>
      <c r="BMI5" s="27">
        <v>1.0451999999999999</v>
      </c>
      <c r="BMJ5" s="27">
        <v>1.0451999999999999</v>
      </c>
      <c r="BMK5" s="27">
        <v>1.0451999999999999</v>
      </c>
      <c r="BML5" s="27">
        <v>1.0542</v>
      </c>
      <c r="BMM5" s="27">
        <v>1.0423</v>
      </c>
      <c r="BMN5" s="27">
        <v>1.0406</v>
      </c>
      <c r="BMO5" s="27">
        <v>1.0367</v>
      </c>
      <c r="BMP5" s="27">
        <v>1.0436000000000001</v>
      </c>
      <c r="BMQ5" s="27">
        <v>1.0436000000000001</v>
      </c>
      <c r="BMR5" s="27">
        <v>1.0436000000000001</v>
      </c>
      <c r="BMS5" s="27">
        <v>1.0451999999999999</v>
      </c>
      <c r="BMT5" s="27">
        <v>1.044</v>
      </c>
      <c r="BMU5" s="27">
        <v>1.0430999999999999</v>
      </c>
      <c r="BMV5" s="27">
        <v>1.0522</v>
      </c>
      <c r="BMW5" s="27">
        <v>1.0548</v>
      </c>
      <c r="BMX5" s="27">
        <v>1.0548</v>
      </c>
      <c r="BMY5" s="27">
        <v>1.0548</v>
      </c>
      <c r="BMZ5" s="27">
        <v>1.0527</v>
      </c>
      <c r="BNA5" s="27">
        <v>1.0620000000000001</v>
      </c>
      <c r="BNB5" s="27">
        <v>1.0682</v>
      </c>
      <c r="BNC5" s="27">
        <v>1.0643</v>
      </c>
      <c r="BND5" s="27">
        <v>1.0650999999999999</v>
      </c>
      <c r="BNE5" s="27">
        <v>1.0650999999999999</v>
      </c>
      <c r="BNF5" s="27">
        <v>1.0650999999999999</v>
      </c>
      <c r="BNG5" s="27">
        <v>1.0649999999999999</v>
      </c>
      <c r="BNH5" s="27">
        <v>1.0707</v>
      </c>
      <c r="BNI5" s="27">
        <v>1.0714999999999999</v>
      </c>
      <c r="BNJ5" s="27">
        <v>1.0670999999999999</v>
      </c>
      <c r="BNK5" s="27">
        <v>1.0697000000000001</v>
      </c>
      <c r="BNL5" s="27">
        <v>1.0697000000000001</v>
      </c>
      <c r="BNM5" s="27">
        <v>1.0697000000000001</v>
      </c>
      <c r="BNN5" s="27">
        <v>1.0684</v>
      </c>
      <c r="BNO5" s="27">
        <v>1.071</v>
      </c>
      <c r="BNP5" s="27">
        <v>1.0698000000000001</v>
      </c>
      <c r="BNQ5" s="27">
        <v>1.0727</v>
      </c>
      <c r="BNR5" s="27">
        <v>1.0732999999999999</v>
      </c>
      <c r="BNS5" s="27">
        <v>1.0732999999999999</v>
      </c>
      <c r="BNT5" s="27">
        <v>1.0732999999999999</v>
      </c>
      <c r="BNU5" s="27">
        <v>1.0795999999999999</v>
      </c>
      <c r="BNV5" s="27">
        <v>1.0888</v>
      </c>
      <c r="BNW5" s="27">
        <v>1.0864</v>
      </c>
      <c r="BNX5" s="27">
        <v>1.0879000000000001</v>
      </c>
      <c r="BNY5" s="27">
        <v>1.0933999999999999</v>
      </c>
      <c r="BNZ5" s="27">
        <v>1.0933999999999999</v>
      </c>
      <c r="BOA5" s="27">
        <v>1.0933999999999999</v>
      </c>
      <c r="BOB5" s="27">
        <v>1.0927</v>
      </c>
      <c r="BOC5" s="27">
        <v>1.0919000000000001</v>
      </c>
      <c r="BOD5" s="27">
        <v>1.0914999999999999</v>
      </c>
      <c r="BOE5" s="27">
        <v>1.0921000000000001</v>
      </c>
      <c r="BOF5" s="27">
        <v>1.0964</v>
      </c>
      <c r="BOG5" s="27">
        <v>1.0964</v>
      </c>
      <c r="BOH5" s="27">
        <v>1.0964</v>
      </c>
      <c r="BOI5" s="27">
        <v>1.0952</v>
      </c>
      <c r="BOJ5" s="27">
        <v>1.0972999999999999</v>
      </c>
      <c r="BOK5" s="27">
        <v>1.1032999999999999</v>
      </c>
      <c r="BOL5" s="27">
        <v>1.1053999999999999</v>
      </c>
      <c r="BOM5" s="27">
        <v>1.1052</v>
      </c>
      <c r="BON5" s="27">
        <v>1.1052</v>
      </c>
      <c r="BOO5" s="27">
        <v>1.1052</v>
      </c>
      <c r="BOP5" s="27">
        <v>1.103</v>
      </c>
      <c r="BOQ5" s="27">
        <v>1.1009</v>
      </c>
      <c r="BOR5" s="27">
        <v>1.0994999999999999</v>
      </c>
      <c r="BOS5" s="27">
        <v>1.1032</v>
      </c>
      <c r="BOT5" s="27">
        <v>1.1031</v>
      </c>
      <c r="BOU5" s="27">
        <v>1.1031</v>
      </c>
      <c r="BOV5" s="27">
        <v>1.1031</v>
      </c>
      <c r="BOW5" s="27">
        <v>1.1002000000000001</v>
      </c>
      <c r="BOX5" s="27">
        <v>1.0982000000000001</v>
      </c>
      <c r="BOY5" s="27">
        <v>1.0991</v>
      </c>
      <c r="BOZ5" s="27">
        <v>1.1031</v>
      </c>
      <c r="BPA5" s="27">
        <v>1.1012999999999999</v>
      </c>
      <c r="BPB5" s="27">
        <v>1.1012999999999999</v>
      </c>
      <c r="BPC5" s="27">
        <v>1.1012999999999999</v>
      </c>
      <c r="BPD5" s="27">
        <v>1.0993999999999999</v>
      </c>
      <c r="BPE5" s="27">
        <v>1.1015999999999999</v>
      </c>
      <c r="BPF5" s="27">
        <v>1.1051</v>
      </c>
      <c r="BPG5" s="27">
        <v>1.1055999999999999</v>
      </c>
      <c r="BPH5" s="27">
        <v>1.1060000000000001</v>
      </c>
      <c r="BPI5" s="27">
        <v>1.1060000000000001</v>
      </c>
      <c r="BPJ5" s="27">
        <v>1.1060000000000001</v>
      </c>
      <c r="BPK5" s="27">
        <v>1.1086</v>
      </c>
      <c r="BPL5" s="27">
        <v>1.1082000000000001</v>
      </c>
      <c r="BPM5" s="27">
        <v>1.1094999999999999</v>
      </c>
      <c r="BPN5" s="27">
        <v>1.1131</v>
      </c>
      <c r="BPO5" s="27">
        <v>1.1136999999999999</v>
      </c>
      <c r="BPP5" s="27">
        <v>1.1136999999999999</v>
      </c>
      <c r="BPQ5" s="27">
        <v>1.1136999999999999</v>
      </c>
      <c r="BPR5" s="27">
        <v>1.1133999999999999</v>
      </c>
      <c r="BPS5" s="27">
        <v>1.1132</v>
      </c>
      <c r="BPT5" s="27">
        <v>1.1211</v>
      </c>
      <c r="BPU5" s="27">
        <v>1.1226</v>
      </c>
      <c r="BPV5" s="27">
        <v>1.1195999999999999</v>
      </c>
      <c r="BPW5" s="27">
        <v>1.1195999999999999</v>
      </c>
      <c r="BPX5" s="27">
        <v>1.1195999999999999</v>
      </c>
      <c r="BPY5" s="27">
        <v>1.1203000000000001</v>
      </c>
      <c r="BPZ5" s="27">
        <v>1.1189</v>
      </c>
      <c r="BQA5" s="27">
        <v>1.1180000000000001</v>
      </c>
      <c r="BQB5" s="27">
        <v>1.1182000000000001</v>
      </c>
      <c r="BQC5" s="27">
        <v>1.1173999999999999</v>
      </c>
      <c r="BQD5" s="27">
        <v>1.1173999999999999</v>
      </c>
      <c r="BQE5" s="27">
        <v>1.1173999999999999</v>
      </c>
      <c r="BQF5" s="27">
        <v>1.1234</v>
      </c>
      <c r="BQG5" s="27">
        <v>1.1252</v>
      </c>
      <c r="BQH5" s="27">
        <v>1.1276999999999999</v>
      </c>
      <c r="BQI5" s="27">
        <v>1.1235999999999999</v>
      </c>
      <c r="BQJ5" s="27">
        <v>1.1198999999999999</v>
      </c>
      <c r="BQK5" s="27">
        <v>1.1198999999999999</v>
      </c>
      <c r="BQL5" s="27">
        <v>1.1198999999999999</v>
      </c>
      <c r="BQM5" s="27">
        <v>1.1185</v>
      </c>
      <c r="BQN5" s="27">
        <v>1.1189</v>
      </c>
      <c r="BQO5" s="27">
        <v>1.1187</v>
      </c>
      <c r="BQP5" s="27">
        <v>1.1173999999999999</v>
      </c>
      <c r="BQQ5" s="27">
        <v>1.1166</v>
      </c>
      <c r="BQR5" s="27">
        <v>1.1166</v>
      </c>
      <c r="BQS5" s="27">
        <v>1.1166</v>
      </c>
      <c r="BQT5" s="27">
        <v>1.1191</v>
      </c>
      <c r="BQU5" s="27">
        <v>1.1134999999999999</v>
      </c>
      <c r="BQV5" s="27">
        <v>1.1132</v>
      </c>
      <c r="BQW5" s="27">
        <v>1.1113999999999999</v>
      </c>
      <c r="BQX5" s="27">
        <v>1.1113</v>
      </c>
      <c r="BQY5" s="27">
        <v>1.1113</v>
      </c>
      <c r="BQZ5" s="27">
        <v>1.1113</v>
      </c>
      <c r="BRA5" s="27">
        <v>1.1112</v>
      </c>
      <c r="BRB5" s="27">
        <v>1.1123000000000001</v>
      </c>
      <c r="BRC5" s="27">
        <v>1.1114999999999999</v>
      </c>
      <c r="BRD5" s="27">
        <v>1.1161000000000001</v>
      </c>
      <c r="BRE5" s="27">
        <v>1.1195999999999999</v>
      </c>
      <c r="BRF5" s="27">
        <v>1.1195999999999999</v>
      </c>
      <c r="BRG5" s="27">
        <v>1.1195999999999999</v>
      </c>
      <c r="BRH5" s="27">
        <v>1.1120000000000001</v>
      </c>
      <c r="BRI5" s="27">
        <v>1.1166</v>
      </c>
      <c r="BRJ5" s="27">
        <v>1.117</v>
      </c>
      <c r="BRK5" s="27">
        <v>1.1144000000000001</v>
      </c>
      <c r="BRL5" s="27">
        <v>1.115</v>
      </c>
      <c r="BRM5" s="27">
        <v>1.115</v>
      </c>
      <c r="BRN5" s="27">
        <v>1.115</v>
      </c>
      <c r="BRO5" s="27">
        <v>1.1148</v>
      </c>
      <c r="BRP5" s="27">
        <v>1.1131</v>
      </c>
      <c r="BRQ5" s="27">
        <v>1.1158999999999999</v>
      </c>
      <c r="BRR5" s="27">
        <v>1.1167</v>
      </c>
      <c r="BRS5" s="27">
        <v>1.1163000000000001</v>
      </c>
      <c r="BRT5" s="27">
        <v>1.1163000000000001</v>
      </c>
      <c r="BRU5" s="27">
        <v>1.1163000000000001</v>
      </c>
      <c r="BRV5" s="27">
        <v>1.119</v>
      </c>
      <c r="BRW5" s="27">
        <v>1.1194999999999999</v>
      </c>
      <c r="BRX5" s="27">
        <v>1.121</v>
      </c>
      <c r="BRY5" s="27">
        <v>1.1215999999999999</v>
      </c>
      <c r="BRZ5" s="27">
        <v>1.1216999999999999</v>
      </c>
      <c r="BSA5" s="27">
        <v>1.1216999999999999</v>
      </c>
      <c r="BSB5" s="27">
        <v>1.1216999999999999</v>
      </c>
      <c r="BSC5" s="27">
        <v>1.1171</v>
      </c>
      <c r="BSD5" s="27">
        <v>1.1246</v>
      </c>
      <c r="BSE5" s="27">
        <v>1.1231</v>
      </c>
      <c r="BSF5" s="27">
        <v>1.1273</v>
      </c>
      <c r="BSG5" s="27">
        <v>1.1309</v>
      </c>
      <c r="BSH5" s="27">
        <v>1.1309</v>
      </c>
      <c r="BSI5" s="27">
        <v>1.1309</v>
      </c>
      <c r="BSJ5" s="27">
        <v>1.1457999999999999</v>
      </c>
      <c r="BSK5" s="27">
        <v>1.1429</v>
      </c>
      <c r="BSL5" s="27">
        <v>1.1458999999999999</v>
      </c>
      <c r="BSM5" s="27">
        <v>1.1395999999999999</v>
      </c>
      <c r="BSN5" s="27">
        <v>1.1373</v>
      </c>
      <c r="BSO5" s="27">
        <v>1.1373</v>
      </c>
      <c r="BSP5" s="27">
        <v>1.1373</v>
      </c>
      <c r="BSQ5" s="27">
        <v>1.1352</v>
      </c>
      <c r="BSR5" s="27">
        <v>1.1352</v>
      </c>
      <c r="BSS5" s="27">
        <v>1.1333</v>
      </c>
      <c r="BST5" s="27">
        <v>1.1378999999999999</v>
      </c>
      <c r="BSU5" s="27">
        <v>1.1342000000000001</v>
      </c>
      <c r="BSV5" s="27">
        <v>1.1342000000000001</v>
      </c>
      <c r="BSW5" s="27">
        <v>1.1342000000000001</v>
      </c>
      <c r="BSX5" s="27">
        <v>1.1325000000000001</v>
      </c>
      <c r="BSY5" s="27">
        <v>1.1341000000000001</v>
      </c>
      <c r="BSZ5" s="27">
        <v>1.1312</v>
      </c>
      <c r="BTA5" s="27">
        <v>1.1379999999999999</v>
      </c>
      <c r="BTB5" s="27">
        <v>1.1379999999999999</v>
      </c>
      <c r="BTC5" s="27">
        <v>1.1379999999999999</v>
      </c>
      <c r="BTD5" s="27">
        <v>1.1379999999999999</v>
      </c>
      <c r="BTE5" s="27">
        <v>1.1379999999999999</v>
      </c>
      <c r="BTF5" s="27">
        <v>1.1373</v>
      </c>
      <c r="BTG5" s="27">
        <v>1.1349</v>
      </c>
      <c r="BTH5" s="27">
        <v>1.1376999999999999</v>
      </c>
      <c r="BTI5" s="27">
        <v>1.1407</v>
      </c>
      <c r="BTJ5" s="27">
        <v>1.1407</v>
      </c>
      <c r="BTK5" s="27">
        <v>1.1407</v>
      </c>
      <c r="BTL5" s="27">
        <v>1.1385000000000001</v>
      </c>
      <c r="BTM5" s="27">
        <v>1.1321000000000001</v>
      </c>
      <c r="BTN5" s="27">
        <v>1.129</v>
      </c>
      <c r="BTO5" s="27">
        <v>1.1247</v>
      </c>
      <c r="BTP5" s="27">
        <v>1.1196999999999999</v>
      </c>
      <c r="BTQ5" s="27">
        <v>1.1196999999999999</v>
      </c>
      <c r="BTR5" s="27">
        <v>1.1196999999999999</v>
      </c>
      <c r="BTS5" s="27">
        <v>1.1278999999999999</v>
      </c>
      <c r="BTT5" s="27">
        <v>1.1316999999999999</v>
      </c>
      <c r="BTU5" s="27">
        <v>1.1324000000000001</v>
      </c>
      <c r="BTV5" s="27">
        <v>1.1307</v>
      </c>
      <c r="BTW5" s="27">
        <v>1.1291</v>
      </c>
      <c r="BTX5" s="27">
        <v>1.1291</v>
      </c>
      <c r="BTY5" s="27">
        <v>1.1291</v>
      </c>
      <c r="BTZ5" s="27">
        <v>1.1289</v>
      </c>
      <c r="BUA5" s="27">
        <v>1.1289</v>
      </c>
      <c r="BUB5" s="27">
        <v>1.1305000000000001</v>
      </c>
      <c r="BUC5" s="27">
        <v>1.1293</v>
      </c>
      <c r="BUD5" s="27">
        <v>1.1312</v>
      </c>
      <c r="BUE5" s="27">
        <v>1.1312</v>
      </c>
      <c r="BUF5" s="27">
        <v>1.1312</v>
      </c>
      <c r="BUG5" s="27">
        <v>1.129</v>
      </c>
      <c r="BUH5" s="27">
        <v>1.1435</v>
      </c>
      <c r="BUI5" s="27">
        <v>1.1431</v>
      </c>
      <c r="BUJ5" s="27">
        <v>1.1442000000000001</v>
      </c>
      <c r="BUK5" s="27">
        <v>1.1452</v>
      </c>
      <c r="BUL5" s="27">
        <v>1.1452</v>
      </c>
      <c r="BUM5" s="27">
        <v>1.1452</v>
      </c>
      <c r="BUN5" s="27">
        <v>1.1465000000000001</v>
      </c>
      <c r="BUO5" s="27">
        <v>1.1420999999999999</v>
      </c>
      <c r="BUP5" s="27">
        <v>1.1375999999999999</v>
      </c>
      <c r="BUQ5" s="27">
        <v>1.1385000000000001</v>
      </c>
      <c r="BUR5" s="27">
        <v>1.1396999999999999</v>
      </c>
      <c r="BUS5" s="27">
        <v>1.1396999999999999</v>
      </c>
      <c r="BUT5" s="27">
        <v>1.1396999999999999</v>
      </c>
      <c r="BUU5" s="27">
        <v>1.1275999999999999</v>
      </c>
      <c r="BUV5" s="27">
        <v>1.1269</v>
      </c>
      <c r="BUW5" s="27">
        <v>1.1311</v>
      </c>
      <c r="BUX5" s="27">
        <v>1.1351</v>
      </c>
      <c r="BUY5" s="27">
        <v>1.1366000000000001</v>
      </c>
      <c r="BUZ5" s="27">
        <v>1.1366000000000001</v>
      </c>
      <c r="BVA5" s="27">
        <v>1.1366000000000001</v>
      </c>
      <c r="BVB5" s="27">
        <v>1.1229</v>
      </c>
      <c r="BVC5" s="27">
        <v>1.1253</v>
      </c>
      <c r="BVD5" s="27">
        <v>1.1279999999999999</v>
      </c>
      <c r="BVE5" s="27">
        <v>1.125</v>
      </c>
      <c r="BVF5" s="27">
        <v>1.1240000000000001</v>
      </c>
      <c r="BVG5" s="27">
        <v>1.1240000000000001</v>
      </c>
      <c r="BVH5" s="27">
        <v>1.1240000000000001</v>
      </c>
      <c r="BVI5" s="27">
        <v>1.1232</v>
      </c>
      <c r="BVJ5" s="27">
        <v>1.1253</v>
      </c>
      <c r="BVK5" s="27">
        <v>1.1235999999999999</v>
      </c>
      <c r="BVL5" s="27">
        <v>1.1209</v>
      </c>
      <c r="BVM5" s="27">
        <v>1.1215999999999999</v>
      </c>
      <c r="BVN5" s="27">
        <v>1.1215999999999999</v>
      </c>
      <c r="BVO5" s="27">
        <v>1.1215999999999999</v>
      </c>
      <c r="BVP5" s="27">
        <v>1.1194</v>
      </c>
      <c r="BVQ5" s="27">
        <v>1.1081000000000001</v>
      </c>
      <c r="BVR5" s="27">
        <v>1.1177999999999999</v>
      </c>
      <c r="BVS5" s="27">
        <v>1.1148</v>
      </c>
      <c r="BVT5" s="27">
        <v>1.1093</v>
      </c>
      <c r="BVU5" s="27">
        <v>1.1093</v>
      </c>
      <c r="BVV5" s="27">
        <v>1.1093</v>
      </c>
      <c r="BVW5" s="27">
        <v>1.1040000000000001</v>
      </c>
      <c r="BVX5" s="27">
        <v>1.1081000000000001</v>
      </c>
      <c r="BVY5" s="27">
        <v>1.1068</v>
      </c>
      <c r="BVZ5" s="27">
        <v>1.1040000000000001</v>
      </c>
      <c r="BWA5" s="27">
        <v>1.1061000000000001</v>
      </c>
      <c r="BWB5" s="27">
        <v>1.1061000000000001</v>
      </c>
      <c r="BWC5" s="27">
        <v>1.1061000000000001</v>
      </c>
      <c r="BWD5" s="27">
        <v>1.1095999999999999</v>
      </c>
      <c r="BWE5" s="27">
        <v>1.1104000000000001</v>
      </c>
      <c r="BWF5" s="27">
        <v>1.1116999999999999</v>
      </c>
      <c r="BWG5" s="27">
        <v>1.1133999999999999</v>
      </c>
      <c r="BWH5" s="27">
        <v>1.1168</v>
      </c>
      <c r="BWI5" s="27">
        <v>1.1168</v>
      </c>
      <c r="BWJ5" s="27">
        <v>1.1168</v>
      </c>
      <c r="BWK5" s="27">
        <v>1.1073</v>
      </c>
      <c r="BWL5" s="27">
        <v>1.0989</v>
      </c>
      <c r="BWM5" s="27">
        <v>1.0946</v>
      </c>
      <c r="BWN5" s="27">
        <v>1.0995999999999999</v>
      </c>
      <c r="BWO5" s="27">
        <v>1.1014999999999999</v>
      </c>
      <c r="BWP5" s="27">
        <v>1.1014999999999999</v>
      </c>
      <c r="BWQ5" s="27">
        <v>1.1014999999999999</v>
      </c>
      <c r="BWR5" s="27">
        <v>1.101</v>
      </c>
      <c r="BWS5" s="27">
        <v>1.1012999999999999</v>
      </c>
      <c r="BWT5" s="27">
        <v>1.1081000000000001</v>
      </c>
      <c r="BWU5" s="27">
        <v>1.1063000000000001</v>
      </c>
      <c r="BWV5" s="27">
        <v>1.1009</v>
      </c>
      <c r="BWW5" s="27">
        <v>1.1009</v>
      </c>
      <c r="BWX5" s="27">
        <v>1.1009</v>
      </c>
      <c r="BWY5" s="27">
        <v>1.1006</v>
      </c>
      <c r="BWZ5" s="27">
        <v>1.0978000000000001</v>
      </c>
      <c r="BXA5" s="27">
        <v>1.103</v>
      </c>
      <c r="BXB5" s="27">
        <v>1.1041000000000001</v>
      </c>
      <c r="BXC5" s="27">
        <v>1.1075999999999999</v>
      </c>
      <c r="BXD5" s="27">
        <v>1.1075999999999999</v>
      </c>
      <c r="BXE5" s="27">
        <v>1.1075999999999999</v>
      </c>
      <c r="BXF5" s="27">
        <v>1.1097999999999999</v>
      </c>
      <c r="BXG5" s="27">
        <v>1.1234</v>
      </c>
      <c r="BXH5" s="27">
        <v>1.1234</v>
      </c>
      <c r="BXI5" s="27">
        <v>1.1243000000000001</v>
      </c>
      <c r="BXJ5" s="27">
        <v>1.1291</v>
      </c>
      <c r="BXK5" s="27">
        <v>1.1291</v>
      </c>
      <c r="BXL5" s="27">
        <v>1.1291</v>
      </c>
      <c r="BXM5" s="27">
        <v>1.1176999999999999</v>
      </c>
      <c r="BXN5" s="27">
        <v>1.1176999999999999</v>
      </c>
      <c r="BXO5" s="27">
        <v>1.1176999999999999</v>
      </c>
      <c r="BXP5" s="27">
        <v>1.1178999999999999</v>
      </c>
      <c r="BXQ5" s="27">
        <v>1.1134999999999999</v>
      </c>
      <c r="BXR5" s="27">
        <v>1.1134999999999999</v>
      </c>
      <c r="BXS5" s="27">
        <v>1.1134999999999999</v>
      </c>
      <c r="BXT5" s="27">
        <v>1.1147</v>
      </c>
      <c r="BXU5" s="27">
        <v>1.1259999999999999</v>
      </c>
      <c r="BXV5" s="27">
        <v>1.1264000000000001</v>
      </c>
      <c r="BXW5" s="27">
        <v>1.1281000000000001</v>
      </c>
      <c r="BXX5" s="27">
        <v>1.1228</v>
      </c>
      <c r="BXY5" s="27">
        <v>1.1228</v>
      </c>
      <c r="BXZ5" s="27">
        <v>1.1228</v>
      </c>
      <c r="BYA5" s="27">
        <v>1.1281000000000001</v>
      </c>
      <c r="BYB5" s="27">
        <v>1.1267</v>
      </c>
      <c r="BYC5" s="27">
        <v>1.1257999999999999</v>
      </c>
      <c r="BYD5" s="27">
        <v>1.1218999999999999</v>
      </c>
      <c r="BYE5" s="27">
        <v>1.1169</v>
      </c>
      <c r="BYF5" s="27">
        <v>1.1169</v>
      </c>
      <c r="BYG5" s="27">
        <v>1.1169</v>
      </c>
      <c r="BYH5" s="27">
        <v>1.1086</v>
      </c>
      <c r="BYI5" s="27">
        <v>1.1079000000000001</v>
      </c>
      <c r="BYJ5" s="27">
        <v>1.1051</v>
      </c>
      <c r="BYK5" s="27">
        <v>1.0986</v>
      </c>
      <c r="BYL5" s="27">
        <v>1.1068</v>
      </c>
      <c r="BYM5" s="27">
        <v>1.1068</v>
      </c>
      <c r="BYN5" s="27">
        <v>1.1068</v>
      </c>
      <c r="BYO5" s="27">
        <v>1.103</v>
      </c>
      <c r="BYP5" s="27">
        <v>1.1049</v>
      </c>
      <c r="BYQ5" s="27">
        <v>1.1003000000000001</v>
      </c>
      <c r="BYR5" s="27">
        <v>1.0976999999999999</v>
      </c>
      <c r="BYS5" s="27">
        <v>1.0988</v>
      </c>
      <c r="BYT5" s="27">
        <v>1.0988</v>
      </c>
      <c r="BYU5" s="27">
        <v>1.0988</v>
      </c>
      <c r="BYV5" s="27">
        <v>1.0936999999999999</v>
      </c>
      <c r="BYW5" s="27">
        <v>1.0976999999999999</v>
      </c>
      <c r="BYX5" s="27">
        <v>1.0948</v>
      </c>
      <c r="BYY5" s="27">
        <v>1.0971</v>
      </c>
      <c r="BYZ5" s="27">
        <v>1.0902000000000001</v>
      </c>
      <c r="BZA5" s="27">
        <v>1.0902000000000001</v>
      </c>
      <c r="BZB5" s="27">
        <v>1.0902000000000001</v>
      </c>
      <c r="BZC5" s="27">
        <v>1.0894999999999999</v>
      </c>
      <c r="BZD5" s="27">
        <v>1.0891999999999999</v>
      </c>
      <c r="BZE5" s="27">
        <v>1.0895999999999999</v>
      </c>
      <c r="BZF5" s="27">
        <v>1.0865</v>
      </c>
      <c r="BZG5" s="27">
        <v>1.0918000000000001</v>
      </c>
      <c r="BZH5" s="27">
        <v>1.0918000000000001</v>
      </c>
      <c r="BZI5" s="27">
        <v>1.0918000000000001</v>
      </c>
      <c r="BZJ5" s="27">
        <v>1.0868</v>
      </c>
      <c r="BZK5" s="27">
        <v>1.0971</v>
      </c>
      <c r="BZL5" s="27">
        <v>1.0972999999999999</v>
      </c>
      <c r="BZM5" s="27">
        <v>1.0962000000000001</v>
      </c>
      <c r="BZN5" s="27">
        <v>1.0971</v>
      </c>
      <c r="BZO5" s="27">
        <v>1.0971</v>
      </c>
      <c r="BZP5" s="27">
        <v>1.0971</v>
      </c>
      <c r="BZQ5" s="27">
        <v>1.1061000000000001</v>
      </c>
      <c r="BZR5" s="27">
        <v>1.1140000000000001</v>
      </c>
      <c r="BZS5" s="27">
        <v>1.1141000000000001</v>
      </c>
      <c r="BZT5" s="27">
        <v>1.1167</v>
      </c>
      <c r="BZU5" s="27">
        <v>1.1156999999999999</v>
      </c>
      <c r="BZV5" s="27">
        <v>1.1156999999999999</v>
      </c>
      <c r="BZW5" s="27">
        <v>1.1156999999999999</v>
      </c>
      <c r="BZX5" s="27">
        <v>1.1221000000000001</v>
      </c>
      <c r="BZY5" s="27">
        <v>1.1173999999999999</v>
      </c>
      <c r="BZZ5" s="27">
        <v>1.1068</v>
      </c>
      <c r="CAA5" s="27">
        <v>1.1065</v>
      </c>
      <c r="CAB5" s="27">
        <v>1.1086</v>
      </c>
      <c r="CAC5" s="27">
        <v>1.1086</v>
      </c>
      <c r="CAD5" s="27">
        <v>1.1086</v>
      </c>
      <c r="CAE5" s="27">
        <v>1.1083000000000001</v>
      </c>
      <c r="CAF5" s="27">
        <v>1.0989</v>
      </c>
      <c r="CAG5" s="27">
        <v>1.0915999999999999</v>
      </c>
      <c r="CAH5" s="27">
        <v>1.0996999999999999</v>
      </c>
      <c r="CAI5" s="27">
        <v>1.1016999999999999</v>
      </c>
      <c r="CAJ5" s="27">
        <v>1.1016999999999999</v>
      </c>
      <c r="CAK5" s="27">
        <v>1.1016999999999999</v>
      </c>
      <c r="CAL5" s="27">
        <v>1.0992</v>
      </c>
      <c r="CAM5" s="27">
        <v>1.0975999999999999</v>
      </c>
      <c r="CAN5" s="27">
        <v>1.1052</v>
      </c>
      <c r="CAO5" s="27">
        <v>1.1068</v>
      </c>
      <c r="CAP5" s="27">
        <v>1.1076999999999999</v>
      </c>
      <c r="CAQ5" s="27">
        <v>1.1076999999999999</v>
      </c>
      <c r="CAR5" s="27">
        <v>1.1076999999999999</v>
      </c>
      <c r="CAS5" s="27">
        <v>1.1073999999999999</v>
      </c>
      <c r="CAT5" s="27">
        <v>1.1041000000000001</v>
      </c>
      <c r="CAU5" s="27">
        <v>1.1062000000000001</v>
      </c>
      <c r="CAV5" s="27">
        <v>1.1047</v>
      </c>
      <c r="CAW5" s="27">
        <v>1.1052</v>
      </c>
      <c r="CAX5" s="27">
        <v>1.1052</v>
      </c>
      <c r="CAY5" s="27">
        <v>1.1052</v>
      </c>
      <c r="CAZ5" s="27">
        <v>1.0986</v>
      </c>
      <c r="CBA5" s="27">
        <v>1.0974999999999999</v>
      </c>
      <c r="CBB5" s="27">
        <v>1.0958000000000001</v>
      </c>
      <c r="CBC5" s="27">
        <v>1.0962000000000001</v>
      </c>
      <c r="CBD5" s="27">
        <v>1.0960000000000001</v>
      </c>
      <c r="CBE5" s="27">
        <v>1.0960000000000001</v>
      </c>
      <c r="CBF5" s="27">
        <v>1.0960000000000001</v>
      </c>
      <c r="CBG5" s="27">
        <v>1.0983000000000001</v>
      </c>
      <c r="CBH5" s="27">
        <v>1.0793999999999999</v>
      </c>
      <c r="CBI5" s="27">
        <v>1.0792999999999999</v>
      </c>
      <c r="CBJ5" s="27">
        <v>1.0793999999999999</v>
      </c>
      <c r="CBK5" s="27">
        <v>1.0743</v>
      </c>
      <c r="CBL5" s="27">
        <v>1.0743</v>
      </c>
      <c r="CBM5" s="27">
        <v>1.0743</v>
      </c>
      <c r="CBN5" s="27">
        <v>1.0745</v>
      </c>
      <c r="CBO5" s="27">
        <v>1.0704</v>
      </c>
      <c r="CBP5" s="27">
        <v>1.0684</v>
      </c>
      <c r="CBQ5" s="27">
        <v>1.0683</v>
      </c>
      <c r="CBR5" s="27">
        <v>1.0593999999999999</v>
      </c>
      <c r="CBS5" s="27">
        <v>1.0593999999999999</v>
      </c>
      <c r="CBT5" s="27">
        <v>1.0593999999999999</v>
      </c>
      <c r="CBU5" s="27">
        <v>1.0654999999999999</v>
      </c>
      <c r="CBV5" s="27">
        <v>1.0669</v>
      </c>
      <c r="CBW5" s="27">
        <v>1.0687</v>
      </c>
      <c r="CBX5" s="27">
        <v>1.0723</v>
      </c>
      <c r="CBY5" s="27">
        <v>1.0750999999999999</v>
      </c>
      <c r="CBZ5" s="27">
        <v>1.0750999999999999</v>
      </c>
      <c r="CCA5" s="27">
        <v>1.0750999999999999</v>
      </c>
      <c r="CCB5" s="27">
        <v>1.0778000000000001</v>
      </c>
      <c r="CCC5" s="27">
        <v>1.0860000000000001</v>
      </c>
      <c r="CCD5" s="27">
        <v>1.085</v>
      </c>
      <c r="CCE5" s="27">
        <v>1.0817000000000001</v>
      </c>
      <c r="CCF5" s="27">
        <v>1.0807</v>
      </c>
      <c r="CCG5" s="27">
        <v>1.0807</v>
      </c>
      <c r="CCH5" s="27">
        <v>1.0807</v>
      </c>
      <c r="CCI5" s="27">
        <v>1.0789</v>
      </c>
      <c r="CCJ5" s="27">
        <v>1.0871999999999999</v>
      </c>
      <c r="CCK5" s="27">
        <v>1.0867</v>
      </c>
      <c r="CCL5" s="27">
        <v>1.0803</v>
      </c>
      <c r="CCM5" s="27">
        <v>1.0798000000000001</v>
      </c>
      <c r="CCN5" s="27">
        <v>1.0798000000000001</v>
      </c>
      <c r="CCO5" s="27">
        <v>1.0798000000000001</v>
      </c>
      <c r="CCP5" s="27">
        <v>1.07</v>
      </c>
      <c r="CCQ5" s="27">
        <v>1.0667</v>
      </c>
      <c r="CCR5" s="27">
        <v>1.0753999999999999</v>
      </c>
      <c r="CCS5" s="27">
        <v>1.0772999999999999</v>
      </c>
      <c r="CCT5" s="27">
        <v>1.0864</v>
      </c>
      <c r="CCU5" s="27">
        <v>1.0864</v>
      </c>
      <c r="CCV5" s="27">
        <v>1.0864</v>
      </c>
      <c r="CCW5" s="27">
        <v>1.0855999999999999</v>
      </c>
      <c r="CCX5" s="27">
        <v>1.0799000000000001</v>
      </c>
      <c r="CCY5" s="27">
        <v>1.0785</v>
      </c>
      <c r="CCZ5" s="27">
        <v>1.0732999999999999</v>
      </c>
      <c r="CDA5" s="27">
        <v>1.0662</v>
      </c>
      <c r="CDB5" s="27">
        <v>1.0662</v>
      </c>
      <c r="CDC5" s="27">
        <v>1.0662</v>
      </c>
      <c r="CDD5" s="27">
        <v>1.0746</v>
      </c>
      <c r="CDE5" s="27">
        <v>1.0778000000000001</v>
      </c>
      <c r="CDF5" s="27">
        <v>1.0769</v>
      </c>
      <c r="CDG5" s="27">
        <v>1.0762</v>
      </c>
      <c r="CDH5" s="27">
        <v>1.0750999999999999</v>
      </c>
      <c r="CDI5" s="27">
        <v>1.0750999999999999</v>
      </c>
      <c r="CDJ5" s="27">
        <v>1.0750999999999999</v>
      </c>
      <c r="CDK5" s="27">
        <v>1.0677000000000001</v>
      </c>
      <c r="CDL5" s="27">
        <v>1.0692999999999999</v>
      </c>
      <c r="CDM5" s="27">
        <v>1.0640000000000001</v>
      </c>
      <c r="CDN5" s="27">
        <v>1.0643</v>
      </c>
      <c r="CDO5" s="27">
        <v>1.0616000000000001</v>
      </c>
      <c r="CDP5" s="27">
        <v>1.0616000000000001</v>
      </c>
      <c r="CDQ5" s="27">
        <v>1.0616000000000001</v>
      </c>
      <c r="CDR5" s="27">
        <v>1.0584</v>
      </c>
      <c r="CDS5" s="27">
        <v>1.0645</v>
      </c>
      <c r="CDT5" s="27">
        <v>1.0604</v>
      </c>
      <c r="CDU5" s="27">
        <v>1.0499000000000001</v>
      </c>
      <c r="CDV5" s="27">
        <v>1.0521</v>
      </c>
      <c r="CDW5" s="27">
        <v>1.0521</v>
      </c>
      <c r="CDX5" s="27">
        <v>1.0521</v>
      </c>
      <c r="CDY5" s="27">
        <v>1.0507</v>
      </c>
      <c r="CDZ5" s="27">
        <v>1.03</v>
      </c>
      <c r="CEA5" s="27">
        <v>1.0325</v>
      </c>
      <c r="CEB5" s="27">
        <v>1.036</v>
      </c>
      <c r="CEC5" s="27">
        <v>1.0432999999999999</v>
      </c>
      <c r="CED5" s="27">
        <v>1.0432999999999999</v>
      </c>
      <c r="CEE5" s="27">
        <v>1.0432999999999999</v>
      </c>
      <c r="CEF5" s="27">
        <v>1.0531999999999999</v>
      </c>
      <c r="CEG5" s="27">
        <v>1.0548999999999999</v>
      </c>
      <c r="CEH5" s="27">
        <v>1.0537000000000001</v>
      </c>
      <c r="CEI5" s="27">
        <v>1.0565</v>
      </c>
      <c r="CEJ5" s="27">
        <v>1.0601</v>
      </c>
      <c r="CEK5" s="27">
        <v>1.0601</v>
      </c>
      <c r="CEL5" s="27">
        <v>1.0601</v>
      </c>
      <c r="CEM5" s="27">
        <v>1.0572999999999999</v>
      </c>
      <c r="CEN5" s="27">
        <v>1.0621</v>
      </c>
      <c r="CEO5" s="27">
        <v>1.0706</v>
      </c>
      <c r="CEP5" s="27">
        <v>1.069</v>
      </c>
      <c r="CEQ5" s="27">
        <v>1.0752999999999999</v>
      </c>
      <c r="CER5" s="27">
        <v>1.0752999999999999</v>
      </c>
      <c r="CES5" s="27">
        <v>1.0752999999999999</v>
      </c>
      <c r="CET5" s="27">
        <v>1.0714999999999999</v>
      </c>
      <c r="CEU5" s="27">
        <v>1.0875999999999999</v>
      </c>
      <c r="CEV5" s="27">
        <v>1.0860000000000001</v>
      </c>
      <c r="CEW5" s="27">
        <v>1.0835999999999999</v>
      </c>
      <c r="CEX5" s="27">
        <v>1.0795999999999999</v>
      </c>
      <c r="CEY5" s="27">
        <v>1.0795999999999999</v>
      </c>
      <c r="CEZ5" s="27">
        <v>1.0795999999999999</v>
      </c>
      <c r="CFA5" s="27">
        <v>1.0833999999999999</v>
      </c>
      <c r="CFB5" s="27">
        <v>1.0773999999999999</v>
      </c>
      <c r="CFC5" s="27">
        <v>1.0787</v>
      </c>
      <c r="CFD5" s="27">
        <v>1.0657000000000001</v>
      </c>
      <c r="CFE5" s="27">
        <v>1.0804</v>
      </c>
      <c r="CFF5" s="27">
        <v>1.0804</v>
      </c>
      <c r="CFG5" s="27">
        <v>1.0804</v>
      </c>
      <c r="CFH5" s="27">
        <v>1.0616000000000001</v>
      </c>
      <c r="CFI5" s="27">
        <v>1.0563</v>
      </c>
      <c r="CFJ5" s="27">
        <v>1.0561</v>
      </c>
      <c r="CFK5" s="27">
        <v>1.0443</v>
      </c>
      <c r="CFL5" s="27">
        <v>1.0484</v>
      </c>
      <c r="CFM5" s="27">
        <v>1.0484</v>
      </c>
      <c r="CFN5" s="27">
        <v>1.0484</v>
      </c>
      <c r="CFO5" s="27">
        <v>1.0366</v>
      </c>
      <c r="CFP5" s="27">
        <v>1.0378000000000001</v>
      </c>
      <c r="CFQ5" s="27">
        <v>1.0323</v>
      </c>
      <c r="CFR5" s="27">
        <v>1.0390999999999999</v>
      </c>
      <c r="CFS5" s="27">
        <v>1.0379</v>
      </c>
      <c r="CFT5" s="27">
        <v>1.0379</v>
      </c>
      <c r="CFU5" s="27">
        <v>1.0379</v>
      </c>
      <c r="CFV5" s="27">
        <v>1.0322</v>
      </c>
      <c r="CFW5" s="27">
        <v>1.0257000000000001</v>
      </c>
      <c r="CFX5" s="27">
        <v>1.0313000000000001</v>
      </c>
      <c r="CFY5" s="27">
        <v>1.0315000000000001</v>
      </c>
      <c r="CFZ5" s="27">
        <v>1.0337000000000001</v>
      </c>
      <c r="CGA5" s="27">
        <v>1.0337000000000001</v>
      </c>
      <c r="CGB5" s="27">
        <v>1.0337000000000001</v>
      </c>
      <c r="CGC5" s="27">
        <v>1.0358000000000001</v>
      </c>
      <c r="CGD5" s="27">
        <v>1.0291999999999999</v>
      </c>
      <c r="CGE5" s="27">
        <v>1.0451999999999999</v>
      </c>
      <c r="CGF5" s="27">
        <v>1.0459000000000001</v>
      </c>
      <c r="CGG5" s="27">
        <v>1.0448999999999999</v>
      </c>
      <c r="CGH5" s="27">
        <v>1.0448999999999999</v>
      </c>
      <c r="CGI5" s="27">
        <v>1.0448999999999999</v>
      </c>
      <c r="CGJ5" s="27">
        <v>1.0692999999999999</v>
      </c>
      <c r="CGK5" s="27">
        <v>1.0648</v>
      </c>
      <c r="CGL5" s="27">
        <v>1.0628</v>
      </c>
      <c r="CGM5" s="27">
        <v>1.0672999999999999</v>
      </c>
      <c r="CGN5" s="27">
        <v>1.0718000000000001</v>
      </c>
      <c r="CGO5" s="27">
        <v>1.0718000000000001</v>
      </c>
      <c r="CGP5" s="27">
        <v>1.0718000000000001</v>
      </c>
      <c r="CGQ5" s="27">
        <v>1.0772999999999999</v>
      </c>
      <c r="CGR5" s="27">
        <v>1.0681</v>
      </c>
      <c r="CGS5" s="27">
        <v>1.0681</v>
      </c>
      <c r="CGT5" s="27">
        <v>1.0679000000000001</v>
      </c>
      <c r="CGU5" s="27">
        <v>1.0591999999999999</v>
      </c>
      <c r="CGV5" s="27">
        <v>1.0591999999999999</v>
      </c>
      <c r="CGW5" s="27">
        <v>1.0591999999999999</v>
      </c>
      <c r="CGX5" s="27">
        <v>1.0605</v>
      </c>
      <c r="CGY5" s="27">
        <v>1.0571999999999999</v>
      </c>
      <c r="CGZ5" s="27">
        <v>1.0630999999999999</v>
      </c>
      <c r="CHA5" s="27">
        <v>1.0697000000000001</v>
      </c>
      <c r="CHB5" s="27">
        <v>1.0770999999999999</v>
      </c>
      <c r="CHC5" s="27">
        <v>1.0770999999999999</v>
      </c>
      <c r="CHD5" s="27">
        <v>1.0770999999999999</v>
      </c>
      <c r="CHE5" s="27">
        <v>1.0724</v>
      </c>
      <c r="CHF5" s="27">
        <v>1.0807</v>
      </c>
      <c r="CHG5" s="27">
        <v>1.0793999999999999</v>
      </c>
      <c r="CHH5" s="27">
        <v>1.0769</v>
      </c>
      <c r="CHI5" s="27">
        <v>1.0727</v>
      </c>
      <c r="CHJ5" s="27">
        <v>1.0727</v>
      </c>
      <c r="CHK5" s="27">
        <v>1.0727</v>
      </c>
      <c r="CHL5" s="27">
        <v>1.0765</v>
      </c>
      <c r="CHM5" s="27">
        <v>1.0741000000000001</v>
      </c>
      <c r="CHN5" s="27">
        <v>1.0689</v>
      </c>
      <c r="CHO5" s="27">
        <v>1.0703</v>
      </c>
      <c r="CHP5" s="27">
        <v>1.0646</v>
      </c>
      <c r="CHQ5" s="27">
        <v>1.0646</v>
      </c>
      <c r="CHR5" s="27">
        <v>1.0646</v>
      </c>
      <c r="CHS5" s="27">
        <v>1.0545</v>
      </c>
      <c r="CHT5" s="27">
        <v>1.0543</v>
      </c>
      <c r="CHU5" s="27">
        <v>1.056</v>
      </c>
      <c r="CHV5" s="27">
        <v>1.05</v>
      </c>
      <c r="CHW5" s="27">
        <v>1.05</v>
      </c>
      <c r="CHX5" s="27">
        <v>1.05</v>
      </c>
      <c r="CHY5" s="27">
        <v>1.05</v>
      </c>
      <c r="CHZ5" s="27">
        <v>1.05</v>
      </c>
      <c r="CIA5" s="27">
        <v>1.0488</v>
      </c>
      <c r="CIB5" s="27">
        <v>1.0533999999999999</v>
      </c>
      <c r="CIC5" s="27">
        <v>1.0590999999999999</v>
      </c>
      <c r="CID5" s="27">
        <v>1.0603</v>
      </c>
      <c r="CIE5" s="27">
        <v>1.0603</v>
      </c>
      <c r="CIF5" s="27">
        <v>1.0603</v>
      </c>
      <c r="CIG5" s="27">
        <v>1.056</v>
      </c>
      <c r="CIH5" s="27">
        <v>1.0591999999999999</v>
      </c>
      <c r="CII5" s="27">
        <v>1.0593999999999999</v>
      </c>
      <c r="CIJ5" s="27">
        <v>1.0579000000000001</v>
      </c>
      <c r="CIK5" s="27">
        <v>1.0631999999999999</v>
      </c>
      <c r="CIL5" s="27">
        <v>1.0631999999999999</v>
      </c>
      <c r="CIM5" s="27">
        <v>1.0631999999999999</v>
      </c>
      <c r="CIN5" s="27">
        <v>1.0478000000000001</v>
      </c>
      <c r="CIO5" s="27">
        <v>1.0537000000000001</v>
      </c>
      <c r="CIP5" s="27">
        <v>1.0573999999999999</v>
      </c>
      <c r="CIQ5" s="27">
        <v>1.0512999999999999</v>
      </c>
      <c r="CIR5" s="27">
        <v>1.0595000000000001</v>
      </c>
      <c r="CIS5" s="27">
        <v>1.0595000000000001</v>
      </c>
      <c r="CIT5" s="27">
        <v>1.0595000000000001</v>
      </c>
      <c r="CIU5" s="27">
        <v>1.0562</v>
      </c>
      <c r="CIV5" s="27">
        <v>1.0597000000000001</v>
      </c>
      <c r="CIW5" s="27">
        <v>1.0617000000000001</v>
      </c>
      <c r="CIX5" s="27">
        <v>1.0612999999999999</v>
      </c>
      <c r="CIY5" s="27">
        <v>1.0617000000000001</v>
      </c>
      <c r="CIZ5" s="27">
        <v>1.0617000000000001</v>
      </c>
      <c r="CJA5" s="27">
        <v>1.0617000000000001</v>
      </c>
      <c r="CJB5" s="27">
        <v>1.0753999999999999</v>
      </c>
      <c r="CJC5" s="27">
        <v>1.0755999999999999</v>
      </c>
      <c r="CJD5" s="27">
        <v>1.0748</v>
      </c>
      <c r="CJE5" s="27">
        <v>1.0811999999999999</v>
      </c>
      <c r="CJF5" s="27">
        <v>1.0745</v>
      </c>
      <c r="CJG5" s="27">
        <v>1.0745</v>
      </c>
      <c r="CJH5" s="27">
        <v>1.0745</v>
      </c>
      <c r="CJI5" s="27">
        <v>1.0729</v>
      </c>
      <c r="CJJ5" s="27">
        <v>1.0829</v>
      </c>
      <c r="CJK5" s="27">
        <v>1.0825</v>
      </c>
      <c r="CJL5" s="27">
        <v>1.0827</v>
      </c>
      <c r="CJM5" s="27">
        <v>1.0831</v>
      </c>
      <c r="CJN5" s="27">
        <v>1.0831</v>
      </c>
      <c r="CJO5" s="27">
        <v>1.0831</v>
      </c>
      <c r="CJP5" s="27">
        <v>1.0841000000000001</v>
      </c>
      <c r="CJQ5" s="27">
        <v>1.0902000000000001</v>
      </c>
      <c r="CJR5" s="27">
        <v>1.0900000000000001</v>
      </c>
      <c r="CJS5" s="27">
        <v>1.0891999999999999</v>
      </c>
      <c r="CJT5" s="27">
        <v>1.0889</v>
      </c>
      <c r="CJU5" s="27">
        <v>1.0889</v>
      </c>
      <c r="CJV5" s="27">
        <v>1.0889</v>
      </c>
      <c r="CJW5" s="27">
        <v>1.1002000000000001</v>
      </c>
      <c r="CJX5" s="27">
        <v>1.0947</v>
      </c>
      <c r="CJY5" s="27">
        <v>1.1007</v>
      </c>
      <c r="CJZ5" s="27">
        <v>1.0972999999999999</v>
      </c>
      <c r="CKA5" s="27">
        <v>1.1047</v>
      </c>
      <c r="CKB5" s="27">
        <v>1.1047</v>
      </c>
      <c r="CKC5" s="27">
        <v>1.1047</v>
      </c>
      <c r="CKD5" s="27">
        <v>1.0979000000000001</v>
      </c>
      <c r="CKE5" s="27">
        <v>1.0927</v>
      </c>
      <c r="CKF5" s="27">
        <v>1.0819000000000001</v>
      </c>
      <c r="CKG5" s="27">
        <v>1.0779000000000001</v>
      </c>
      <c r="CKH5" s="27">
        <v>1.0824</v>
      </c>
      <c r="CKI5" s="27">
        <v>1.0824</v>
      </c>
      <c r="CKJ5" s="27">
        <v>1.0824</v>
      </c>
      <c r="CKK5" s="27">
        <v>1.0750999999999999</v>
      </c>
      <c r="CKL5" s="27">
        <v>1.0763</v>
      </c>
      <c r="CKM5" s="27">
        <v>1.0753999999999999</v>
      </c>
      <c r="CKN5" s="27">
        <v>1.0726</v>
      </c>
      <c r="CKO5" s="27">
        <v>1.0705</v>
      </c>
      <c r="CKP5" s="27">
        <v>1.0705</v>
      </c>
      <c r="CKQ5" s="27">
        <v>1.0705</v>
      </c>
      <c r="CKR5" s="27">
        <v>1.0734999999999999</v>
      </c>
      <c r="CKS5" s="27">
        <v>1.0743</v>
      </c>
      <c r="CKT5" s="27">
        <v>1.0784</v>
      </c>
      <c r="CKU5" s="27">
        <v>1.0896999999999999</v>
      </c>
      <c r="CKV5" s="27">
        <v>1.0919000000000001</v>
      </c>
      <c r="CKW5" s="27">
        <v>1.0919000000000001</v>
      </c>
      <c r="CKX5" s="27">
        <v>1.0919000000000001</v>
      </c>
      <c r="CKY5" s="27">
        <v>1.0833999999999999</v>
      </c>
      <c r="CKZ5" s="27">
        <v>1.08</v>
      </c>
      <c r="CLA5" s="27">
        <v>1.0822000000000001</v>
      </c>
      <c r="CLB5" s="27">
        <v>1.0788</v>
      </c>
      <c r="CLC5" s="27">
        <v>1.0761000000000001</v>
      </c>
      <c r="CLD5" s="27">
        <v>1.0761000000000001</v>
      </c>
      <c r="CLE5" s="27">
        <v>1.0761000000000001</v>
      </c>
      <c r="CLF5" s="27">
        <v>1.0837000000000001</v>
      </c>
      <c r="CLG5" s="27">
        <v>1.0969</v>
      </c>
      <c r="CLH5" s="27">
        <v>1.0929</v>
      </c>
      <c r="CLI5" s="27">
        <v>1.0929</v>
      </c>
      <c r="CLJ5" s="27">
        <v>1.0912999999999999</v>
      </c>
      <c r="CLK5" s="27">
        <v>1.0912999999999999</v>
      </c>
      <c r="CLL5" s="27">
        <v>1.0912999999999999</v>
      </c>
      <c r="CLM5" s="27">
        <v>1.0980000000000001</v>
      </c>
      <c r="CLN5" s="27">
        <v>1.0951</v>
      </c>
      <c r="CLO5" s="27">
        <v>1.0951</v>
      </c>
      <c r="CLP5" s="27">
        <v>1.0951</v>
      </c>
      <c r="CLQ5" s="27">
        <v>1.0936999999999999</v>
      </c>
      <c r="CLR5" s="27">
        <v>1.0936999999999999</v>
      </c>
      <c r="CLS5" s="27">
        <v>1.0936999999999999</v>
      </c>
      <c r="CLT5" s="27">
        <v>1.0966</v>
      </c>
      <c r="CLU5" s="27">
        <v>1.0996999999999999</v>
      </c>
      <c r="CLV5" s="27">
        <v>1.0909</v>
      </c>
      <c r="CLW5" s="27">
        <v>1.0891999999999999</v>
      </c>
      <c r="CLX5" s="27">
        <v>1.0821000000000001</v>
      </c>
      <c r="CLY5" s="27">
        <v>1.0821000000000001</v>
      </c>
      <c r="CLZ5" s="27">
        <v>1.0821000000000001</v>
      </c>
      <c r="CMA5" s="27">
        <v>1.0815999999999999</v>
      </c>
      <c r="CMB5" s="27">
        <v>1.0769</v>
      </c>
      <c r="CMC5" s="27">
        <v>1.0725</v>
      </c>
      <c r="CMD5" s="27">
        <v>1.0713999999999999</v>
      </c>
      <c r="CME5" s="27">
        <v>1.0686</v>
      </c>
      <c r="CMF5" s="27">
        <v>1.0686</v>
      </c>
      <c r="CMG5" s="27">
        <v>1.0686</v>
      </c>
      <c r="CMH5" s="27">
        <v>1.0790999999999999</v>
      </c>
      <c r="CMI5" s="27">
        <v>1.0772999999999999</v>
      </c>
      <c r="CMJ5" s="27">
        <v>1.0788</v>
      </c>
      <c r="CMK5" s="27">
        <v>1.0803</v>
      </c>
      <c r="CML5" s="27">
        <v>1.0772999999999999</v>
      </c>
      <c r="CMM5" s="27">
        <v>1.0772999999999999</v>
      </c>
      <c r="CMN5" s="27">
        <v>1.0772999999999999</v>
      </c>
      <c r="CMO5" s="27">
        <v>1.079</v>
      </c>
      <c r="CMP5" s="27">
        <v>1.0712999999999999</v>
      </c>
      <c r="CMQ5" s="27">
        <v>1.0762</v>
      </c>
      <c r="CMR5" s="27">
        <v>1.0762</v>
      </c>
      <c r="CMS5" s="27">
        <v>1.0712999999999999</v>
      </c>
      <c r="CMT5" s="27">
        <v>1.0712999999999999</v>
      </c>
      <c r="CMU5" s="27">
        <v>1.0712999999999999</v>
      </c>
      <c r="CMV5" s="27">
        <v>1.0704</v>
      </c>
      <c r="CMW5" s="27">
        <v>1.0633999999999999</v>
      </c>
      <c r="CMX5" s="27">
        <v>1.0630999999999999</v>
      </c>
      <c r="CMY5" s="27">
        <v>1.0595000000000001</v>
      </c>
      <c r="CMZ5" s="27">
        <v>1.0584</v>
      </c>
      <c r="CNA5" s="27">
        <v>1.0584</v>
      </c>
      <c r="CNB5" s="27">
        <v>1.0584</v>
      </c>
      <c r="CNC5" s="27">
        <v>1.0592999999999999</v>
      </c>
      <c r="CND5" s="27">
        <v>1.0569999999999999</v>
      </c>
      <c r="CNE5" s="27">
        <v>1.054</v>
      </c>
      <c r="CNF5" s="27">
        <v>1.0562</v>
      </c>
      <c r="CNG5" s="27">
        <v>1.0530999999999999</v>
      </c>
      <c r="CNH5" s="27">
        <v>1.0530999999999999</v>
      </c>
      <c r="CNI5" s="27">
        <v>1.0530999999999999</v>
      </c>
      <c r="CNJ5" s="27">
        <v>1.0562</v>
      </c>
      <c r="CNK5" s="27">
        <v>1.0564</v>
      </c>
      <c r="CNL5" s="27">
        <v>1.06</v>
      </c>
      <c r="CNM5" s="27">
        <v>1.0591999999999999</v>
      </c>
      <c r="CNN5" s="27">
        <v>1.0644</v>
      </c>
      <c r="CNO5" s="27">
        <v>1.0644</v>
      </c>
      <c r="CNP5" s="27">
        <v>1.0644</v>
      </c>
      <c r="CNQ5" s="27">
        <v>1.0748</v>
      </c>
      <c r="CNR5" s="27">
        <v>1.0759000000000001</v>
      </c>
      <c r="CNS5" s="27">
        <v>1.0726</v>
      </c>
      <c r="CNT5" s="27">
        <v>1.0670999999999999</v>
      </c>
      <c r="CNU5" s="27">
        <v>1.0677000000000001</v>
      </c>
      <c r="CNV5" s="27">
        <v>1.0677000000000001</v>
      </c>
      <c r="CNW5" s="27">
        <v>1.0677000000000001</v>
      </c>
      <c r="CNX5" s="27">
        <v>1.0741000000000001</v>
      </c>
      <c r="CNY5" s="27">
        <v>1.0696000000000001</v>
      </c>
      <c r="CNZ5" s="27">
        <v>1.075</v>
      </c>
      <c r="COA5" s="27">
        <v>1.0799000000000001</v>
      </c>
      <c r="COB5" s="27">
        <v>1.0786</v>
      </c>
      <c r="COC5" s="27">
        <v>1.0786</v>
      </c>
      <c r="COD5" s="27">
        <v>1.0786</v>
      </c>
      <c r="COE5" s="27">
        <v>1.0847</v>
      </c>
      <c r="COF5" s="27">
        <v>1.0838000000000001</v>
      </c>
      <c r="COG5" s="27">
        <v>1.079</v>
      </c>
      <c r="COH5" s="27">
        <v>1.0728</v>
      </c>
      <c r="COI5" s="27">
        <v>1.0725</v>
      </c>
      <c r="COJ5" s="27">
        <v>1.0725</v>
      </c>
      <c r="COK5" s="27">
        <v>1.0725</v>
      </c>
      <c r="COL5" s="27">
        <v>1.0688</v>
      </c>
      <c r="COM5" s="27">
        <v>1.0643</v>
      </c>
      <c r="CON5" s="27">
        <v>1.0694999999999999</v>
      </c>
      <c r="COO5" s="27">
        <v>1.07</v>
      </c>
      <c r="COP5" s="27">
        <v>1.0734999999999999</v>
      </c>
      <c r="COQ5" s="27">
        <v>1.0734999999999999</v>
      </c>
      <c r="COR5" s="27">
        <v>1.0734999999999999</v>
      </c>
      <c r="COS5" s="27">
        <v>1.0683</v>
      </c>
      <c r="COT5" s="27">
        <v>1.0661</v>
      </c>
      <c r="COU5" s="27">
        <v>1.0684</v>
      </c>
      <c r="COV5" s="27">
        <v>1.0647</v>
      </c>
      <c r="COW5" s="27">
        <v>1.0687</v>
      </c>
      <c r="COX5" s="27">
        <v>1.0687</v>
      </c>
      <c r="COY5" s="27">
        <v>1.0687</v>
      </c>
      <c r="COZ5" s="27">
        <v>1.0653999999999999</v>
      </c>
      <c r="CPA5" s="27">
        <v>1.0626</v>
      </c>
      <c r="CPB5" s="27">
        <v>1.0694999999999999</v>
      </c>
      <c r="CPC5" s="27">
        <v>1.0679000000000001</v>
      </c>
      <c r="CPD5" s="27">
        <v>1.0725</v>
      </c>
      <c r="CPE5" s="27">
        <v>1.0725</v>
      </c>
      <c r="CPF5" s="27">
        <v>1.0725</v>
      </c>
      <c r="CPG5" s="27">
        <v>1.0716000000000001</v>
      </c>
      <c r="CPH5" s="27">
        <v>1.075</v>
      </c>
      <c r="CPI5" s="27">
        <v>1.0777000000000001</v>
      </c>
      <c r="CPJ5" s="27">
        <v>1.0762</v>
      </c>
      <c r="CPK5" s="27">
        <v>1.0767</v>
      </c>
      <c r="CPL5" s="27">
        <v>1.0767</v>
      </c>
      <c r="CPM5" s="27">
        <v>1.0767</v>
      </c>
      <c r="CPN5" s="27">
        <v>1.0643</v>
      </c>
      <c r="CPO5" s="27">
        <v>1.0672999999999999</v>
      </c>
      <c r="CPP5" s="27">
        <v>1.0590999999999999</v>
      </c>
      <c r="CPQ5" s="27">
        <v>1.0567</v>
      </c>
      <c r="CPR5" s="27">
        <v>1.0477000000000001</v>
      </c>
      <c r="CPS5" s="27">
        <v>1.0477000000000001</v>
      </c>
      <c r="CPT5" s="27">
        <v>1.0477000000000001</v>
      </c>
      <c r="CPU5" s="27">
        <v>1.0488999999999999</v>
      </c>
      <c r="CPV5" s="27">
        <v>1.0468999999999999</v>
      </c>
      <c r="CPW5" s="27">
        <v>1.0474000000000001</v>
      </c>
      <c r="CPX5" s="27">
        <v>1.0466</v>
      </c>
      <c r="CPY5" s="27">
        <v>1.0501</v>
      </c>
      <c r="CPZ5" s="27">
        <v>1.0501</v>
      </c>
      <c r="CQA5" s="27">
        <v>1.0501</v>
      </c>
      <c r="CQB5" s="27">
        <v>1.0445</v>
      </c>
      <c r="CQC5" s="27">
        <v>1.0445</v>
      </c>
      <c r="CQD5" s="27">
        <v>1.0448</v>
      </c>
      <c r="CQE5" s="27">
        <v>1.0432999999999999</v>
      </c>
      <c r="CQF5" s="27">
        <v>1.0415000000000001</v>
      </c>
      <c r="CQG5" s="27">
        <v>1.0415000000000001</v>
      </c>
      <c r="CQH5" s="27">
        <v>1.0415000000000001</v>
      </c>
      <c r="CQI5" s="27">
        <v>1.0450999999999999</v>
      </c>
      <c r="CQJ5" s="27">
        <v>1.0366</v>
      </c>
      <c r="CQK5" s="27">
        <v>1.0347999999999999</v>
      </c>
      <c r="CQL5" s="27">
        <v>1.0241</v>
      </c>
      <c r="CQM5" s="27">
        <v>1.0270999999999999</v>
      </c>
      <c r="CQN5" s="27">
        <v>1.0270999999999999</v>
      </c>
      <c r="CQO5" s="27">
        <v>1.0270999999999999</v>
      </c>
      <c r="CQP5" s="27">
        <v>1.0224</v>
      </c>
      <c r="CQQ5" s="27">
        <v>1.0221</v>
      </c>
      <c r="CQR5" s="27">
        <v>1.0285</v>
      </c>
      <c r="CQS5" s="27">
        <v>1.0274000000000001</v>
      </c>
      <c r="CQT5" s="27">
        <v>1.0210999999999999</v>
      </c>
      <c r="CQU5" s="27">
        <v>1.0210999999999999</v>
      </c>
      <c r="CQV5" s="27">
        <v>1.0210999999999999</v>
      </c>
      <c r="CQW5" s="27">
        <v>1.0242</v>
      </c>
      <c r="CQX5" s="27">
        <v>1.0269999999999999</v>
      </c>
      <c r="CQY5" s="27">
        <v>1.0349999999999999</v>
      </c>
      <c r="CQZ5" s="27">
        <v>1.0305</v>
      </c>
      <c r="CRA5" s="27">
        <v>1.0194000000000001</v>
      </c>
      <c r="CRB5" s="27">
        <v>1.0194000000000001</v>
      </c>
      <c r="CRC5" s="27">
        <v>1.0194000000000001</v>
      </c>
      <c r="CRD5" s="27">
        <v>1.0267999999999999</v>
      </c>
      <c r="CRE5" s="27">
        <v>1.0237000000000001</v>
      </c>
      <c r="CRF5" s="27">
        <v>1.0225</v>
      </c>
      <c r="CRG5" s="27">
        <v>1.0197000000000001</v>
      </c>
      <c r="CRH5" s="27">
        <v>1.0256000000000001</v>
      </c>
      <c r="CRI5" s="27">
        <v>1.0256000000000001</v>
      </c>
      <c r="CRJ5" s="27">
        <v>1.0256000000000001</v>
      </c>
      <c r="CRK5" s="27">
        <v>1.0207999999999999</v>
      </c>
      <c r="CRL5" s="27">
        <v>1.0103</v>
      </c>
      <c r="CRM5" s="27">
        <v>1.0065999999999999</v>
      </c>
      <c r="CRN5" s="27">
        <v>1.0079</v>
      </c>
      <c r="CRO5" s="27">
        <v>1.0159</v>
      </c>
      <c r="CRP5" s="27">
        <v>1.0159</v>
      </c>
      <c r="CRQ5" s="27">
        <v>1.0159</v>
      </c>
      <c r="CRR5" s="27">
        <v>1.0230999999999999</v>
      </c>
      <c r="CRS5" s="27">
        <v>1.0186999999999999</v>
      </c>
      <c r="CRT5" s="27">
        <v>1.0226</v>
      </c>
      <c r="CRU5" s="27">
        <v>1.0139</v>
      </c>
      <c r="CRV5" s="27">
        <v>1.0146999999999999</v>
      </c>
      <c r="CRW5" s="27">
        <v>1.0146999999999999</v>
      </c>
      <c r="CRX5" s="27">
        <v>1.0146999999999999</v>
      </c>
      <c r="CRY5" s="27">
        <v>1.014</v>
      </c>
      <c r="CRZ5" s="27">
        <v>1.0207999999999999</v>
      </c>
      <c r="CSA5" s="27">
        <v>1.0228999999999999</v>
      </c>
      <c r="CSB5" s="27">
        <v>1.0236000000000001</v>
      </c>
      <c r="CSC5" s="27">
        <v>1.0305</v>
      </c>
      <c r="CSD5" s="27">
        <v>1.0305</v>
      </c>
      <c r="CSE5" s="27">
        <v>1.0305</v>
      </c>
      <c r="CSF5" s="27">
        <v>1.0345</v>
      </c>
      <c r="CSG5" s="27">
        <v>1.0455000000000001</v>
      </c>
      <c r="CSH5" s="27">
        <v>1.0468999999999999</v>
      </c>
      <c r="CSI5" s="27">
        <v>1.0481</v>
      </c>
      <c r="CSJ5" s="27">
        <v>1.0466</v>
      </c>
      <c r="CSK5" s="27">
        <v>1.0466</v>
      </c>
      <c r="CSL5" s="27">
        <v>1.0466</v>
      </c>
      <c r="CSM5" s="27">
        <v>1.034</v>
      </c>
      <c r="CSN5" s="27">
        <v>1.0388999999999999</v>
      </c>
      <c r="CSO5" s="27">
        <v>1.0387</v>
      </c>
      <c r="CSP5" s="27">
        <v>1.04</v>
      </c>
      <c r="CSQ5" s="27">
        <v>1.0441</v>
      </c>
      <c r="CSR5" s="27">
        <v>1.0441</v>
      </c>
      <c r="CSS5" s="27">
        <v>1.0441</v>
      </c>
      <c r="CST5" s="27">
        <v>1.0549999999999999</v>
      </c>
      <c r="CSU5" s="27">
        <v>1.0579000000000001</v>
      </c>
      <c r="CSV5" s="27">
        <v>1.0508</v>
      </c>
      <c r="CSW5" s="27">
        <v>1.0506</v>
      </c>
      <c r="CSX5" s="27">
        <v>1.0488</v>
      </c>
      <c r="CSY5" s="27">
        <v>1.0488</v>
      </c>
      <c r="CSZ5" s="27">
        <v>1.0488</v>
      </c>
      <c r="CTA5" s="27">
        <v>1.0451999999999999</v>
      </c>
      <c r="CTB5" s="27">
        <v>1.0437000000000001</v>
      </c>
      <c r="CTC5" s="27">
        <v>1.04</v>
      </c>
      <c r="CTD5" s="27">
        <v>1.0445</v>
      </c>
      <c r="CTE5" s="27">
        <v>1.038</v>
      </c>
      <c r="CTF5" s="27">
        <v>1.038</v>
      </c>
      <c r="CTG5" s="27">
        <v>1.038</v>
      </c>
      <c r="CTH5" s="27">
        <v>1.0486</v>
      </c>
      <c r="CTI5" s="27">
        <v>1.0397000000000001</v>
      </c>
      <c r="CTJ5" s="27">
        <v>1.0348999999999999</v>
      </c>
      <c r="CTK5" s="27">
        <v>1.0356000000000001</v>
      </c>
      <c r="CTL5" s="27">
        <v>1.0261</v>
      </c>
      <c r="CTM5" s="27">
        <v>1.0261</v>
      </c>
      <c r="CTN5" s="27">
        <v>1.0261</v>
      </c>
      <c r="CTO5" s="27">
        <v>1.0327</v>
      </c>
      <c r="CTP5" s="27">
        <v>1.0356000000000001</v>
      </c>
      <c r="CTQ5" s="27">
        <v>1.0423</v>
      </c>
      <c r="CTR5" s="27">
        <v>1.0455000000000001</v>
      </c>
      <c r="CTS5" s="27">
        <v>1.0443</v>
      </c>
      <c r="CTT5" s="27">
        <v>1.0443</v>
      </c>
      <c r="CTU5" s="27">
        <v>1.0443</v>
      </c>
      <c r="CTV5" s="27">
        <v>1.0455000000000001</v>
      </c>
      <c r="CTW5" s="27">
        <v>1.054</v>
      </c>
      <c r="CTX5" s="27">
        <v>1.0629999999999999</v>
      </c>
      <c r="CTY5" s="27">
        <v>1.0615000000000001</v>
      </c>
      <c r="CTZ5" s="27">
        <v>1.0589999999999999</v>
      </c>
      <c r="CUA5" s="27">
        <v>1.0589999999999999</v>
      </c>
      <c r="CUB5" s="27">
        <v>1.0589999999999999</v>
      </c>
      <c r="CUC5" s="27">
        <v>1.0559000000000001</v>
      </c>
      <c r="CUD5" s="27">
        <v>1.0605</v>
      </c>
      <c r="CUE5" s="27">
        <v>1.0693999999999999</v>
      </c>
      <c r="CUF5" s="27">
        <v>1.071</v>
      </c>
      <c r="CUG5" s="27">
        <v>1.0775999999999999</v>
      </c>
      <c r="CUH5" s="27">
        <v>1.0775999999999999</v>
      </c>
      <c r="CUI5" s="27">
        <v>1.0775999999999999</v>
      </c>
      <c r="CUJ5" s="27">
        <v>1.0789</v>
      </c>
      <c r="CUK5" s="27">
        <v>1.0783</v>
      </c>
      <c r="CUL5" s="27">
        <v>1.0842000000000001</v>
      </c>
      <c r="CUM5" s="27">
        <v>1.085</v>
      </c>
      <c r="CUN5" s="27">
        <v>1.0931</v>
      </c>
      <c r="CUO5" s="27">
        <v>1.0931</v>
      </c>
      <c r="CUP5" s="27">
        <v>1.0931</v>
      </c>
      <c r="CUQ5" s="27">
        <v>1.0923</v>
      </c>
      <c r="CUR5" s="27">
        <v>1.0926</v>
      </c>
      <c r="CUS5" s="27">
        <v>1.0994999999999999</v>
      </c>
      <c r="CUT5" s="27">
        <v>1.0994999999999999</v>
      </c>
      <c r="CUU5" s="27">
        <v>1.1011</v>
      </c>
      <c r="CUV5" s="27">
        <v>1.1011</v>
      </c>
      <c r="CUW5" s="27">
        <v>1.1011</v>
      </c>
      <c r="CUX5" s="27">
        <v>1.0998000000000001</v>
      </c>
      <c r="CUY5" s="27">
        <v>1.0989</v>
      </c>
      <c r="CUZ5" s="27">
        <v>1.0948</v>
      </c>
      <c r="CVA5" s="27">
        <v>1.0926</v>
      </c>
      <c r="CVB5" s="27">
        <v>1.0978000000000001</v>
      </c>
      <c r="CVC5" s="27">
        <v>1.0978000000000001</v>
      </c>
      <c r="CVD5" s="27">
        <v>1.0978000000000001</v>
      </c>
      <c r="CVE5" s="27">
        <v>1.0886</v>
      </c>
      <c r="CVF5" s="27">
        <v>1.0882000000000001</v>
      </c>
      <c r="CVG5" s="27">
        <v>1.0927</v>
      </c>
      <c r="CVH5" s="27">
        <v>1.0831</v>
      </c>
      <c r="CVI5" s="27">
        <v>1.0941000000000001</v>
      </c>
      <c r="CVJ5" s="27">
        <v>1.0941000000000001</v>
      </c>
      <c r="CVK5" s="27">
        <v>1.0941000000000001</v>
      </c>
      <c r="CVL5" s="27">
        <v>1.0935999999999999</v>
      </c>
      <c r="CVM5" s="27">
        <v>1.0931999999999999</v>
      </c>
      <c r="CVN5" s="27">
        <v>1.0904</v>
      </c>
      <c r="CVO5" s="27">
        <v>1.0867</v>
      </c>
      <c r="CVP5" s="27">
        <v>1.0867</v>
      </c>
      <c r="CVQ5" s="27">
        <v>1.0867</v>
      </c>
      <c r="CVR5" s="27">
        <v>1.0867</v>
      </c>
      <c r="CVS5" s="27">
        <v>1.0867</v>
      </c>
      <c r="CVT5" s="27">
        <v>1.0916999999999999</v>
      </c>
      <c r="CVU5" s="27">
        <v>1.1064000000000001</v>
      </c>
      <c r="CVV5" s="27">
        <v>1.1059000000000001</v>
      </c>
      <c r="CVW5" s="27">
        <v>1.1088</v>
      </c>
      <c r="CVX5" s="27">
        <v>1.1088</v>
      </c>
      <c r="CVY5" s="27">
        <v>1.1088</v>
      </c>
      <c r="CVZ5" s="27">
        <v>1.1012999999999999</v>
      </c>
      <c r="CWA5" s="27">
        <v>1.1055999999999999</v>
      </c>
      <c r="CWB5" s="27">
        <v>1.1059000000000001</v>
      </c>
      <c r="CWC5" s="27">
        <v>1.1013999999999999</v>
      </c>
      <c r="CWD5" s="27">
        <v>1.0986</v>
      </c>
      <c r="CWE5" s="27">
        <v>1.0986</v>
      </c>
      <c r="CWF5" s="27">
        <v>1.0986</v>
      </c>
      <c r="CWG5" s="27">
        <v>1.0922000000000001</v>
      </c>
      <c r="CWH5" s="27">
        <v>1.0968</v>
      </c>
      <c r="CWI5" s="27">
        <v>1.0945</v>
      </c>
      <c r="CWJ5" s="27">
        <v>1.0896999999999999</v>
      </c>
      <c r="CWK5" s="27">
        <v>1.0867</v>
      </c>
      <c r="CWL5" s="27">
        <v>1.0867</v>
      </c>
      <c r="CWM5" s="27">
        <v>1.0867</v>
      </c>
      <c r="CWN5" s="27">
        <v>1.0793999999999999</v>
      </c>
      <c r="CWO5" s="27">
        <v>1.0786</v>
      </c>
      <c r="CWP5" s="27">
        <v>1.0827</v>
      </c>
      <c r="CWQ5" s="27">
        <v>1.0882000000000001</v>
      </c>
      <c r="CWR5" s="27">
        <v>1.0944</v>
      </c>
      <c r="CWS5" s="27">
        <v>1.0944</v>
      </c>
      <c r="CWT5" s="27">
        <v>1.0944</v>
      </c>
      <c r="CWU5" s="27">
        <v>1.0989</v>
      </c>
      <c r="CWV5" s="27">
        <v>1.0886</v>
      </c>
      <c r="CWW5" s="27">
        <v>1.0911</v>
      </c>
      <c r="CWX5" s="27">
        <v>1.0961000000000001</v>
      </c>
      <c r="CWY5" s="27">
        <v>1.0958000000000001</v>
      </c>
      <c r="CWZ5" s="27">
        <v>1.0958000000000001</v>
      </c>
      <c r="CXA5" s="27">
        <v>1.0958000000000001</v>
      </c>
      <c r="CXB5" s="27">
        <v>1.1045</v>
      </c>
      <c r="CXC5" s="27">
        <v>1.1154999999999999</v>
      </c>
      <c r="CXD5" s="27">
        <v>1.1165</v>
      </c>
      <c r="CXE5" s="27">
        <v>1.1109</v>
      </c>
      <c r="CXF5" s="27">
        <v>1.1132</v>
      </c>
      <c r="CXG5" s="27">
        <v>1.1132</v>
      </c>
      <c r="CXH5" s="27">
        <v>1.1132</v>
      </c>
      <c r="CXI5" s="27">
        <v>1.1034999999999999</v>
      </c>
      <c r="CXJ5" s="27">
        <v>1.0959000000000001</v>
      </c>
      <c r="CXK5" s="27">
        <v>1.0952</v>
      </c>
      <c r="CXL5" s="27">
        <v>1.0986</v>
      </c>
      <c r="CXM5" s="27">
        <v>1.0891</v>
      </c>
      <c r="CXN5" s="27">
        <v>1.0891</v>
      </c>
      <c r="CXO5" s="27">
        <v>1.0891</v>
      </c>
      <c r="CXP5" s="27">
        <v>1.0753999999999999</v>
      </c>
      <c r="CXQ5" s="27">
        <v>1.0844</v>
      </c>
      <c r="CXR5" s="27">
        <v>1.0906</v>
      </c>
      <c r="CXS5" s="27">
        <v>1.0963000000000001</v>
      </c>
      <c r="CXT5" s="27">
        <v>1.0902000000000001</v>
      </c>
      <c r="CXU5" s="27">
        <v>1.0902000000000001</v>
      </c>
      <c r="CXV5" s="27">
        <v>1.0902000000000001</v>
      </c>
      <c r="CXW5" s="27">
        <v>1.0979000000000001</v>
      </c>
      <c r="CXX5" s="27">
        <v>1.0958000000000001</v>
      </c>
      <c r="CXY5" s="27">
        <v>1.0849</v>
      </c>
      <c r="CXZ5" s="27">
        <v>1.0808</v>
      </c>
      <c r="CYA5" s="27">
        <v>1.0921000000000001</v>
      </c>
      <c r="CYB5" s="27">
        <v>1.0921000000000001</v>
      </c>
      <c r="CYC5" s="27">
        <v>1.0921000000000001</v>
      </c>
      <c r="CYD5" s="27">
        <v>1.0868</v>
      </c>
      <c r="CYE5" s="27">
        <v>1.0934999999999999</v>
      </c>
      <c r="CYF5" s="27">
        <v>1.0935999999999999</v>
      </c>
      <c r="CYG5" s="27">
        <v>1.0883</v>
      </c>
      <c r="CYH5" s="27">
        <v>1.0883</v>
      </c>
      <c r="CYI5" s="27">
        <v>1.0883</v>
      </c>
      <c r="CYJ5" s="27">
        <v>1.0883</v>
      </c>
      <c r="CYK5" s="27">
        <v>1.089</v>
      </c>
      <c r="CYL5" s="27">
        <v>1.0718000000000001</v>
      </c>
      <c r="CYM5" s="27">
        <v>1.0777000000000001</v>
      </c>
      <c r="CYN5" s="27">
        <v>1.0792999999999999</v>
      </c>
      <c r="CYO5" s="27">
        <v>1.0683</v>
      </c>
      <c r="CYP5" s="27">
        <v>1.0683</v>
      </c>
      <c r="CYQ5" s="27">
        <v>1.0683</v>
      </c>
      <c r="CYR5" s="27">
        <v>1.0690999999999999</v>
      </c>
      <c r="CYS5" s="27">
        <v>1.0615000000000001</v>
      </c>
      <c r="CYT5" s="27">
        <v>1.0579000000000001</v>
      </c>
      <c r="CYU5" s="27">
        <v>1.0476000000000001</v>
      </c>
      <c r="CYV5" s="27">
        <v>1.0555000000000001</v>
      </c>
      <c r="CYW5" s="27">
        <v>1.0555000000000001</v>
      </c>
      <c r="CYX5" s="27">
        <v>1.0555000000000001</v>
      </c>
      <c r="CYY5" s="27">
        <v>1.0515000000000001</v>
      </c>
      <c r="CYZ5" s="27">
        <v>1.0492999999999999</v>
      </c>
      <c r="CZA5" s="27">
        <v>1.0553999999999999</v>
      </c>
      <c r="CZB5" s="27">
        <v>1.0485</v>
      </c>
      <c r="CZC5" s="27">
        <v>1.0491999999999999</v>
      </c>
      <c r="CZD5" s="27">
        <v>1.0491999999999999</v>
      </c>
      <c r="CZE5" s="27">
        <v>1.0491999999999999</v>
      </c>
      <c r="CZF5" s="27">
        <v>1.0528999999999999</v>
      </c>
      <c r="CZG5" s="27">
        <v>1.0617000000000001</v>
      </c>
      <c r="CZH5" s="27">
        <v>1.0682</v>
      </c>
      <c r="CZI5" s="27">
        <v>1.0642</v>
      </c>
      <c r="CZJ5" s="27">
        <v>1.0644</v>
      </c>
      <c r="CZK5" s="27">
        <v>1.0644</v>
      </c>
      <c r="CZL5" s="27">
        <v>1.0644</v>
      </c>
      <c r="CZM5" s="27">
        <v>1.0577000000000001</v>
      </c>
      <c r="CZN5" s="27">
        <v>1.0720000000000001</v>
      </c>
      <c r="CZO5" s="27">
        <v>1.0704</v>
      </c>
      <c r="CZP5" s="27">
        <v>1.0684</v>
      </c>
      <c r="CZQ5" s="27">
        <v>1.0684</v>
      </c>
      <c r="CZR5" s="27">
        <v>1.0684</v>
      </c>
      <c r="CZS5" s="27">
        <v>1.0684</v>
      </c>
      <c r="CZT5" s="27">
        <v>1.0666</v>
      </c>
      <c r="CZU5" s="27">
        <v>1.0709</v>
      </c>
      <c r="CZV5" s="27">
        <v>1.0723</v>
      </c>
      <c r="CZW5" s="27">
        <v>1.0696000000000001</v>
      </c>
      <c r="CZX5" s="27">
        <v>1.0665</v>
      </c>
      <c r="CZY5" s="27">
        <v>1.0665</v>
      </c>
      <c r="CZZ5" s="27">
        <v>1.0665</v>
      </c>
      <c r="DAA5" s="27">
        <v>1.0618000000000001</v>
      </c>
      <c r="DAB5" s="27">
        <v>1.0548999999999999</v>
      </c>
      <c r="DAC5" s="27">
        <v>1.0677000000000001</v>
      </c>
      <c r="DAD5" s="27">
        <v>1.073</v>
      </c>
      <c r="DAE5" s="27">
        <v>1.0852999999999999</v>
      </c>
      <c r="DAF5" s="27">
        <v>1.0852999999999999</v>
      </c>
      <c r="DAG5" s="27">
        <v>1.0852999999999999</v>
      </c>
      <c r="DAH5" s="27">
        <v>1.0838000000000001</v>
      </c>
      <c r="DAI5" s="27">
        <v>1.0777000000000001</v>
      </c>
      <c r="DAJ5" s="27">
        <v>1.0811999999999999</v>
      </c>
      <c r="DAK5" s="27">
        <v>1.0859000000000001</v>
      </c>
      <c r="DAL5" s="27">
        <v>1.0946</v>
      </c>
      <c r="DAM5" s="27">
        <v>1.0946</v>
      </c>
      <c r="DAN5" s="27">
        <v>1.0946</v>
      </c>
      <c r="DAO5" s="27">
        <v>1.1001000000000001</v>
      </c>
      <c r="DAP5" s="27">
        <v>1.0940000000000001</v>
      </c>
      <c r="DAQ5" s="27">
        <v>1.0858000000000001</v>
      </c>
      <c r="DAR5" s="27">
        <v>1.0844</v>
      </c>
      <c r="DAS5" s="27">
        <v>1.0797000000000001</v>
      </c>
      <c r="DAT5" s="27">
        <v>1.0797000000000001</v>
      </c>
      <c r="DAU5" s="27">
        <v>1.0797000000000001</v>
      </c>
      <c r="DAV5" s="27">
        <v>1.0901000000000001</v>
      </c>
      <c r="DAW5" s="27">
        <v>1.0879000000000001</v>
      </c>
      <c r="DAX5" s="27">
        <v>1.0960000000000001</v>
      </c>
      <c r="DAY5" s="27">
        <v>1.0874999999999999</v>
      </c>
      <c r="DAZ5" s="27">
        <v>1.0968</v>
      </c>
      <c r="DBA5" s="27">
        <v>1.0968</v>
      </c>
      <c r="DBB5" s="27">
        <v>1.0968</v>
      </c>
      <c r="DBC5" s="27">
        <v>1.0882000000000001</v>
      </c>
      <c r="DBD5" s="27">
        <v>1.0888</v>
      </c>
      <c r="DBE5" s="27">
        <v>1.0909</v>
      </c>
      <c r="DBF5" s="27">
        <v>1.1044</v>
      </c>
      <c r="DBG5" s="27">
        <v>1.1044</v>
      </c>
      <c r="DBH5" s="27">
        <v>1.1044</v>
      </c>
      <c r="DBI5" s="27">
        <v>1.1044</v>
      </c>
      <c r="DBJ5" s="27">
        <v>1.1055999999999999</v>
      </c>
      <c r="DBK5" s="27">
        <v>1.1064000000000001</v>
      </c>
      <c r="DBL5" s="27">
        <v>1.1135999999999999</v>
      </c>
      <c r="DBM5" s="27">
        <v>1.1133999999999999</v>
      </c>
      <c r="DBN5" s="27">
        <v>1.1274</v>
      </c>
      <c r="DBO5" s="27">
        <v>1.1274</v>
      </c>
      <c r="DBP5" s="27">
        <v>1.1274</v>
      </c>
      <c r="DBQ5" s="27">
        <v>1.133</v>
      </c>
      <c r="DBR5" s="27">
        <v>1.135</v>
      </c>
      <c r="DBS5" s="27">
        <v>1.1194</v>
      </c>
      <c r="DBT5" s="27">
        <v>1.1485000000000001</v>
      </c>
      <c r="DBU5" s="27">
        <v>1.1596</v>
      </c>
      <c r="DBV5" s="27">
        <v>1.1596</v>
      </c>
      <c r="DBW5" s="27">
        <v>1.1596</v>
      </c>
      <c r="DBX5" s="27">
        <v>1.1494</v>
      </c>
      <c r="DBY5" s="27">
        <v>1.1422000000000001</v>
      </c>
      <c r="DBZ5" s="27">
        <v>1.1358999999999999</v>
      </c>
      <c r="DCA5" s="27">
        <v>1.1283000000000001</v>
      </c>
      <c r="DCB5" s="27">
        <v>1.1212</v>
      </c>
      <c r="DCC5" s="27">
        <v>1.1212</v>
      </c>
      <c r="DCD5" s="27">
        <v>1.1212</v>
      </c>
      <c r="DCE5" s="27">
        <v>1.1169</v>
      </c>
      <c r="DCF5" s="27">
        <v>1.1126</v>
      </c>
      <c r="DCG5" s="27">
        <v>1.1074999999999999</v>
      </c>
      <c r="DCH5" s="27">
        <v>1.1141000000000001</v>
      </c>
      <c r="DCI5" s="27">
        <v>1.1145</v>
      </c>
      <c r="DCJ5" s="27">
        <v>1.1145</v>
      </c>
      <c r="DCK5" s="27">
        <v>1.1145</v>
      </c>
      <c r="DCL5" s="27">
        <v>1.1128</v>
      </c>
      <c r="DCM5" s="27">
        <v>1.1131</v>
      </c>
      <c r="DCN5" s="27">
        <v>1.0991</v>
      </c>
      <c r="DCO5" s="27">
        <v>1.1028</v>
      </c>
      <c r="DCP5" s="27">
        <v>1.0865</v>
      </c>
      <c r="DCQ5" s="27">
        <v>1.0865</v>
      </c>
      <c r="DCR5" s="27">
        <v>1.0865</v>
      </c>
      <c r="DCS5" s="27">
        <v>1.0773999999999999</v>
      </c>
      <c r="DCT5" s="27">
        <v>1.0873999999999999</v>
      </c>
      <c r="DCU5" s="27">
        <v>1.0831999999999999</v>
      </c>
      <c r="DCV5" s="27">
        <v>1.0978000000000001</v>
      </c>
      <c r="DCW5" s="27">
        <v>1.1094999999999999</v>
      </c>
      <c r="DCX5" s="27">
        <v>1.1094999999999999</v>
      </c>
      <c r="DCY5" s="27">
        <v>1.1094999999999999</v>
      </c>
      <c r="DCZ5" s="27">
        <v>1.1153</v>
      </c>
      <c r="DDA5" s="27">
        <v>1.1168</v>
      </c>
      <c r="DDB5" s="27">
        <v>1.1101000000000001</v>
      </c>
      <c r="DDC5" s="27">
        <v>1.1060000000000001</v>
      </c>
      <c r="DDD5" s="27">
        <v>1.1012999999999999</v>
      </c>
      <c r="DDE5" s="27">
        <v>1.1012999999999999</v>
      </c>
      <c r="DDF5" s="27">
        <v>1.1012999999999999</v>
      </c>
      <c r="DDG5" s="27">
        <v>1.0955999999999999</v>
      </c>
      <c r="DDH5" s="27">
        <v>1.117</v>
      </c>
      <c r="DDI5" s="27">
        <v>1.1364000000000001</v>
      </c>
      <c r="DDJ5" s="27">
        <v>1.131</v>
      </c>
      <c r="DDK5" s="27">
        <v>1.1412</v>
      </c>
      <c r="DDL5" s="27">
        <v>1.1412</v>
      </c>
      <c r="DDM5" s="27">
        <v>1.1412</v>
      </c>
      <c r="DDN5" s="27">
        <v>1.1436999999999999</v>
      </c>
      <c r="DDO5" s="27">
        <v>1.1409</v>
      </c>
      <c r="DDP5" s="27">
        <v>1.1335999999999999</v>
      </c>
      <c r="DDQ5" s="27">
        <v>1.1328</v>
      </c>
      <c r="DDR5" s="27">
        <v>1.1357999999999999</v>
      </c>
      <c r="DDS5" s="27">
        <v>1.1357999999999999</v>
      </c>
      <c r="DDT5" s="27">
        <v>1.1357999999999999</v>
      </c>
      <c r="DDU5" s="27">
        <v>1.1573</v>
      </c>
      <c r="DDV5" s="27">
        <v>1.1646000000000001</v>
      </c>
      <c r="DDW5" s="27">
        <v>1.1714</v>
      </c>
      <c r="DDX5" s="27">
        <v>1.2714000000000001</v>
      </c>
      <c r="DDY5" s="27">
        <v>1.2805</v>
      </c>
      <c r="DDZ5" s="27">
        <v>1.2805</v>
      </c>
      <c r="DEA5" s="27">
        <v>1.2805</v>
      </c>
      <c r="DEB5" s="27">
        <v>1.2512000000000001</v>
      </c>
      <c r="DEC5" s="27">
        <v>1.2382</v>
      </c>
      <c r="DED5" s="27">
        <v>1.2169000000000001</v>
      </c>
      <c r="DEE5" s="27">
        <v>1.2252000000000001</v>
      </c>
      <c r="DEF5" s="27">
        <v>1.2568999999999999</v>
      </c>
      <c r="DEG5" s="27">
        <v>1.2568999999999999</v>
      </c>
      <c r="DEH5" s="27">
        <v>1.2568999999999999</v>
      </c>
      <c r="DEI5" s="27">
        <v>1.258</v>
      </c>
      <c r="DEJ5" s="27">
        <v>1.2657</v>
      </c>
      <c r="DEK5" s="27">
        <v>1.2675000000000001</v>
      </c>
      <c r="DEL5" s="27">
        <v>1.2708999999999999</v>
      </c>
      <c r="DEM5" s="27">
        <v>1.2685</v>
      </c>
      <c r="DEN5" s="27">
        <v>1.2685</v>
      </c>
      <c r="DEO5" s="27">
        <v>1.2685</v>
      </c>
      <c r="DEP5" s="27">
        <v>1.2593000000000001</v>
      </c>
      <c r="DEQ5" s="27">
        <v>1.2697000000000001</v>
      </c>
      <c r="DER5" s="27">
        <v>1.2827</v>
      </c>
      <c r="DES5" s="27">
        <v>1.2625</v>
      </c>
      <c r="DET5" s="27">
        <v>1.2972999999999999</v>
      </c>
      <c r="DEU5" s="27">
        <v>1.2972999999999999</v>
      </c>
      <c r="DEV5" s="27">
        <v>1.2972999999999999</v>
      </c>
      <c r="DEW5" s="27">
        <v>1.3471</v>
      </c>
      <c r="DEX5" s="27">
        <v>1.3747</v>
      </c>
      <c r="DEY5" s="27">
        <v>1.3467</v>
      </c>
      <c r="DEZ5" s="27">
        <v>1.3111999999999999</v>
      </c>
      <c r="DFA5" s="27">
        <v>1.3049999999999999</v>
      </c>
      <c r="DFB5" s="27">
        <v>1.3049999999999999</v>
      </c>
      <c r="DFC5" s="27">
        <v>1.3049999999999999</v>
      </c>
      <c r="DFD5" s="27">
        <v>1.2921</v>
      </c>
      <c r="DFE5" s="27">
        <v>1.2974000000000001</v>
      </c>
      <c r="DFF5" s="27">
        <v>1.2825</v>
      </c>
      <c r="DFG5" s="27">
        <v>1.2790999999999999</v>
      </c>
      <c r="DFH5" s="27">
        <v>1.2488999999999999</v>
      </c>
      <c r="DFI5" s="27">
        <v>1.2488999999999999</v>
      </c>
      <c r="DFJ5" s="27">
        <v>1.2488999999999999</v>
      </c>
      <c r="DFK5" s="27">
        <v>1.2467999999999999</v>
      </c>
      <c r="DFL5" s="27">
        <v>1.2467999999999999</v>
      </c>
      <c r="DFM5" s="27">
        <v>1.2443</v>
      </c>
      <c r="DFN5" s="27">
        <v>1.2436</v>
      </c>
      <c r="DFO5" s="27">
        <v>1.2206999999999999</v>
      </c>
      <c r="DFP5" s="27">
        <v>1.2206999999999999</v>
      </c>
      <c r="DFQ5" s="27">
        <v>1.2206999999999999</v>
      </c>
      <c r="DFR5" s="27">
        <v>1.2165999999999999</v>
      </c>
      <c r="DFS5" s="27">
        <v>1.2193000000000001</v>
      </c>
      <c r="DFT5" s="27">
        <v>1.22</v>
      </c>
      <c r="DFU5" s="27">
        <v>1.2229000000000001</v>
      </c>
      <c r="DFV5" s="27">
        <v>1.2219</v>
      </c>
      <c r="DFW5" s="27">
        <v>1.2219</v>
      </c>
      <c r="DFX5" s="27">
        <v>1.2219</v>
      </c>
      <c r="DFY5" s="27">
        <v>1.2270000000000001</v>
      </c>
      <c r="DFZ5" s="27">
        <v>1.2033</v>
      </c>
      <c r="DGA5" s="27">
        <v>1.1996</v>
      </c>
      <c r="DGB5" s="27">
        <v>1.1998</v>
      </c>
      <c r="DGC5" s="27">
        <v>1.1768000000000001</v>
      </c>
      <c r="DGD5" s="27">
        <v>1.1768000000000001</v>
      </c>
      <c r="DGE5" s="27">
        <v>1.1768000000000001</v>
      </c>
      <c r="DGF5" s="27">
        <v>1.1822999999999999</v>
      </c>
      <c r="DGG5" s="27">
        <v>1.1873</v>
      </c>
      <c r="DGH5" s="27">
        <v>1.1840999999999999</v>
      </c>
      <c r="DGI5" s="27">
        <v>1.1766000000000001</v>
      </c>
      <c r="DGJ5" s="27">
        <v>1.1811</v>
      </c>
      <c r="DGK5" s="27">
        <v>1.1811</v>
      </c>
      <c r="DGL5" s="27">
        <v>1.1811</v>
      </c>
      <c r="DGM5" s="27">
        <v>1.1973</v>
      </c>
      <c r="DGN5" s="27">
        <v>1.1984999999999999</v>
      </c>
      <c r="DGO5" s="27">
        <v>1.2</v>
      </c>
      <c r="DGP5" s="27">
        <v>1.1988000000000001</v>
      </c>
      <c r="DGQ5" s="27">
        <v>1.1948000000000001</v>
      </c>
      <c r="DGR5" s="27">
        <v>1.1948000000000001</v>
      </c>
      <c r="DGS5" s="27">
        <v>1.1948000000000001</v>
      </c>
      <c r="DGT5" s="27">
        <v>1.1879999999999999</v>
      </c>
      <c r="DGU5" s="27">
        <v>1.1890000000000001</v>
      </c>
      <c r="DGV5" s="27">
        <v>1.1852</v>
      </c>
      <c r="DGW5" s="27">
        <v>1.1823999999999999</v>
      </c>
      <c r="DGX5" s="27">
        <v>1.179</v>
      </c>
      <c r="DGY5" s="27">
        <v>1.179</v>
      </c>
      <c r="DGZ5" s="27">
        <v>1.179</v>
      </c>
      <c r="DHA5" s="27">
        <v>1.1780999999999999</v>
      </c>
      <c r="DHB5" s="27">
        <v>1.1749000000000001</v>
      </c>
      <c r="DHC5" s="27">
        <v>1.1924999999999999</v>
      </c>
      <c r="DHD5" s="27">
        <v>1.1939</v>
      </c>
      <c r="DHE5" s="27">
        <v>1.1883999999999999</v>
      </c>
      <c r="DHF5" s="27">
        <v>1.1883999999999999</v>
      </c>
      <c r="DHG5" s="27">
        <v>1.1883999999999999</v>
      </c>
      <c r="DHH5" s="27">
        <v>1.1938</v>
      </c>
      <c r="DHI5" s="27">
        <v>1.1950000000000001</v>
      </c>
      <c r="DHJ5" s="27">
        <v>1.1974</v>
      </c>
      <c r="DHK5" s="27">
        <v>1.1930000000000001</v>
      </c>
      <c r="DHL5" s="27">
        <v>1.1878</v>
      </c>
      <c r="DHM5" s="27">
        <v>1.1878</v>
      </c>
      <c r="DHN5" s="27">
        <v>1.1878</v>
      </c>
      <c r="DHO5" s="27">
        <v>1.1884999999999999</v>
      </c>
      <c r="DHP5" s="27">
        <v>1.1827000000000001</v>
      </c>
      <c r="DHQ5" s="27">
        <v>1.1718999999999999</v>
      </c>
      <c r="DHR5" s="27">
        <v>1.1749000000000001</v>
      </c>
      <c r="DHS5" s="27">
        <v>1.1673</v>
      </c>
      <c r="DHT5" s="27">
        <v>1.1673</v>
      </c>
      <c r="DHU5" s="27">
        <v>1.1673</v>
      </c>
      <c r="DHV5" s="27">
        <v>1.1478999999999999</v>
      </c>
      <c r="DHW5" s="27">
        <v>1.1415999999999999</v>
      </c>
      <c r="DHX5" s="27">
        <v>1.1357999999999999</v>
      </c>
      <c r="DHY5" s="27">
        <v>1.1325000000000001</v>
      </c>
      <c r="DHZ5" s="27">
        <v>1.1411</v>
      </c>
      <c r="DIA5" s="27">
        <v>1.1411</v>
      </c>
      <c r="DIB5" s="27">
        <v>1.1411</v>
      </c>
      <c r="DIC5" s="27">
        <v>1.1307</v>
      </c>
      <c r="DID5" s="27">
        <v>1.1341000000000001</v>
      </c>
      <c r="DIE5" s="27">
        <v>1.1289</v>
      </c>
      <c r="DIF5" s="27">
        <v>1.1276999999999999</v>
      </c>
      <c r="DIG5" s="27">
        <v>1.1273</v>
      </c>
      <c r="DIH5" s="27">
        <v>1.1273</v>
      </c>
      <c r="DII5" s="27">
        <v>1.1273</v>
      </c>
      <c r="DIJ5" s="27">
        <v>1.1247</v>
      </c>
      <c r="DIK5" s="27">
        <v>1.1339999999999999</v>
      </c>
      <c r="DIL5" s="27">
        <v>1.1393</v>
      </c>
      <c r="DIM5" s="27">
        <v>1.1411</v>
      </c>
      <c r="DIN5" s="27">
        <v>1.1447000000000001</v>
      </c>
      <c r="DIO5" s="27">
        <v>1.1447000000000001</v>
      </c>
      <c r="DIP5" s="27">
        <v>1.1447000000000001</v>
      </c>
      <c r="DIQ5" s="27">
        <v>1.1637</v>
      </c>
      <c r="DIR5" s="27">
        <v>1.1603000000000001</v>
      </c>
      <c r="DIS5" s="27">
        <v>1.1565000000000001</v>
      </c>
      <c r="DIT5" s="27">
        <v>1.1540999999999999</v>
      </c>
      <c r="DIU5" s="27">
        <v>1.1549</v>
      </c>
      <c r="DIV5" s="27">
        <v>1.1549</v>
      </c>
      <c r="DIW5" s="27">
        <v>1.1549</v>
      </c>
      <c r="DIX5" s="27">
        <v>1.1419999999999999</v>
      </c>
      <c r="DIY5" s="27">
        <v>1.1383000000000001</v>
      </c>
      <c r="DIZ5" s="27">
        <v>1.1393</v>
      </c>
      <c r="DJA5" s="27">
        <v>1.1349</v>
      </c>
      <c r="DJB5" s="27">
        <v>1.1349</v>
      </c>
      <c r="DJC5" s="27">
        <v>1.1349</v>
      </c>
      <c r="DJD5" s="27">
        <v>1.1349</v>
      </c>
      <c r="DJE5" s="27">
        <v>1.1349</v>
      </c>
      <c r="DJF5" s="27">
        <v>1.1214</v>
      </c>
      <c r="DJG5" s="27">
        <v>1.1136999999999999</v>
      </c>
      <c r="DJH5" s="27">
        <v>1.1133999999999999</v>
      </c>
      <c r="DJI5" s="27">
        <v>1.1204000000000001</v>
      </c>
      <c r="DJJ5" s="27">
        <v>1.1204000000000001</v>
      </c>
      <c r="DJK5" s="27">
        <v>1.1204000000000001</v>
      </c>
      <c r="DJL5" s="27">
        <v>1.1182000000000001</v>
      </c>
      <c r="DJM5" s="27">
        <v>1.1153</v>
      </c>
      <c r="DJN5" s="27">
        <v>1.1115999999999999</v>
      </c>
      <c r="DJO5" s="27">
        <v>1.0993999999999999</v>
      </c>
      <c r="DJP5" s="27">
        <v>1.0941000000000001</v>
      </c>
      <c r="DJQ5" s="27">
        <v>1.0941000000000001</v>
      </c>
      <c r="DJR5" s="27">
        <v>1.0941000000000001</v>
      </c>
      <c r="DJS5" s="27">
        <v>1.0888</v>
      </c>
      <c r="DJT5" s="27">
        <v>1.0919000000000001</v>
      </c>
      <c r="DJU5" s="27">
        <v>1.0821000000000001</v>
      </c>
      <c r="DJV5" s="27">
        <v>1.0845</v>
      </c>
      <c r="DJW5" s="27">
        <v>1.0829</v>
      </c>
      <c r="DJX5" s="27">
        <v>1.0829</v>
      </c>
      <c r="DJY5" s="27">
        <v>1.0829</v>
      </c>
      <c r="DJZ5" s="27">
        <v>1.0924</v>
      </c>
      <c r="DKA5" s="27">
        <v>1.0844</v>
      </c>
      <c r="DKB5" s="27">
        <v>1.0855999999999999</v>
      </c>
      <c r="DKC5" s="27">
        <v>1.0871</v>
      </c>
      <c r="DKD5" s="27">
        <v>1.0929</v>
      </c>
      <c r="DKE5" s="27">
        <v>1.0929</v>
      </c>
      <c r="DKF5" s="27">
        <v>1.0929</v>
      </c>
      <c r="DKG5" s="27">
        <v>1.1023000000000001</v>
      </c>
      <c r="DKH5" s="27">
        <v>1.1091</v>
      </c>
      <c r="DKI5" s="27">
        <v>1.1065</v>
      </c>
      <c r="DKJ5" s="27">
        <v>1.1057999999999999</v>
      </c>
      <c r="DKK5" s="27">
        <v>1.1074999999999999</v>
      </c>
      <c r="DKL5" s="27">
        <v>1.1074999999999999</v>
      </c>
      <c r="DKM5" s="27">
        <v>1.1074999999999999</v>
      </c>
      <c r="DKN5" s="27">
        <v>1.1092</v>
      </c>
      <c r="DKO5" s="27">
        <v>1.0938000000000001</v>
      </c>
      <c r="DKP5" s="27">
        <v>1.0884</v>
      </c>
      <c r="DKQ5" s="27">
        <v>1.0778000000000001</v>
      </c>
      <c r="DKR5" s="27">
        <v>1.0725</v>
      </c>
      <c r="DKS5" s="27">
        <v>1.0725</v>
      </c>
      <c r="DKT5" s="27">
        <v>1.0725</v>
      </c>
      <c r="DKU5" s="27">
        <v>1.0699000000000001</v>
      </c>
      <c r="DKV5" s="27">
        <v>1.0780000000000001</v>
      </c>
      <c r="DKW5" s="27">
        <v>1.0732999999999999</v>
      </c>
      <c r="DKX5" s="27">
        <v>1.0824</v>
      </c>
      <c r="DKY5" s="27">
        <v>1.0736000000000001</v>
      </c>
      <c r="DKZ5" s="27">
        <v>1.0736000000000001</v>
      </c>
      <c r="DLA5" s="27">
        <v>1.0736000000000001</v>
      </c>
      <c r="DLB5" s="27">
        <v>1.0783</v>
      </c>
      <c r="DLC5" s="27">
        <v>1.0789</v>
      </c>
      <c r="DLD5" s="27">
        <v>1.0760000000000001</v>
      </c>
      <c r="DLE5" s="27">
        <v>1.0773999999999999</v>
      </c>
      <c r="DLF5" s="27">
        <v>1.0751999999999999</v>
      </c>
      <c r="DLG5" s="27">
        <v>1.0751999999999999</v>
      </c>
      <c r="DLH5" s="27">
        <v>1.0751999999999999</v>
      </c>
      <c r="DLI5" s="27">
        <v>1.0804</v>
      </c>
      <c r="DLJ5" s="27">
        <v>1.0683</v>
      </c>
      <c r="DLK5" s="27">
        <v>1.0641</v>
      </c>
      <c r="DLL5" s="27">
        <v>1.0546</v>
      </c>
      <c r="DLM5" s="27">
        <v>1.0504</v>
      </c>
      <c r="DLN5" s="27">
        <v>1.0504</v>
      </c>
      <c r="DLO5" s="27">
        <v>1.0504</v>
      </c>
      <c r="DLP5" s="27">
        <v>1.0451999999999999</v>
      </c>
      <c r="DLQ5" s="27">
        <v>1.0334000000000001</v>
      </c>
      <c r="DLR5" s="27">
        <v>1.0294000000000001</v>
      </c>
      <c r="DLS5" s="27">
        <v>1.0286999999999999</v>
      </c>
      <c r="DLT5" s="27">
        <v>1.0274000000000001</v>
      </c>
      <c r="DLU5" s="27">
        <v>1.0274000000000001</v>
      </c>
      <c r="DLV5" s="27">
        <v>1.0274000000000001</v>
      </c>
      <c r="DLW5" s="27">
        <v>1.0381</v>
      </c>
      <c r="DLX5" s="27">
        <v>1.0376000000000001</v>
      </c>
      <c r="DLY5" s="27">
        <v>1.0464</v>
      </c>
      <c r="DLZ5" s="27">
        <v>1.0463</v>
      </c>
      <c r="DMA5" s="27">
        <v>1.0523</v>
      </c>
      <c r="DMB5" s="27">
        <v>1.0523</v>
      </c>
      <c r="DMC5" s="27">
        <v>1.0523</v>
      </c>
      <c r="DMD5" s="27">
        <v>1.0584</v>
      </c>
      <c r="DME5" s="27">
        <v>1.0682</v>
      </c>
      <c r="DMF5" s="27">
        <v>1.0618000000000001</v>
      </c>
      <c r="DMG5" s="27">
        <v>1.0621</v>
      </c>
      <c r="DMH5" s="27">
        <v>1.0592999999999999</v>
      </c>
      <c r="DMI5" s="27">
        <v>1.0592999999999999</v>
      </c>
      <c r="DMJ5" s="27">
        <v>1.0592999999999999</v>
      </c>
      <c r="DMK5" s="27">
        <v>1.06</v>
      </c>
      <c r="DML5" s="27">
        <v>1.0587</v>
      </c>
      <c r="DMM5" s="27">
        <v>1.0563</v>
      </c>
      <c r="DMN5" s="27">
        <v>1.0448</v>
      </c>
      <c r="DMO5" s="27">
        <v>1.0389999999999999</v>
      </c>
      <c r="DMP5" s="27">
        <v>1.0389999999999999</v>
      </c>
      <c r="DMQ5" s="27">
        <v>1.0389999999999999</v>
      </c>
      <c r="DMR5" s="27">
        <v>1.0465</v>
      </c>
      <c r="DMS5" s="27">
        <v>1.0418000000000001</v>
      </c>
      <c r="DMT5" s="27">
        <v>1.0436000000000001</v>
      </c>
      <c r="DMU5" s="27">
        <v>1.0356000000000001</v>
      </c>
      <c r="DMV5" s="27">
        <v>1.0336000000000001</v>
      </c>
      <c r="DMW5" s="27">
        <v>1.0336000000000001</v>
      </c>
      <c r="DMX5" s="27">
        <v>1.0336000000000001</v>
      </c>
      <c r="DMY5" s="27">
        <v>1.0293000000000001</v>
      </c>
      <c r="DMZ5" s="27">
        <v>1.0278</v>
      </c>
      <c r="DNA5" s="27">
        <v>1.0327</v>
      </c>
      <c r="DNB5" s="27">
        <v>1.0356000000000001</v>
      </c>
      <c r="DNC5" s="27">
        <v>1.0359</v>
      </c>
      <c r="DND5" s="27">
        <v>1.0359</v>
      </c>
      <c r="DNE5" s="27">
        <v>1.0359</v>
      </c>
      <c r="DNF5" s="27">
        <v>1.0327</v>
      </c>
      <c r="DNG5" s="27">
        <v>1.0471999999999999</v>
      </c>
      <c r="DNH5" s="27">
        <v>1.0593999999999999</v>
      </c>
      <c r="DNI5" s="27">
        <v>1.0708</v>
      </c>
      <c r="DNJ5" s="27">
        <v>1.0686</v>
      </c>
      <c r="DNK5" s="27">
        <v>1.0686</v>
      </c>
      <c r="DNL5" s="27">
        <v>1.0686</v>
      </c>
      <c r="DNM5" s="27">
        <v>1.0645</v>
      </c>
      <c r="DNN5" s="27">
        <v>1.0523</v>
      </c>
      <c r="DNO5" s="27">
        <v>1.0545</v>
      </c>
      <c r="DNP5" s="27">
        <v>1.0404</v>
      </c>
      <c r="DNQ5" s="27">
        <v>1.0381</v>
      </c>
      <c r="DNR5" s="27">
        <v>1.0381</v>
      </c>
      <c r="DNS5" s="27">
        <v>1.0381</v>
      </c>
      <c r="DNT5" s="27">
        <v>1.0407</v>
      </c>
      <c r="DNU5" s="27">
        <v>1.0488</v>
      </c>
      <c r="DNV5" s="27">
        <v>1.0429999999999999</v>
      </c>
      <c r="DNW5" s="27">
        <v>1.0354000000000001</v>
      </c>
      <c r="DNX5" s="27">
        <v>1.0409999999999999</v>
      </c>
      <c r="DNY5" s="27">
        <v>1.0409999999999999</v>
      </c>
      <c r="DNZ5" s="27">
        <v>1.0409999999999999</v>
      </c>
      <c r="DOA5" s="27">
        <v>1.0303</v>
      </c>
      <c r="DOB5" s="27">
        <v>1.0416000000000001</v>
      </c>
      <c r="DOC5" s="27">
        <v>1.0402</v>
      </c>
      <c r="DOD5" s="27">
        <v>1.0216000000000001</v>
      </c>
      <c r="DOE5" s="27">
        <v>1.0188999999999999</v>
      </c>
      <c r="DOF5" s="27">
        <v>1.0188999999999999</v>
      </c>
      <c r="DOG5" s="27">
        <v>1.0188999999999999</v>
      </c>
      <c r="DOH5" s="27">
        <v>1.0118</v>
      </c>
      <c r="DOI5" s="27">
        <v>1.0106999999999999</v>
      </c>
      <c r="DOJ5" s="27">
        <v>1.0229999999999999</v>
      </c>
      <c r="DOK5" s="27">
        <v>1.0149999999999999</v>
      </c>
      <c r="DOL5" s="27">
        <v>1.0078</v>
      </c>
      <c r="DOM5" s="27">
        <v>1.0078</v>
      </c>
      <c r="DON5" s="27">
        <v>1.0078</v>
      </c>
      <c r="DOO5" s="27">
        <v>0.99960000000000004</v>
      </c>
      <c r="DOP5" s="27">
        <v>0.99519999999999997</v>
      </c>
      <c r="DOQ5" s="27">
        <v>1.0005999999999999</v>
      </c>
      <c r="DOR5" s="27">
        <v>0.997</v>
      </c>
      <c r="DOS5" s="27">
        <v>0.998</v>
      </c>
      <c r="DOT5" s="27">
        <v>0.998</v>
      </c>
      <c r="DOU5" s="27">
        <v>0.998</v>
      </c>
      <c r="DOV5" s="27">
        <v>0.99960000000000004</v>
      </c>
      <c r="DOW5" s="27">
        <v>1.0046999999999999</v>
      </c>
      <c r="DOX5" s="27">
        <v>1.0118</v>
      </c>
      <c r="DOY5" s="27">
        <v>1.0105</v>
      </c>
      <c r="DOZ5" s="27">
        <v>1.0048999999999999</v>
      </c>
      <c r="DPA5" s="27">
        <v>1.0048999999999999</v>
      </c>
      <c r="DPB5" s="27">
        <v>1.0048999999999999</v>
      </c>
      <c r="DPC5" s="27">
        <v>1.0127999999999999</v>
      </c>
      <c r="DPD5" s="27">
        <v>1.0041</v>
      </c>
      <c r="DPE5" s="27">
        <v>1.0152000000000001</v>
      </c>
      <c r="DPF5" s="27">
        <v>1.0146999999999999</v>
      </c>
      <c r="DPG5" s="27">
        <v>1.0265</v>
      </c>
      <c r="DPH5" s="27">
        <v>1.0265</v>
      </c>
      <c r="DPI5" s="27">
        <v>1.0265</v>
      </c>
      <c r="DPJ5" s="27">
        <v>1.0315000000000001</v>
      </c>
      <c r="DPK5" s="27">
        <v>1.0275000000000001</v>
      </c>
      <c r="DPL5" s="27">
        <v>1.0390999999999999</v>
      </c>
      <c r="DPM5" s="27">
        <v>1.0359</v>
      </c>
      <c r="DPN5" s="27">
        <v>1.0397000000000001</v>
      </c>
      <c r="DPO5" s="27">
        <v>1.0397000000000001</v>
      </c>
      <c r="DPP5" s="27">
        <v>1.0397000000000001</v>
      </c>
      <c r="DPQ5" s="27">
        <v>1.0335000000000001</v>
      </c>
      <c r="DPR5" s="27">
        <v>1.0184</v>
      </c>
      <c r="DPS5" s="27">
        <v>1.0183</v>
      </c>
      <c r="DPT5" s="27">
        <v>1.0124</v>
      </c>
      <c r="DPU5" s="27">
        <v>1.0108999999999999</v>
      </c>
      <c r="DPV5" s="27">
        <v>1.0108999999999999</v>
      </c>
      <c r="DPW5" s="27">
        <v>1.0108999999999999</v>
      </c>
      <c r="DPX5" s="27">
        <v>1.0138</v>
      </c>
      <c r="DPY5" s="27">
        <v>1.012</v>
      </c>
      <c r="DPZ5" s="27">
        <v>1.0261</v>
      </c>
      <c r="DQA5" s="27">
        <v>1.0303</v>
      </c>
      <c r="DQB5" s="27">
        <v>1.0296000000000001</v>
      </c>
      <c r="DQC5" s="27">
        <v>1.0296000000000001</v>
      </c>
      <c r="DQD5" s="27">
        <v>1.0296000000000001</v>
      </c>
      <c r="DQE5" s="27">
        <v>1.0387999999999999</v>
      </c>
      <c r="DQF5" s="27">
        <v>1.0379</v>
      </c>
      <c r="DQG5" s="27">
        <v>1.0339</v>
      </c>
      <c r="DQH5" s="27">
        <v>1.0402</v>
      </c>
      <c r="DQI5" s="27">
        <v>1.0496000000000001</v>
      </c>
      <c r="DQJ5" s="27">
        <v>1.0496000000000001</v>
      </c>
      <c r="DQK5" s="27">
        <v>1.0496000000000001</v>
      </c>
      <c r="DQL5" s="27">
        <v>1.0533999999999999</v>
      </c>
      <c r="DQM5" s="27">
        <v>1.0454000000000001</v>
      </c>
      <c r="DQN5" s="27">
        <v>1.0402</v>
      </c>
      <c r="DQO5" s="27">
        <v>1.0390999999999999</v>
      </c>
      <c r="DQP5" s="27">
        <v>1.0338000000000001</v>
      </c>
      <c r="DQQ5" s="27">
        <v>1.0338000000000001</v>
      </c>
      <c r="DQR5" s="27">
        <v>1.0338000000000001</v>
      </c>
      <c r="DQS5" s="27">
        <v>1.0414000000000001</v>
      </c>
      <c r="DQT5" s="27">
        <v>1.0369999999999999</v>
      </c>
      <c r="DQU5" s="27">
        <v>1.0324</v>
      </c>
      <c r="DQV5" s="27">
        <v>1.0284</v>
      </c>
      <c r="DQW5" s="27">
        <v>1.0226</v>
      </c>
      <c r="DQX5" s="27">
        <v>1.0226</v>
      </c>
      <c r="DQY5" s="27">
        <v>1.0226</v>
      </c>
      <c r="DQZ5" s="27">
        <v>1.0271999999999999</v>
      </c>
      <c r="DRA5" s="27">
        <v>1.0238</v>
      </c>
      <c r="DRB5" s="27">
        <v>1.0142</v>
      </c>
      <c r="DRC5" s="27">
        <v>1.0165999999999999</v>
      </c>
      <c r="DRD5" s="27">
        <v>1.0188999999999999</v>
      </c>
      <c r="DRE5" s="27">
        <v>1.0188999999999999</v>
      </c>
      <c r="DRF5" s="27">
        <v>1.0188999999999999</v>
      </c>
      <c r="DRG5" s="27">
        <v>1.0141</v>
      </c>
      <c r="DRH5" s="27">
        <v>1.0111000000000001</v>
      </c>
      <c r="DRI5" s="27">
        <v>0.99729999999999996</v>
      </c>
      <c r="DRJ5" s="27">
        <v>0.99350000000000005</v>
      </c>
      <c r="DRK5" s="27">
        <v>0.98860000000000003</v>
      </c>
      <c r="DRL5" s="27">
        <v>0.98860000000000003</v>
      </c>
      <c r="DRM5" s="27">
        <v>0.98860000000000003</v>
      </c>
      <c r="DRN5" s="27">
        <v>0.9889</v>
      </c>
      <c r="DRO5" s="27">
        <v>0.99770000000000003</v>
      </c>
      <c r="DRP5" s="27">
        <v>0.99529999999999996</v>
      </c>
      <c r="DRQ5" s="27">
        <v>0.98540000000000005</v>
      </c>
      <c r="DRR5" s="27">
        <v>0.97729999999999995</v>
      </c>
      <c r="DRS5" s="27">
        <v>0.97729999999999995</v>
      </c>
      <c r="DRT5" s="27">
        <v>0.97729999999999995</v>
      </c>
      <c r="DRU5" s="27">
        <v>0.98880000000000001</v>
      </c>
      <c r="DRV5" s="27">
        <v>0.98909999999999998</v>
      </c>
      <c r="DRW5" s="27">
        <v>0.98770000000000002</v>
      </c>
      <c r="DRX5" s="27">
        <v>0.98499999999999999</v>
      </c>
      <c r="DRY5" s="27">
        <v>0.98399999999999999</v>
      </c>
      <c r="DRZ5" s="27">
        <v>0.98399999999999999</v>
      </c>
      <c r="DSA5" s="27">
        <v>0.98399999999999999</v>
      </c>
      <c r="DSB5" s="27">
        <v>0.98960000000000004</v>
      </c>
      <c r="DSC5" s="27">
        <v>0.98709999999999998</v>
      </c>
      <c r="DSD5" s="27">
        <v>0.98029999999999995</v>
      </c>
      <c r="DSE5" s="27">
        <v>0.9728</v>
      </c>
      <c r="DSF5" s="27">
        <v>0.97760000000000002</v>
      </c>
      <c r="DSG5" s="27">
        <v>0.97760000000000002</v>
      </c>
      <c r="DSH5" s="27">
        <v>0.97760000000000002</v>
      </c>
      <c r="DSI5" s="27">
        <v>0.97440000000000004</v>
      </c>
      <c r="DSJ5" s="27">
        <v>0.97070000000000001</v>
      </c>
      <c r="DSK5" s="27">
        <v>0.95860000000000001</v>
      </c>
      <c r="DSL5" s="27">
        <v>0.96530000000000005</v>
      </c>
      <c r="DSM5" s="27">
        <v>0.96650000000000003</v>
      </c>
      <c r="DSN5" s="27">
        <v>0.96650000000000003</v>
      </c>
      <c r="DSO5" s="27">
        <v>0.96650000000000003</v>
      </c>
      <c r="DSP5" s="27">
        <v>0.96289999999999998</v>
      </c>
      <c r="DSQ5" s="27">
        <v>0.95950000000000002</v>
      </c>
      <c r="DSR5" s="27">
        <v>0.95889999999999997</v>
      </c>
      <c r="DSS5" s="27">
        <v>0.96030000000000004</v>
      </c>
      <c r="DST5" s="27">
        <v>0.94889999999999997</v>
      </c>
      <c r="DSU5" s="27">
        <v>0.94889999999999997</v>
      </c>
      <c r="DSV5" s="27">
        <v>0.94889999999999997</v>
      </c>
      <c r="DSW5" s="27">
        <v>0.94799999999999995</v>
      </c>
      <c r="DSX5" s="27">
        <v>0.95040000000000002</v>
      </c>
      <c r="DSY5" s="27">
        <v>0.94520000000000004</v>
      </c>
      <c r="DSZ5" s="27">
        <v>0.96240000000000003</v>
      </c>
      <c r="DTA5" s="27">
        <v>0.95269999999999999</v>
      </c>
      <c r="DTB5" s="27">
        <v>0.95269999999999999</v>
      </c>
      <c r="DTC5" s="27">
        <v>0.95269999999999999</v>
      </c>
      <c r="DTD5" s="27">
        <v>0.95399999999999996</v>
      </c>
      <c r="DTE5" s="27">
        <v>0.96179999999999999</v>
      </c>
      <c r="DTF5" s="27">
        <v>0.96419999999999995</v>
      </c>
      <c r="DTG5" s="27">
        <v>0.95699999999999996</v>
      </c>
      <c r="DTH5" s="27">
        <v>0.96209999999999996</v>
      </c>
      <c r="DTI5" s="27">
        <v>0.96209999999999996</v>
      </c>
      <c r="DTJ5" s="27">
        <v>0.96209999999999996</v>
      </c>
      <c r="DTK5" s="27">
        <v>0.95669999999999999</v>
      </c>
      <c r="DTL5" s="27">
        <v>0.94420000000000004</v>
      </c>
      <c r="DTM5" s="27">
        <v>0.94610000000000005</v>
      </c>
      <c r="DTN5" s="27">
        <v>0.9526</v>
      </c>
      <c r="DTO5" s="27">
        <v>0.95620000000000005</v>
      </c>
      <c r="DTP5" s="27">
        <v>0.95620000000000005</v>
      </c>
      <c r="DTQ5" s="27">
        <v>0.95620000000000005</v>
      </c>
      <c r="DTR5" s="27">
        <v>0.9577</v>
      </c>
      <c r="DTS5" s="27">
        <v>0.9536</v>
      </c>
      <c r="DTT5" s="27">
        <v>0.94879999999999998</v>
      </c>
      <c r="DTU5" s="27">
        <v>0.94989999999999997</v>
      </c>
      <c r="DTV5" s="27">
        <v>0.95989999999999998</v>
      </c>
      <c r="DTW5" s="27">
        <v>0.95989999999999998</v>
      </c>
      <c r="DTX5" s="27">
        <v>0.95989999999999998</v>
      </c>
      <c r="DTY5" s="27">
        <v>0.95589999999999997</v>
      </c>
      <c r="DTZ5" s="27">
        <v>0.94599999999999995</v>
      </c>
      <c r="DUA5" s="27">
        <v>0.94240000000000002</v>
      </c>
      <c r="DUB5" s="27">
        <v>0.94179999999999997</v>
      </c>
      <c r="DUC5" s="27">
        <v>0.94789999999999996</v>
      </c>
      <c r="DUD5" s="27">
        <v>0.94789999999999996</v>
      </c>
      <c r="DUE5" s="27">
        <v>0.94789999999999996</v>
      </c>
      <c r="DUF5" s="27">
        <v>0.95040000000000002</v>
      </c>
      <c r="DUG5" s="27">
        <v>0.94399999999999995</v>
      </c>
      <c r="DUH5" s="27">
        <v>0.94059999999999999</v>
      </c>
      <c r="DUI5" s="27">
        <v>0.94040000000000001</v>
      </c>
      <c r="DUJ5" s="27">
        <v>0.93810000000000004</v>
      </c>
      <c r="DUK5" s="27">
        <v>0.93810000000000004</v>
      </c>
      <c r="DUL5" s="27">
        <v>0.93810000000000004</v>
      </c>
      <c r="DUM5" s="27">
        <v>0.9355</v>
      </c>
      <c r="DUN5" s="27">
        <v>0.92379999999999995</v>
      </c>
      <c r="DUO5" s="27">
        <v>0.92</v>
      </c>
      <c r="DUP5" s="27">
        <v>0.92169999999999996</v>
      </c>
      <c r="DUQ5" s="27">
        <v>0.90839999999999999</v>
      </c>
      <c r="DUR5" s="27">
        <v>0.90839999999999999</v>
      </c>
      <c r="DUS5" s="27">
        <v>0.90839999999999999</v>
      </c>
      <c r="DUT5" s="27">
        <v>0.90459999999999996</v>
      </c>
      <c r="DUU5" s="27">
        <v>0.90159999999999996</v>
      </c>
      <c r="DUV5" s="27">
        <v>0.89990000000000003</v>
      </c>
      <c r="DUW5" s="27">
        <v>0.90200000000000002</v>
      </c>
      <c r="DUX5" s="27">
        <v>0.90010000000000001</v>
      </c>
      <c r="DUY5" s="27">
        <v>0.90010000000000001</v>
      </c>
      <c r="DUZ5" s="27">
        <v>0.90010000000000001</v>
      </c>
      <c r="DVA5" s="27">
        <v>0.89729999999999999</v>
      </c>
      <c r="DVB5" s="27">
        <v>0.88400000000000001</v>
      </c>
      <c r="DVC5" s="27">
        <v>0.87570000000000003</v>
      </c>
      <c r="DVD5" s="27">
        <v>0.88060000000000005</v>
      </c>
      <c r="DVE5" s="27">
        <v>0.87290000000000001</v>
      </c>
      <c r="DVF5" s="27">
        <v>0.87290000000000001</v>
      </c>
      <c r="DVG5" s="27">
        <v>0.87290000000000001</v>
      </c>
      <c r="DVH5" s="27">
        <v>0.87360000000000004</v>
      </c>
      <c r="DVI5" s="27">
        <v>0.87270000000000003</v>
      </c>
      <c r="DVJ5" s="27">
        <v>0.86580000000000001</v>
      </c>
      <c r="DVK5" s="27">
        <v>0.85970000000000002</v>
      </c>
      <c r="DVL5" s="27">
        <v>0.86450000000000005</v>
      </c>
      <c r="DVM5" s="27">
        <v>0.86450000000000005</v>
      </c>
      <c r="DVN5" s="27">
        <v>0.86450000000000005</v>
      </c>
      <c r="DVO5" s="27">
        <v>0.86709999999999998</v>
      </c>
      <c r="DVP5" s="27">
        <v>0.86360000000000003</v>
      </c>
      <c r="DVQ5" s="27">
        <v>0.85699999999999998</v>
      </c>
      <c r="DVR5" s="27">
        <v>0.8649</v>
      </c>
      <c r="DVS5" s="27">
        <v>0.86860000000000004</v>
      </c>
      <c r="DVT5" s="27">
        <v>0.86860000000000004</v>
      </c>
      <c r="DVU5" s="27">
        <v>0.86860000000000004</v>
      </c>
      <c r="DVV5" s="27">
        <v>0.86519999999999997</v>
      </c>
      <c r="DVW5" s="27">
        <v>0.86650000000000005</v>
      </c>
      <c r="DVX5" s="27">
        <v>0.85809999999999997</v>
      </c>
      <c r="DVY5" s="27">
        <v>0.86199999999999999</v>
      </c>
      <c r="DVZ5" s="27">
        <v>0.86739999999999995</v>
      </c>
      <c r="DWA5" s="27">
        <v>0.86739999999999995</v>
      </c>
      <c r="DWB5" s="27">
        <v>0.86739999999999995</v>
      </c>
      <c r="DWC5" s="27">
        <v>0.86990000000000001</v>
      </c>
      <c r="DWD5" s="27">
        <v>0.87370000000000003</v>
      </c>
      <c r="DWE5" s="27">
        <v>0.88590000000000002</v>
      </c>
      <c r="DWF5" s="27">
        <v>0.88119999999999998</v>
      </c>
      <c r="DWG5" s="27">
        <v>0.89100000000000001</v>
      </c>
      <c r="DWH5" s="27">
        <v>0.89100000000000001</v>
      </c>
      <c r="DWI5" s="27">
        <v>0.89100000000000001</v>
      </c>
      <c r="DWJ5" s="27">
        <v>0.89839999999999998</v>
      </c>
      <c r="DWK5" s="27">
        <v>0.90210000000000001</v>
      </c>
      <c r="DWL5" s="27">
        <v>0.90090000000000003</v>
      </c>
      <c r="DWM5" s="27">
        <v>0.91020000000000001</v>
      </c>
      <c r="DWN5" s="27">
        <v>0.9012</v>
      </c>
      <c r="DWO5" s="27">
        <v>0.9012</v>
      </c>
      <c r="DWP5" s="27">
        <v>0.9012</v>
      </c>
      <c r="DWQ5" s="27">
        <v>0.90059999999999996</v>
      </c>
      <c r="DWR5" s="27">
        <v>0.9022</v>
      </c>
      <c r="DWS5" s="27">
        <v>0.91369999999999996</v>
      </c>
      <c r="DWT5" s="27">
        <v>0.92390000000000005</v>
      </c>
      <c r="DWU5" s="27">
        <v>0.92849999999999999</v>
      </c>
      <c r="DWV5" s="27">
        <v>0.92849999999999999</v>
      </c>
      <c r="DWW5" s="27">
        <v>0.92849999999999999</v>
      </c>
      <c r="DWX5" s="27">
        <v>0.92390000000000005</v>
      </c>
      <c r="DWY5" s="27">
        <v>0.92359999999999998</v>
      </c>
      <c r="DWZ5" s="27">
        <v>0.92589999999999995</v>
      </c>
      <c r="DXA5" s="27">
        <v>0.92889999999999995</v>
      </c>
      <c r="DXB5" s="27">
        <v>0.92730000000000001</v>
      </c>
      <c r="DXC5" s="27">
        <v>0.92730000000000001</v>
      </c>
      <c r="DXD5" s="27">
        <v>0.92730000000000001</v>
      </c>
      <c r="DXE5" s="27">
        <v>0.93120000000000003</v>
      </c>
      <c r="DXF5" s="27">
        <v>0.93330000000000002</v>
      </c>
      <c r="DXG5" s="27">
        <v>0.94079999999999997</v>
      </c>
      <c r="DXH5" s="27">
        <v>0.93640000000000001</v>
      </c>
      <c r="DXI5" s="27">
        <v>0.94399999999999995</v>
      </c>
      <c r="DXJ5" s="27">
        <v>0.94399999999999995</v>
      </c>
      <c r="DXK5" s="27">
        <v>0.94399999999999995</v>
      </c>
      <c r="DXL5" s="27">
        <v>0.94430000000000003</v>
      </c>
      <c r="DXM5" s="27">
        <v>0.9476</v>
      </c>
      <c r="DXN5" s="27">
        <v>0.94520000000000004</v>
      </c>
      <c r="DXO5" s="27">
        <v>0.94389999999999996</v>
      </c>
      <c r="DXP5" s="27">
        <v>0.93179999999999996</v>
      </c>
      <c r="DXQ5" s="27">
        <v>0.93179999999999996</v>
      </c>
      <c r="DXR5" s="27">
        <v>0.93179999999999996</v>
      </c>
      <c r="DXS5" s="27">
        <v>0.92820000000000003</v>
      </c>
      <c r="DXT5" s="27">
        <v>0.93149999999999999</v>
      </c>
      <c r="DXU5" s="27">
        <v>0.93510000000000004</v>
      </c>
      <c r="DXV5" s="27">
        <v>0.94989999999999997</v>
      </c>
      <c r="DXW5" s="27">
        <v>0.94989999999999997</v>
      </c>
      <c r="DXX5" s="27">
        <v>0.94989999999999997</v>
      </c>
      <c r="DXY5" s="27">
        <v>0.94989999999999997</v>
      </c>
      <c r="DXZ5" s="27">
        <v>0.94989999999999997</v>
      </c>
      <c r="DYA5" s="27">
        <v>0.94420000000000004</v>
      </c>
      <c r="DYB5" s="27">
        <v>0.94169999999999998</v>
      </c>
      <c r="DYC5" s="27">
        <v>0.94010000000000005</v>
      </c>
      <c r="DYD5" s="27">
        <v>0.93469999999999998</v>
      </c>
      <c r="DYE5" s="27">
        <v>0.93469999999999998</v>
      </c>
      <c r="DYF5" s="27">
        <v>0.93469999999999998</v>
      </c>
      <c r="DYG5" s="27">
        <v>0.93530000000000002</v>
      </c>
      <c r="DYH5" s="27">
        <v>0.93389999999999995</v>
      </c>
      <c r="DYI5" s="27">
        <v>0.94399999999999995</v>
      </c>
      <c r="DYJ5" s="27">
        <v>0.93889999999999996</v>
      </c>
      <c r="DYK5" s="27">
        <v>0.9425</v>
      </c>
      <c r="DYL5" s="27">
        <v>0.9425</v>
      </c>
      <c r="DYM5" s="27">
        <v>0.9425</v>
      </c>
      <c r="DYN5" s="27">
        <v>0.94379999999999997</v>
      </c>
      <c r="DYO5" s="27">
        <v>0.94799999999999995</v>
      </c>
      <c r="DYP5" s="27">
        <v>0.94540000000000002</v>
      </c>
      <c r="DYQ5" s="27">
        <v>0.94340000000000002</v>
      </c>
      <c r="DYR5" s="27">
        <v>0.94299999999999995</v>
      </c>
      <c r="DYS5" s="27">
        <v>0.94299999999999995</v>
      </c>
      <c r="DYT5" s="27">
        <v>0.94299999999999995</v>
      </c>
      <c r="DYU5" s="27">
        <v>0.93400000000000005</v>
      </c>
      <c r="DYV5" s="27">
        <v>0.93100000000000005</v>
      </c>
      <c r="DYW5" s="27">
        <v>0.92689999999999995</v>
      </c>
      <c r="DYX5" s="27">
        <v>0.93400000000000005</v>
      </c>
      <c r="DYY5" s="27">
        <v>0.92820000000000003</v>
      </c>
      <c r="DYZ5" s="27">
        <v>0.92820000000000003</v>
      </c>
      <c r="DZA5" s="27">
        <v>0.92820000000000003</v>
      </c>
      <c r="DZB5" s="27">
        <v>0.93410000000000004</v>
      </c>
      <c r="DZC5" s="27">
        <v>0.9325</v>
      </c>
      <c r="DZD5" s="27">
        <v>0.92620000000000002</v>
      </c>
      <c r="DZE5" s="27">
        <v>0.92359999999999998</v>
      </c>
      <c r="DZF5" s="27">
        <v>0.92700000000000005</v>
      </c>
      <c r="DZG5" s="27">
        <v>0.92700000000000005</v>
      </c>
      <c r="DZH5" s="27">
        <v>0.92700000000000005</v>
      </c>
      <c r="DZI5" s="27">
        <v>0.92179999999999995</v>
      </c>
      <c r="DZJ5" s="27">
        <v>0.92530000000000001</v>
      </c>
      <c r="DZK5" s="27">
        <v>0.92569999999999997</v>
      </c>
      <c r="DZL5" s="27">
        <v>0.93020000000000003</v>
      </c>
      <c r="DZM5" s="27">
        <v>0.92230000000000001</v>
      </c>
      <c r="DZN5" s="27">
        <v>0.92230000000000001</v>
      </c>
      <c r="DZO5" s="27">
        <v>0.92230000000000001</v>
      </c>
      <c r="DZP5" s="27">
        <v>0.92600000000000005</v>
      </c>
      <c r="DZQ5" s="27">
        <v>0.93510000000000004</v>
      </c>
      <c r="DZR5" s="27">
        <v>0.92989999999999995</v>
      </c>
      <c r="DZS5" s="27">
        <v>0.92810000000000004</v>
      </c>
      <c r="DZT5" s="27">
        <v>0.9264</v>
      </c>
      <c r="DZU5" s="27">
        <v>0.9264</v>
      </c>
      <c r="DZV5" s="27">
        <v>0.9264</v>
      </c>
      <c r="DZW5" s="27">
        <v>0.93559999999999999</v>
      </c>
      <c r="DZX5" s="27">
        <v>0.93740000000000001</v>
      </c>
      <c r="DZY5" s="27">
        <v>0.93779999999999997</v>
      </c>
      <c r="DZZ5" s="27">
        <v>0.93289999999999995</v>
      </c>
      <c r="EAA5" s="27">
        <v>0.9325</v>
      </c>
      <c r="EAB5" s="27">
        <v>0.9325</v>
      </c>
      <c r="EAC5" s="27">
        <v>0.9325</v>
      </c>
      <c r="EAD5" s="27">
        <v>0.94259999999999999</v>
      </c>
      <c r="EAE5" s="27">
        <v>0.94879999999999998</v>
      </c>
      <c r="EAF5" s="27">
        <v>0.94599999999999995</v>
      </c>
      <c r="EAG5" s="27">
        <v>0.94489999999999996</v>
      </c>
      <c r="EAH5" s="27">
        <v>0.95250000000000001</v>
      </c>
      <c r="EAI5" s="27">
        <v>0.95250000000000001</v>
      </c>
      <c r="EAJ5" s="27">
        <v>0.95250000000000001</v>
      </c>
      <c r="EAK5" s="27">
        <v>0.95069999999999999</v>
      </c>
      <c r="EAL5" s="27">
        <v>0.95589999999999997</v>
      </c>
      <c r="EAM5" s="27">
        <v>0.95669999999999999</v>
      </c>
      <c r="EAN5" s="27">
        <v>0.96079999999999999</v>
      </c>
      <c r="EAO5" s="27">
        <v>0.96099999999999997</v>
      </c>
      <c r="EAP5" s="27">
        <v>0.96099999999999997</v>
      </c>
      <c r="EAQ5" s="27">
        <v>0.96099999999999997</v>
      </c>
      <c r="EAR5" s="27">
        <v>0.95520000000000005</v>
      </c>
      <c r="EAS5" s="27">
        <v>0.95730000000000004</v>
      </c>
      <c r="EAT5" s="27">
        <v>0.96740000000000004</v>
      </c>
      <c r="EAU5" s="27">
        <v>0.97450000000000003</v>
      </c>
      <c r="EAV5" s="27">
        <v>0.97409999999999997</v>
      </c>
      <c r="EAW5" s="27">
        <v>0.97409999999999997</v>
      </c>
      <c r="EAX5" s="27">
        <v>0.97409999999999997</v>
      </c>
      <c r="EAY5" s="27">
        <v>0.97850000000000004</v>
      </c>
      <c r="EAZ5" s="27">
        <v>0.98480000000000001</v>
      </c>
      <c r="EBA5" s="27">
        <v>0.98219999999999996</v>
      </c>
      <c r="EBB5" s="27">
        <v>0.98460000000000003</v>
      </c>
      <c r="EBC5" s="27">
        <v>0.96340000000000003</v>
      </c>
      <c r="EBD5" s="27">
        <v>0.96340000000000003</v>
      </c>
      <c r="EBE5" s="27">
        <v>0.96340000000000003</v>
      </c>
      <c r="EBF5" s="27">
        <v>0.96440000000000003</v>
      </c>
      <c r="EBG5" s="27">
        <v>0.96809999999999996</v>
      </c>
      <c r="EBH5" s="27">
        <v>0.97209999999999996</v>
      </c>
      <c r="EBI5" s="27">
        <v>0.96750000000000003</v>
      </c>
      <c r="EBJ5" s="27">
        <v>0.97099999999999997</v>
      </c>
      <c r="EBK5" s="27">
        <v>0.97099999999999997</v>
      </c>
      <c r="EBL5" s="27">
        <v>0.97099999999999997</v>
      </c>
      <c r="EBM5" s="27">
        <v>0.97099999999999997</v>
      </c>
      <c r="EBN5" s="27">
        <v>0.9637</v>
      </c>
      <c r="EBO5" s="27">
        <v>0.9698</v>
      </c>
      <c r="EBP5" s="27">
        <v>0.96760000000000002</v>
      </c>
      <c r="EBQ5" s="27">
        <v>0.96750000000000003</v>
      </c>
      <c r="EBR5" s="27">
        <v>0.96750000000000003</v>
      </c>
      <c r="EBS5" s="27">
        <v>0.96750000000000003</v>
      </c>
      <c r="EBT5" s="27">
        <v>0.96750000000000003</v>
      </c>
      <c r="EBU5" s="27">
        <v>0.95840000000000003</v>
      </c>
      <c r="EBV5" s="27">
        <v>0.95279999999999998</v>
      </c>
      <c r="EBW5" s="27">
        <v>0.96179999999999999</v>
      </c>
      <c r="EBX5" s="27">
        <v>0.95850000000000002</v>
      </c>
      <c r="EBY5" s="27">
        <v>0.95850000000000002</v>
      </c>
      <c r="EBZ5" s="27">
        <v>0.95850000000000002</v>
      </c>
      <c r="ECA5" s="27">
        <v>0.95279999999999998</v>
      </c>
      <c r="ECB5" s="27">
        <v>0.96260000000000001</v>
      </c>
      <c r="ECC5" s="27">
        <v>0.96150000000000002</v>
      </c>
      <c r="ECD5" s="27">
        <v>0.96860000000000002</v>
      </c>
      <c r="ECE5" s="27">
        <v>0.97570000000000001</v>
      </c>
      <c r="ECF5" s="27">
        <v>0.97570000000000001</v>
      </c>
      <c r="ECG5" s="27">
        <v>0.97570000000000001</v>
      </c>
      <c r="ECH5" s="27">
        <v>0.97470000000000001</v>
      </c>
      <c r="ECI5" s="27">
        <v>0.97709999999999997</v>
      </c>
      <c r="ECJ5" s="27">
        <v>0.97770000000000001</v>
      </c>
      <c r="ECK5" s="27">
        <v>0.9778</v>
      </c>
      <c r="ECL5" s="27">
        <v>1.0003</v>
      </c>
      <c r="ECM5" s="27">
        <v>1.0003</v>
      </c>
      <c r="ECN5" s="27">
        <v>1.0003</v>
      </c>
      <c r="ECO5" s="27">
        <v>1.0024999999999999</v>
      </c>
      <c r="ECP5" s="27">
        <v>1.0012000000000001</v>
      </c>
      <c r="ECQ5" s="27">
        <v>0.99970000000000003</v>
      </c>
      <c r="ECR5" s="27">
        <v>0.99680000000000002</v>
      </c>
      <c r="ECS5" s="27">
        <v>0.99029999999999996</v>
      </c>
      <c r="ECT5" s="27">
        <v>0.99029999999999996</v>
      </c>
      <c r="ECU5" s="27">
        <v>0.99029999999999996</v>
      </c>
      <c r="ECV5" s="27">
        <v>0.99819999999999998</v>
      </c>
      <c r="ECW5" s="27">
        <v>0.99919999999999998</v>
      </c>
      <c r="ECX5" s="27">
        <v>0.99070000000000003</v>
      </c>
      <c r="ECY5" s="27">
        <v>0.99070000000000003</v>
      </c>
      <c r="ECZ5" s="27">
        <v>0.97940000000000005</v>
      </c>
      <c r="EDA5" s="27">
        <v>0.97940000000000005</v>
      </c>
      <c r="EDB5" s="27">
        <v>0.97940000000000005</v>
      </c>
      <c r="EDC5" s="27">
        <v>0.98229999999999995</v>
      </c>
      <c r="EDD5" s="27">
        <v>0.98970000000000002</v>
      </c>
      <c r="EDE5" s="27">
        <v>0.98440000000000005</v>
      </c>
      <c r="EDF5" s="27">
        <v>0.99150000000000005</v>
      </c>
      <c r="EDG5" s="27">
        <v>0.98480000000000001</v>
      </c>
      <c r="EDH5" s="27">
        <v>0.98480000000000001</v>
      </c>
      <c r="EDI5" s="27">
        <v>0.98480000000000001</v>
      </c>
      <c r="EDJ5" s="27">
        <v>0.98780000000000001</v>
      </c>
      <c r="EDK5" s="27">
        <v>0.99560000000000004</v>
      </c>
      <c r="EDL5" s="27">
        <v>0.99009999999999998</v>
      </c>
      <c r="EDM5" s="27">
        <v>0.99209999999999998</v>
      </c>
      <c r="EDN5" s="27">
        <v>0.98329999999999995</v>
      </c>
      <c r="EDO5" s="27">
        <v>0.98329999999999995</v>
      </c>
      <c r="EDP5" s="27">
        <v>0.98329999999999995</v>
      </c>
      <c r="EDQ5" s="27">
        <v>0.98370000000000002</v>
      </c>
      <c r="EDR5" s="27">
        <v>0.97670000000000001</v>
      </c>
      <c r="EDS5" s="27">
        <v>0.96940000000000004</v>
      </c>
      <c r="EDT5" s="27">
        <v>0.97870000000000001</v>
      </c>
      <c r="EDU5" s="27">
        <v>0.97860000000000003</v>
      </c>
      <c r="EDV5" s="27">
        <v>0.97860000000000003</v>
      </c>
      <c r="EDW5" s="27">
        <v>0.97860000000000003</v>
      </c>
      <c r="EDX5" s="27">
        <v>0.9788</v>
      </c>
      <c r="EDY5" s="27">
        <v>0.97860000000000003</v>
      </c>
      <c r="EDZ5" s="27">
        <v>0.98209999999999997</v>
      </c>
      <c r="EEA5" s="27">
        <v>0.99260000000000004</v>
      </c>
      <c r="EEB5" s="27">
        <v>0.99260000000000004</v>
      </c>
      <c r="EEC5" s="27">
        <v>0.99260000000000004</v>
      </c>
      <c r="EED5" s="27">
        <v>0.99260000000000004</v>
      </c>
      <c r="EEE5" s="27">
        <v>0.99299999999999999</v>
      </c>
      <c r="EEF5" s="27">
        <v>0.98740000000000006</v>
      </c>
      <c r="EEG5" s="27">
        <v>0.99009999999999998</v>
      </c>
      <c r="EEH5" s="27">
        <v>0.98550000000000004</v>
      </c>
      <c r="EEI5" s="27">
        <v>0.97950000000000004</v>
      </c>
      <c r="EEJ5" s="27">
        <v>0.97950000000000004</v>
      </c>
      <c r="EEK5" s="27">
        <v>0.97950000000000004</v>
      </c>
      <c r="EEL5" s="27">
        <v>0.98229999999999995</v>
      </c>
      <c r="EEM5" s="27">
        <v>0.98119999999999996</v>
      </c>
      <c r="EEN5" s="27">
        <v>0.9798</v>
      </c>
      <c r="EEO5" s="27">
        <v>0.97299999999999998</v>
      </c>
      <c r="EEP5" s="27">
        <v>0.97119999999999995</v>
      </c>
      <c r="EEQ5" s="27">
        <v>0.97119999999999995</v>
      </c>
      <c r="EER5" s="27">
        <v>0.97119999999999995</v>
      </c>
      <c r="EES5" s="27">
        <v>0.97340000000000004</v>
      </c>
      <c r="EET5" s="27">
        <v>0.96989999999999998</v>
      </c>
      <c r="EEU5" s="27">
        <v>0.9738</v>
      </c>
      <c r="EEV5" s="27">
        <v>0.96779999999999999</v>
      </c>
      <c r="EEW5" s="27">
        <v>0.96230000000000004</v>
      </c>
      <c r="EEX5" s="27">
        <v>0.96230000000000004</v>
      </c>
      <c r="EEY5" s="27">
        <v>0.96230000000000004</v>
      </c>
      <c r="EEZ5" s="27">
        <v>0.9587</v>
      </c>
      <c r="EFA5" s="27">
        <v>0.97119999999999995</v>
      </c>
      <c r="EFB5" s="27">
        <v>0.96199999999999997</v>
      </c>
      <c r="EFC5" s="27">
        <v>0.96930000000000005</v>
      </c>
      <c r="EFD5" s="27">
        <v>0.97040000000000004</v>
      </c>
      <c r="EFE5" s="27">
        <v>0.97040000000000004</v>
      </c>
      <c r="EFF5" s="27">
        <v>0.97040000000000004</v>
      </c>
      <c r="EFG5" s="27">
        <v>0.97689999999999999</v>
      </c>
      <c r="EFH5" s="27">
        <v>0.97750000000000004</v>
      </c>
      <c r="EFI5" s="27">
        <v>0.97560000000000002</v>
      </c>
      <c r="EFJ5" s="27">
        <v>0.96550000000000002</v>
      </c>
      <c r="EFK5" s="27">
        <v>0.97089999999999999</v>
      </c>
      <c r="EFL5" s="27">
        <v>0.97089999999999999</v>
      </c>
      <c r="EFM5" s="27">
        <v>0.97089999999999999</v>
      </c>
      <c r="EFN5" s="27">
        <v>0.96870000000000001</v>
      </c>
      <c r="EFO5" s="27">
        <v>0.96550000000000002</v>
      </c>
      <c r="EFP5" s="27">
        <v>0.9637</v>
      </c>
      <c r="EFQ5" s="27">
        <v>0.96220000000000006</v>
      </c>
      <c r="EFR5" s="27">
        <v>0.96409999999999996</v>
      </c>
      <c r="EFS5" s="27">
        <v>0.96409999999999996</v>
      </c>
      <c r="EFT5" s="27">
        <v>0.96409999999999996</v>
      </c>
      <c r="EFU5" s="27">
        <v>0.96</v>
      </c>
      <c r="EFV5" s="27">
        <v>0.95709999999999995</v>
      </c>
      <c r="EFW5" s="27">
        <v>0.95469999999999999</v>
      </c>
      <c r="EFX5" s="27">
        <v>0.94389999999999996</v>
      </c>
      <c r="EFY5" s="27">
        <v>0.94099999999999995</v>
      </c>
      <c r="EFZ5" s="27">
        <v>0.94099999999999995</v>
      </c>
      <c r="EGA5" s="27">
        <v>0.94099999999999995</v>
      </c>
      <c r="EGB5" s="27">
        <v>0.9466</v>
      </c>
      <c r="EGC5" s="27">
        <v>0.93759999999999999</v>
      </c>
      <c r="EGD5" s="27">
        <v>0.9446</v>
      </c>
      <c r="EGE5" s="27">
        <v>0.94089999999999996</v>
      </c>
      <c r="EGF5" s="27">
        <v>0.94689999999999996</v>
      </c>
      <c r="EGG5" s="27">
        <v>0.94689999999999996</v>
      </c>
      <c r="EGH5" s="27">
        <v>0.94689999999999996</v>
      </c>
      <c r="EGI5" s="27">
        <v>0.93659999999999999</v>
      </c>
      <c r="EGJ5" s="27">
        <v>0.9395</v>
      </c>
      <c r="EGK5" s="27">
        <v>0.94420000000000004</v>
      </c>
      <c r="EGL5" s="27">
        <v>0.94330000000000003</v>
      </c>
      <c r="EGM5" s="27">
        <v>0.94530000000000003</v>
      </c>
      <c r="EGN5" s="27">
        <v>0.94530000000000003</v>
      </c>
      <c r="EGO5" s="27">
        <v>0.94530000000000003</v>
      </c>
      <c r="EGP5" s="27">
        <v>0.93899999999999995</v>
      </c>
      <c r="EGQ5" s="27">
        <v>0.93140000000000001</v>
      </c>
      <c r="EGR5" s="27">
        <v>0.92730000000000001</v>
      </c>
      <c r="EGS5" s="27">
        <v>0.92510000000000003</v>
      </c>
      <c r="EGT5" s="27">
        <v>0.93630000000000002</v>
      </c>
      <c r="EGU5" s="27">
        <v>0.93630000000000002</v>
      </c>
      <c r="EGV5" s="27">
        <v>0.93630000000000002</v>
      </c>
      <c r="EGW5" s="27">
        <v>0.9325</v>
      </c>
      <c r="EGX5" s="27">
        <v>0.92759999999999998</v>
      </c>
      <c r="EGY5" s="27">
        <v>0.92579999999999996</v>
      </c>
      <c r="EGZ5" s="27">
        <v>0.92549999999999999</v>
      </c>
      <c r="EHA5" s="27">
        <v>0.93910000000000005</v>
      </c>
      <c r="EHB5" s="27">
        <v>0.93910000000000005</v>
      </c>
      <c r="EHC5" s="27">
        <v>0.93910000000000005</v>
      </c>
      <c r="EHD5" s="27">
        <v>0.93979999999999997</v>
      </c>
      <c r="EHE5" s="27">
        <v>0.94079999999999997</v>
      </c>
      <c r="EHF5" s="27">
        <v>0.94099999999999995</v>
      </c>
      <c r="EHG5" s="27">
        <v>0.93810000000000004</v>
      </c>
      <c r="EHH5" s="27">
        <v>0.92300000000000004</v>
      </c>
      <c r="EHI5" s="27">
        <v>0.92300000000000004</v>
      </c>
      <c r="EHJ5" s="27">
        <v>0.92300000000000004</v>
      </c>
      <c r="EHK5" s="27">
        <v>0.91769999999999996</v>
      </c>
      <c r="EHL5" s="27">
        <v>0.92379999999999995</v>
      </c>
      <c r="EHM5" s="27">
        <v>0.93459999999999999</v>
      </c>
      <c r="EHN5" s="27">
        <v>0.9365</v>
      </c>
      <c r="EHO5" s="27">
        <v>0.93489999999999995</v>
      </c>
      <c r="EHP5" s="27">
        <v>0.93489999999999995</v>
      </c>
      <c r="EHQ5" s="27">
        <v>0.93489999999999995</v>
      </c>
      <c r="EHR5" s="27">
        <v>0.93589999999999995</v>
      </c>
      <c r="EHS5" s="27">
        <v>0.93579999999999997</v>
      </c>
      <c r="EHT5" s="27">
        <v>0.93659999999999999</v>
      </c>
      <c r="EHU5" s="27">
        <v>0.9355</v>
      </c>
      <c r="EHV5" s="27">
        <v>0.9274</v>
      </c>
      <c r="EHW5" s="27">
        <v>0.9274</v>
      </c>
      <c r="EHX5" s="27">
        <v>0.9274</v>
      </c>
      <c r="EHY5" s="27">
        <v>0.93240000000000001</v>
      </c>
      <c r="EHZ5" s="27">
        <v>0.92820000000000003</v>
      </c>
      <c r="EIA5" s="27">
        <v>0.92300000000000004</v>
      </c>
      <c r="EIB5" s="27">
        <v>0.92349999999999999</v>
      </c>
      <c r="EIC5" s="27">
        <v>0.91820000000000002</v>
      </c>
      <c r="EID5" s="27">
        <v>0.91820000000000002</v>
      </c>
      <c r="EIE5" s="27">
        <v>0.91820000000000002</v>
      </c>
      <c r="EIF5" s="27">
        <v>0.92530000000000001</v>
      </c>
      <c r="EIG5" s="27">
        <v>0.91679999999999995</v>
      </c>
      <c r="EIH5" s="27">
        <v>0.92349999999999999</v>
      </c>
      <c r="EII5" s="27">
        <v>0.91439999999999999</v>
      </c>
      <c r="EIJ5" s="27">
        <v>0.92</v>
      </c>
      <c r="EIK5" s="27">
        <v>0.92</v>
      </c>
      <c r="EIL5" s="27">
        <v>0.92</v>
      </c>
      <c r="EIM5" s="27">
        <v>0.92220000000000002</v>
      </c>
      <c r="EIN5" s="27">
        <v>0.92490000000000006</v>
      </c>
      <c r="EIO5" s="27">
        <v>0.92589999999999995</v>
      </c>
      <c r="EIP5" s="27">
        <v>0.92120000000000002</v>
      </c>
      <c r="EIQ5" s="27">
        <v>0.92279999999999995</v>
      </c>
      <c r="EIR5" s="27">
        <v>0.92279999999999995</v>
      </c>
      <c r="EIS5" s="27">
        <v>0.92279999999999995</v>
      </c>
      <c r="EIT5" s="27">
        <v>0.91049999999999998</v>
      </c>
      <c r="EIU5" s="27">
        <v>0.92400000000000004</v>
      </c>
      <c r="EIV5" s="27">
        <v>0.92989999999999995</v>
      </c>
      <c r="EIW5" s="27">
        <v>0.91930000000000001</v>
      </c>
      <c r="EIX5" s="27">
        <v>0.92249999999999999</v>
      </c>
      <c r="EIY5" s="27">
        <v>0.92249999999999999</v>
      </c>
      <c r="EIZ5" s="27">
        <v>0.92249999999999999</v>
      </c>
      <c r="EJA5" s="27">
        <v>0.92720000000000002</v>
      </c>
      <c r="EJB5" s="27">
        <v>0.91679999999999995</v>
      </c>
      <c r="EJC5" s="27">
        <v>0.92169999999999996</v>
      </c>
      <c r="EJD5" s="27">
        <v>0.91659999999999997</v>
      </c>
      <c r="EJE5" s="27">
        <v>0.92749999999999999</v>
      </c>
      <c r="EJF5" s="27">
        <v>0.92749999999999999</v>
      </c>
      <c r="EJG5" s="27">
        <v>0.92749999999999999</v>
      </c>
      <c r="EJH5" s="27">
        <v>0.92390000000000005</v>
      </c>
      <c r="EJI5" s="27">
        <v>0.93030000000000002</v>
      </c>
      <c r="EJJ5" s="27">
        <v>0.92090000000000005</v>
      </c>
      <c r="EJK5" s="27">
        <v>0.9143</v>
      </c>
      <c r="EJL5" s="27">
        <v>0.93320000000000003</v>
      </c>
      <c r="EJM5" s="27">
        <v>0.93320000000000003</v>
      </c>
      <c r="EJN5" s="27">
        <v>0.93320000000000003</v>
      </c>
      <c r="EJO5" s="27">
        <v>0.93179999999999996</v>
      </c>
      <c r="EJP5" s="27">
        <v>0.93620000000000003</v>
      </c>
      <c r="EJQ5" s="27">
        <v>0.94059999999999999</v>
      </c>
      <c r="EJR5" s="27">
        <v>0.93920000000000003</v>
      </c>
      <c r="EJS5" s="27">
        <v>0.93189999999999995</v>
      </c>
      <c r="EJT5" s="27">
        <v>0.93189999999999995</v>
      </c>
      <c r="EJU5" s="27">
        <v>0.93189999999999995</v>
      </c>
      <c r="EJV5" s="27">
        <v>0.91659999999999997</v>
      </c>
      <c r="EJW5" s="27">
        <v>0.91849999999999998</v>
      </c>
      <c r="EJX5" s="27">
        <v>0.91839999999999999</v>
      </c>
      <c r="EJY5" s="27">
        <v>0.92300000000000004</v>
      </c>
      <c r="EJZ5" s="27">
        <v>0.91820000000000002</v>
      </c>
      <c r="EKA5" s="27">
        <v>0.91820000000000002</v>
      </c>
      <c r="EKB5" s="27">
        <v>0.91820000000000002</v>
      </c>
      <c r="EKC5" s="27">
        <v>0.90749999999999997</v>
      </c>
      <c r="EKD5" s="27">
        <v>0.9052</v>
      </c>
      <c r="EKE5" s="27">
        <v>0.89870000000000005</v>
      </c>
      <c r="EKF5" s="27">
        <v>0.89280000000000004</v>
      </c>
      <c r="EKG5" s="27">
        <v>0.89980000000000004</v>
      </c>
      <c r="EKH5" s="27">
        <v>0.89980000000000004</v>
      </c>
      <c r="EKI5" s="27">
        <v>0.89980000000000004</v>
      </c>
      <c r="EKJ5" s="27">
        <v>0.90100000000000002</v>
      </c>
      <c r="EKK5" s="27">
        <v>0.90490000000000004</v>
      </c>
      <c r="EKL5" s="27">
        <v>0.90690000000000004</v>
      </c>
      <c r="EKM5" s="27">
        <v>0.90149999999999997</v>
      </c>
      <c r="EKN5" s="27">
        <v>0.88660000000000005</v>
      </c>
      <c r="EKO5" s="27">
        <v>0.88660000000000005</v>
      </c>
      <c r="EKP5" s="27">
        <v>0.88660000000000005</v>
      </c>
      <c r="EKQ5" s="27">
        <v>0.88109999999999999</v>
      </c>
      <c r="EKR5" s="27">
        <v>0.88290000000000002</v>
      </c>
      <c r="EKS5" s="27">
        <v>0.88690000000000002</v>
      </c>
      <c r="EKT5" s="27">
        <v>0.87609999999999999</v>
      </c>
      <c r="EKU5" s="27">
        <v>0.88109999999999999</v>
      </c>
      <c r="EKV5" s="27">
        <v>0.88109999999999999</v>
      </c>
      <c r="EKW5" s="27">
        <v>0.88109999999999999</v>
      </c>
      <c r="EKX5" s="27">
        <v>0.88109999999999999</v>
      </c>
      <c r="EKY5" s="27">
        <v>0.88060000000000005</v>
      </c>
      <c r="EKZ5" s="27">
        <v>0.8639</v>
      </c>
      <c r="ELA5" s="27">
        <v>0.87050000000000005</v>
      </c>
      <c r="ELB5" s="27">
        <v>0.87619999999999998</v>
      </c>
      <c r="ELC5" s="27">
        <v>0.87619999999999998</v>
      </c>
      <c r="ELD5" s="27">
        <v>0.87619999999999998</v>
      </c>
      <c r="ELE5" s="27">
        <v>0.86250000000000004</v>
      </c>
      <c r="ELF5" s="27">
        <v>0.85619999999999996</v>
      </c>
      <c r="ELG5" s="27">
        <v>0.85560000000000003</v>
      </c>
      <c r="ELH5" s="27">
        <v>0.85450000000000004</v>
      </c>
      <c r="ELI5" s="27">
        <v>0.85809999999999997</v>
      </c>
      <c r="ELJ5" s="27">
        <v>0.85809999999999997</v>
      </c>
      <c r="ELK5" s="27">
        <v>0.85809999999999997</v>
      </c>
      <c r="ELL5" s="27">
        <v>0.87229999999999996</v>
      </c>
      <c r="ELM5" s="27">
        <v>0.87239999999999995</v>
      </c>
      <c r="ELN5" s="27">
        <v>0.87619999999999998</v>
      </c>
      <c r="ELO5" s="27">
        <v>0.86980000000000002</v>
      </c>
      <c r="ELP5" s="27">
        <v>0.86980000000000002</v>
      </c>
      <c r="ELQ5" s="27">
        <v>0.86980000000000002</v>
      </c>
      <c r="ELR5" s="27">
        <v>0.86980000000000002</v>
      </c>
      <c r="ELS5" s="27">
        <v>0.86980000000000002</v>
      </c>
      <c r="ELT5" s="27">
        <v>0.87219999999999998</v>
      </c>
      <c r="ELU5" s="27">
        <v>0.87380000000000002</v>
      </c>
      <c r="ELV5" s="27">
        <v>0.88519999999999999</v>
      </c>
      <c r="ELW5" s="27">
        <v>0.88109999999999999</v>
      </c>
      <c r="ELX5" s="27">
        <v>0.88109999999999999</v>
      </c>
      <c r="ELY5" s="27">
        <v>0.88109999999999999</v>
      </c>
      <c r="ELZ5" s="27">
        <v>0.87760000000000005</v>
      </c>
      <c r="EMA5" s="27">
        <v>0.87690000000000001</v>
      </c>
      <c r="EMB5" s="27">
        <v>0.87829999999999997</v>
      </c>
      <c r="EMC5" s="27">
        <v>0.87029999999999996</v>
      </c>
      <c r="EMD5" s="27">
        <v>0.87529999999999997</v>
      </c>
      <c r="EME5" s="27">
        <v>0.87529999999999997</v>
      </c>
      <c r="EMF5" s="27">
        <v>0.87529999999999997</v>
      </c>
      <c r="EMG5" s="27">
        <v>0.89129999999999998</v>
      </c>
      <c r="EMH5" s="27">
        <v>0.88600000000000001</v>
      </c>
      <c r="EMI5" s="27">
        <v>0.88470000000000004</v>
      </c>
      <c r="EMJ5" s="27">
        <v>0.8861</v>
      </c>
      <c r="EMK5" s="27">
        <v>0.8861</v>
      </c>
      <c r="EML5" s="27">
        <v>0.8861</v>
      </c>
      <c r="EMM5" s="27">
        <v>0.8861</v>
      </c>
      <c r="EMN5" s="27">
        <v>0.88859999999999995</v>
      </c>
      <c r="EMO5" s="27">
        <v>0.85640000000000005</v>
      </c>
      <c r="EMP5" s="27">
        <v>0.84440000000000004</v>
      </c>
      <c r="EMQ5" s="27">
        <v>0.84570000000000001</v>
      </c>
      <c r="EMR5" s="27">
        <v>0.84019999999999995</v>
      </c>
      <c r="EMS5" s="27">
        <v>0.84019999999999995</v>
      </c>
      <c r="EMT5" s="27">
        <v>0.84019999999999995</v>
      </c>
      <c r="EMU5" s="27">
        <v>0.83950000000000002</v>
      </c>
      <c r="EMV5" s="27">
        <v>0.86560000000000004</v>
      </c>
      <c r="EMW5" s="27">
        <v>0.87150000000000005</v>
      </c>
      <c r="EMX5" s="27">
        <v>0.85660000000000003</v>
      </c>
      <c r="EMY5" s="27">
        <v>0.86480000000000001</v>
      </c>
      <c r="EMZ5" s="27">
        <v>0.86480000000000001</v>
      </c>
      <c r="ENA5" s="27">
        <v>0.86480000000000001</v>
      </c>
      <c r="ENB5" s="27">
        <v>0.85029999999999994</v>
      </c>
      <c r="ENC5" s="27">
        <v>0.84930000000000005</v>
      </c>
      <c r="END5" s="27">
        <v>0.85089999999999999</v>
      </c>
      <c r="ENE5" s="27">
        <v>0.85060000000000002</v>
      </c>
      <c r="ENF5" s="27">
        <v>0.85199999999999998</v>
      </c>
      <c r="ENG5" s="27">
        <v>0.85199999999999998</v>
      </c>
      <c r="ENH5" s="27">
        <v>0.85199999999999998</v>
      </c>
      <c r="ENI5" s="27">
        <v>0.8609</v>
      </c>
      <c r="ENJ5" s="27">
        <v>0.86170000000000002</v>
      </c>
      <c r="ENK5" s="27">
        <v>0.86209999999999998</v>
      </c>
      <c r="ENL5" s="27">
        <v>0.85850000000000004</v>
      </c>
      <c r="ENM5" s="27">
        <v>0.84379999999999999</v>
      </c>
      <c r="ENN5" s="27">
        <v>0.84379999999999999</v>
      </c>
      <c r="ENO5" s="27">
        <v>0.84379999999999999</v>
      </c>
      <c r="ENP5" s="27">
        <v>0.85140000000000005</v>
      </c>
      <c r="ENQ5" s="27">
        <v>0.85150000000000003</v>
      </c>
      <c r="ENR5" s="27">
        <v>0.85289999999999999</v>
      </c>
      <c r="ENS5" s="27">
        <v>0.85770000000000002</v>
      </c>
      <c r="ENT5" s="27">
        <v>0.85880000000000001</v>
      </c>
      <c r="ENU5" s="27">
        <v>0.85880000000000001</v>
      </c>
      <c r="ENV5" s="27">
        <v>0.85880000000000001</v>
      </c>
      <c r="ENW5" s="27">
        <v>0.86209999999999998</v>
      </c>
      <c r="ENX5" s="27">
        <v>0.86409999999999998</v>
      </c>
      <c r="ENY5" s="27">
        <v>0.86099999999999999</v>
      </c>
      <c r="ENZ5" s="27">
        <v>0.86370000000000002</v>
      </c>
      <c r="EOA5" s="27">
        <v>0.85240000000000005</v>
      </c>
      <c r="EOB5" s="27">
        <v>0.85240000000000005</v>
      </c>
      <c r="EOC5" s="27">
        <v>0.85240000000000005</v>
      </c>
      <c r="EOD5" s="27">
        <v>0.8599</v>
      </c>
      <c r="EOE5" s="27">
        <v>0.86050000000000004</v>
      </c>
      <c r="EOF5" s="27">
        <v>0.86250000000000004</v>
      </c>
      <c r="EOG5" s="27">
        <v>0.85799999999999998</v>
      </c>
      <c r="EOH5" s="27">
        <v>0.86180000000000001</v>
      </c>
      <c r="EOI5" s="27">
        <v>0.86180000000000001</v>
      </c>
      <c r="EOJ5" s="27">
        <v>0.86180000000000001</v>
      </c>
      <c r="EOK5" s="27">
        <v>0.87039999999999995</v>
      </c>
      <c r="EOL5" s="27">
        <v>0.87450000000000006</v>
      </c>
      <c r="EOM5" s="27">
        <v>0.87729999999999997</v>
      </c>
      <c r="EON5" s="27">
        <v>0.86419999999999997</v>
      </c>
      <c r="EOO5" s="27">
        <v>0.85560000000000003</v>
      </c>
      <c r="EOP5" s="27">
        <v>0.85560000000000003</v>
      </c>
      <c r="EOQ5" s="27">
        <v>0.85560000000000003</v>
      </c>
      <c r="EOR5" s="27">
        <v>0.86350000000000005</v>
      </c>
      <c r="EOS5" s="27">
        <v>0.87439999999999996</v>
      </c>
      <c r="EOT5" s="27">
        <v>0.87319999999999998</v>
      </c>
      <c r="EOU5" s="27">
        <v>0.89</v>
      </c>
      <c r="EOV5" s="27">
        <v>0.89280000000000004</v>
      </c>
      <c r="EOW5" s="27">
        <v>0.89280000000000004</v>
      </c>
      <c r="EOX5" s="27">
        <v>0.89280000000000004</v>
      </c>
      <c r="EOY5" s="27">
        <v>0.88859999999999995</v>
      </c>
      <c r="EOZ5" s="27">
        <v>0.89239999999999997</v>
      </c>
      <c r="EPA5" s="27">
        <v>0.89259999999999995</v>
      </c>
      <c r="EPB5" s="27">
        <v>0.89259999999999995</v>
      </c>
      <c r="EPC5" s="27">
        <v>0.91239999999999999</v>
      </c>
      <c r="EPD5" s="27">
        <v>0.91239999999999999</v>
      </c>
      <c r="EPE5" s="27">
        <v>0.91239999999999999</v>
      </c>
      <c r="EPF5" s="27">
        <v>0.91139999999999999</v>
      </c>
      <c r="EPG5" s="27">
        <v>0.90600000000000003</v>
      </c>
      <c r="EPH5" s="27">
        <v>0.88770000000000004</v>
      </c>
      <c r="EPI5" s="27">
        <v>0.90190000000000003</v>
      </c>
      <c r="EPJ5" s="27">
        <v>0.93220000000000003</v>
      </c>
      <c r="EPK5" s="27">
        <v>0.93220000000000003</v>
      </c>
      <c r="EPL5" s="27">
        <v>0.93220000000000003</v>
      </c>
      <c r="EPM5" s="27">
        <v>0.93720000000000003</v>
      </c>
    </row>
    <row r="6" spans="1:3809" x14ac:dyDescent="0.3">
      <c r="A6" t="s">
        <v>8253</v>
      </c>
      <c r="B6" s="27">
        <v>0.1507</v>
      </c>
      <c r="C6" s="27">
        <v>0.15060000000000001</v>
      </c>
      <c r="D6" s="27">
        <v>0.14979999999999999</v>
      </c>
      <c r="E6" s="27">
        <v>0.14929999999999999</v>
      </c>
      <c r="F6" s="27">
        <v>0.14929999999999999</v>
      </c>
      <c r="G6" s="27">
        <v>0.14929999999999999</v>
      </c>
      <c r="H6" s="27">
        <v>0.14910000000000001</v>
      </c>
      <c r="I6" s="27">
        <v>0.14940000000000001</v>
      </c>
      <c r="J6" s="27">
        <v>0.14979999999999999</v>
      </c>
      <c r="K6" s="27">
        <v>0.14990000000000001</v>
      </c>
      <c r="L6" s="27">
        <v>0.14979999999999999</v>
      </c>
      <c r="M6" s="27">
        <v>0.14979999999999999</v>
      </c>
      <c r="N6" s="27">
        <v>0.14979999999999999</v>
      </c>
      <c r="O6" s="27">
        <v>0.14910000000000001</v>
      </c>
      <c r="P6" s="27">
        <v>0.14960000000000001</v>
      </c>
      <c r="Q6" s="27">
        <v>0.14940000000000001</v>
      </c>
      <c r="R6" s="27">
        <v>0.14949999999999999</v>
      </c>
      <c r="S6" s="27">
        <v>0.14960000000000001</v>
      </c>
      <c r="T6" s="27">
        <v>0.14960000000000001</v>
      </c>
      <c r="U6" s="27">
        <v>0.14960000000000001</v>
      </c>
      <c r="V6" s="27">
        <v>0.15</v>
      </c>
      <c r="W6" s="27">
        <v>0.1497</v>
      </c>
      <c r="X6" s="27">
        <v>0.15029999999999999</v>
      </c>
      <c r="Y6" s="27">
        <v>0.15060000000000001</v>
      </c>
      <c r="Z6" s="27">
        <v>0.15040000000000001</v>
      </c>
      <c r="AA6" s="27">
        <v>0.15040000000000001</v>
      </c>
      <c r="AB6" s="27">
        <v>0.15040000000000001</v>
      </c>
      <c r="AC6" s="27">
        <v>0.14990000000000001</v>
      </c>
      <c r="AD6" s="27">
        <v>0.15</v>
      </c>
      <c r="AE6" s="27">
        <v>0.14979999999999999</v>
      </c>
      <c r="AF6" s="27">
        <v>0.15</v>
      </c>
      <c r="AG6" s="27">
        <v>0.14940000000000001</v>
      </c>
      <c r="AH6" s="27">
        <v>0.14940000000000001</v>
      </c>
      <c r="AI6" s="27">
        <v>0.14940000000000001</v>
      </c>
      <c r="AJ6" s="27">
        <v>0.1502</v>
      </c>
      <c r="AK6" s="27">
        <v>0.15029999999999999</v>
      </c>
      <c r="AL6" s="27">
        <v>0.15029999999999999</v>
      </c>
      <c r="AM6" s="27">
        <v>0.14940000000000001</v>
      </c>
      <c r="AN6" s="27">
        <v>0.14910000000000001</v>
      </c>
      <c r="AO6" s="27">
        <v>0.14910000000000001</v>
      </c>
      <c r="AP6" s="27">
        <v>0.14910000000000001</v>
      </c>
      <c r="AQ6" s="27">
        <v>0.14899999999999999</v>
      </c>
      <c r="AR6" s="27">
        <v>0.15010000000000001</v>
      </c>
      <c r="AS6" s="27">
        <v>0.15060000000000001</v>
      </c>
      <c r="AT6" s="27">
        <v>0.1507</v>
      </c>
      <c r="AU6" s="27">
        <v>0.1507</v>
      </c>
      <c r="AV6" s="27">
        <v>0.1507</v>
      </c>
      <c r="AW6" s="27">
        <v>0.1507</v>
      </c>
      <c r="AX6" s="27">
        <v>0.1507</v>
      </c>
      <c r="AY6" s="27">
        <v>0.15140000000000001</v>
      </c>
      <c r="AZ6" s="27">
        <v>0.1515</v>
      </c>
      <c r="BA6" s="27">
        <v>0.15160000000000001</v>
      </c>
      <c r="BB6" s="27">
        <v>0.1517</v>
      </c>
      <c r="BC6" s="27">
        <v>0.1517</v>
      </c>
      <c r="BD6" s="27">
        <v>0.1517</v>
      </c>
      <c r="BE6" s="27">
        <v>0.15090000000000001</v>
      </c>
      <c r="BF6" s="27">
        <v>0.15110000000000001</v>
      </c>
      <c r="BG6" s="27">
        <v>0.15110000000000001</v>
      </c>
      <c r="BH6" s="27">
        <v>0.15060000000000001</v>
      </c>
      <c r="BI6" s="27">
        <v>0.15049999999999999</v>
      </c>
      <c r="BJ6" s="27">
        <v>0.15049999999999999</v>
      </c>
      <c r="BK6" s="27">
        <v>0.15049999999999999</v>
      </c>
      <c r="BL6" s="27">
        <v>0.15029999999999999</v>
      </c>
      <c r="BM6" s="27">
        <v>0.15060000000000001</v>
      </c>
      <c r="BN6" s="27">
        <v>0.15</v>
      </c>
      <c r="BO6" s="27">
        <v>0.15049999999999999</v>
      </c>
      <c r="BP6" s="27">
        <v>0.15049999999999999</v>
      </c>
      <c r="BQ6" s="27">
        <v>0.15049999999999999</v>
      </c>
      <c r="BR6" s="27">
        <v>0.15049999999999999</v>
      </c>
      <c r="BS6" s="27">
        <v>0.15029999999999999</v>
      </c>
      <c r="BT6" s="27">
        <v>0.15079999999999999</v>
      </c>
      <c r="BU6" s="27">
        <v>0.1512</v>
      </c>
      <c r="BV6" s="27">
        <v>0.1517</v>
      </c>
      <c r="BW6" s="27">
        <v>0.1515</v>
      </c>
      <c r="BX6" s="27">
        <v>0.1515</v>
      </c>
      <c r="BY6" s="27">
        <v>0.1515</v>
      </c>
      <c r="BZ6" s="27">
        <v>0.15260000000000001</v>
      </c>
      <c r="CA6" s="27">
        <v>0.15210000000000001</v>
      </c>
      <c r="CB6" s="27">
        <v>0.1522</v>
      </c>
      <c r="CC6" s="27">
        <v>0.15210000000000001</v>
      </c>
      <c r="CD6" s="27">
        <v>0.1515</v>
      </c>
      <c r="CE6" s="27">
        <v>0.1515</v>
      </c>
      <c r="CF6" s="27">
        <v>0.1515</v>
      </c>
      <c r="CG6" s="27">
        <v>0.15140000000000001</v>
      </c>
      <c r="CH6" s="27">
        <v>0.1515</v>
      </c>
      <c r="CI6" s="27">
        <v>0.15110000000000001</v>
      </c>
      <c r="CJ6" s="27">
        <v>0.1507</v>
      </c>
      <c r="CK6" s="27">
        <v>0.15040000000000001</v>
      </c>
      <c r="CL6" s="27">
        <v>0.15040000000000001</v>
      </c>
      <c r="CM6" s="27">
        <v>0.15040000000000001</v>
      </c>
      <c r="CN6" s="27">
        <v>0.15110000000000001</v>
      </c>
      <c r="CO6" s="27">
        <v>0.1515</v>
      </c>
      <c r="CP6" s="27">
        <v>0.15179999999999999</v>
      </c>
      <c r="CQ6" s="27">
        <v>0.15190000000000001</v>
      </c>
      <c r="CR6" s="27">
        <v>0.15260000000000001</v>
      </c>
      <c r="CS6" s="27">
        <v>0.15260000000000001</v>
      </c>
      <c r="CT6" s="27">
        <v>0.15260000000000001</v>
      </c>
      <c r="CU6" s="27">
        <v>0.153</v>
      </c>
      <c r="CV6" s="27">
        <v>0.15260000000000001</v>
      </c>
      <c r="CW6" s="27">
        <v>0.15229999999999999</v>
      </c>
      <c r="CX6" s="27">
        <v>0.1522</v>
      </c>
      <c r="CY6" s="27">
        <v>0.15179999999999999</v>
      </c>
      <c r="CZ6" s="27">
        <v>0.15179999999999999</v>
      </c>
      <c r="DA6" s="27">
        <v>0.15179999999999999</v>
      </c>
      <c r="DB6" s="27">
        <v>0.1522</v>
      </c>
      <c r="DC6" s="27">
        <v>0.152</v>
      </c>
      <c r="DD6" s="27">
        <v>0.15140000000000001</v>
      </c>
      <c r="DE6" s="27">
        <v>0.15179999999999999</v>
      </c>
      <c r="DF6" s="27">
        <v>0.15090000000000001</v>
      </c>
      <c r="DG6" s="27">
        <v>0.15090000000000001</v>
      </c>
      <c r="DH6" s="27">
        <v>0.15090000000000001</v>
      </c>
      <c r="DI6" s="27">
        <v>0.151</v>
      </c>
      <c r="DJ6" s="27">
        <v>0.1515</v>
      </c>
      <c r="DK6" s="27">
        <v>0.15140000000000001</v>
      </c>
      <c r="DL6" s="27">
        <v>0.1515</v>
      </c>
      <c r="DM6" s="27">
        <v>0.152</v>
      </c>
      <c r="DN6" s="27">
        <v>0.152</v>
      </c>
      <c r="DO6" s="27">
        <v>0.152</v>
      </c>
      <c r="DP6" s="27">
        <v>0.152</v>
      </c>
      <c r="DQ6" s="27">
        <v>0.15260000000000001</v>
      </c>
      <c r="DR6" s="27">
        <v>0.153</v>
      </c>
      <c r="DS6" s="27">
        <v>0.15329999999999999</v>
      </c>
      <c r="DT6" s="27">
        <v>0.1537</v>
      </c>
      <c r="DU6" s="27">
        <v>0.1537</v>
      </c>
      <c r="DV6" s="27">
        <v>0.1537</v>
      </c>
      <c r="DW6" s="27">
        <v>0.15390000000000001</v>
      </c>
      <c r="DX6" s="27">
        <v>0.15310000000000001</v>
      </c>
      <c r="DY6" s="27">
        <v>0.153</v>
      </c>
      <c r="DZ6" s="27">
        <v>0.15290000000000001</v>
      </c>
      <c r="EA6" s="27">
        <v>0.152</v>
      </c>
      <c r="EB6" s="27">
        <v>0.152</v>
      </c>
      <c r="EC6" s="27">
        <v>0.152</v>
      </c>
      <c r="ED6" s="27">
        <v>0.15190000000000001</v>
      </c>
      <c r="EE6" s="27">
        <v>0.1522</v>
      </c>
      <c r="EF6" s="27">
        <v>0.15210000000000001</v>
      </c>
      <c r="EG6" s="27">
        <v>0.1522</v>
      </c>
      <c r="EH6" s="27">
        <v>0.1527</v>
      </c>
      <c r="EI6" s="27">
        <v>0.1527</v>
      </c>
      <c r="EJ6" s="27">
        <v>0.1527</v>
      </c>
      <c r="EK6" s="27">
        <v>0.1527</v>
      </c>
      <c r="EL6" s="27">
        <v>0.15260000000000001</v>
      </c>
      <c r="EM6" s="27">
        <v>0.15310000000000001</v>
      </c>
      <c r="EN6" s="27">
        <v>0.15359999999999999</v>
      </c>
      <c r="EO6" s="27">
        <v>0.1545</v>
      </c>
      <c r="EP6" s="27">
        <v>0.1545</v>
      </c>
      <c r="EQ6" s="27">
        <v>0.1545</v>
      </c>
      <c r="ER6" s="27">
        <v>0.1545</v>
      </c>
      <c r="ES6" s="27">
        <v>0.15340000000000001</v>
      </c>
      <c r="ET6" s="27">
        <v>0.1532</v>
      </c>
      <c r="EU6" s="27">
        <v>0.15329999999999999</v>
      </c>
      <c r="EV6" s="27">
        <v>0.1527</v>
      </c>
      <c r="EW6" s="27">
        <v>0.1527</v>
      </c>
      <c r="EX6" s="27">
        <v>0.1527</v>
      </c>
      <c r="EY6" s="27">
        <v>0.152</v>
      </c>
      <c r="EZ6" s="27">
        <v>0.15260000000000001</v>
      </c>
      <c r="FA6" s="27">
        <v>0.15329999999999999</v>
      </c>
      <c r="FB6" s="27">
        <v>0.15329999999999999</v>
      </c>
      <c r="FC6" s="27">
        <v>0.15340000000000001</v>
      </c>
      <c r="FD6" s="27">
        <v>0.15340000000000001</v>
      </c>
      <c r="FE6" s="27">
        <v>0.15340000000000001</v>
      </c>
      <c r="FF6" s="27">
        <v>0.15240000000000001</v>
      </c>
      <c r="FG6" s="27">
        <v>0.15279999999999999</v>
      </c>
      <c r="FH6" s="27">
        <v>0.15279999999999999</v>
      </c>
      <c r="FI6" s="27">
        <v>0.15279999999999999</v>
      </c>
      <c r="FJ6" s="27">
        <v>0.15290000000000001</v>
      </c>
      <c r="FK6" s="27">
        <v>0.15290000000000001</v>
      </c>
      <c r="FL6" s="27">
        <v>0.15290000000000001</v>
      </c>
      <c r="FM6" s="27">
        <v>0.15340000000000001</v>
      </c>
      <c r="FN6" s="27">
        <v>0.1527</v>
      </c>
      <c r="FO6" s="27">
        <v>0.15240000000000001</v>
      </c>
      <c r="FP6" s="27">
        <v>0.15190000000000001</v>
      </c>
      <c r="FQ6" s="27">
        <v>0.1512</v>
      </c>
      <c r="FR6" s="27">
        <v>0.1512</v>
      </c>
      <c r="FS6" s="27">
        <v>0.1512</v>
      </c>
      <c r="FT6" s="27">
        <v>0.15229999999999999</v>
      </c>
      <c r="FU6" s="27">
        <v>0.152</v>
      </c>
      <c r="FV6" s="27">
        <v>0.15240000000000001</v>
      </c>
      <c r="FW6" s="27">
        <v>0.15310000000000001</v>
      </c>
      <c r="FX6" s="27">
        <v>0.15229999999999999</v>
      </c>
      <c r="FY6" s="27">
        <v>0.15229999999999999</v>
      </c>
      <c r="FZ6" s="27">
        <v>0.15229999999999999</v>
      </c>
      <c r="GA6" s="27">
        <v>0.15210000000000001</v>
      </c>
      <c r="GB6" s="27">
        <v>0.15210000000000001</v>
      </c>
      <c r="GC6" s="27">
        <v>0.15290000000000001</v>
      </c>
      <c r="GD6" s="27">
        <v>0.15190000000000001</v>
      </c>
      <c r="GE6" s="27">
        <v>0.1522</v>
      </c>
      <c r="GF6" s="27">
        <v>0.1522</v>
      </c>
      <c r="GG6" s="27">
        <v>0.1522</v>
      </c>
      <c r="GH6" s="27">
        <v>0.15260000000000001</v>
      </c>
      <c r="GI6" s="27">
        <v>0.1512</v>
      </c>
      <c r="GJ6" s="27">
        <v>0.15179999999999999</v>
      </c>
      <c r="GK6" s="27">
        <v>0.15229999999999999</v>
      </c>
      <c r="GL6" s="27">
        <v>0.15210000000000001</v>
      </c>
      <c r="GM6" s="27">
        <v>0.15210000000000001</v>
      </c>
      <c r="GN6" s="27">
        <v>0.15210000000000001</v>
      </c>
      <c r="GO6" s="27">
        <v>0.15279999999999999</v>
      </c>
      <c r="GP6" s="27">
        <v>0.15290000000000001</v>
      </c>
      <c r="GQ6" s="27">
        <v>0.153</v>
      </c>
      <c r="GR6" s="27">
        <v>0.15310000000000001</v>
      </c>
      <c r="GS6" s="27">
        <v>0.15210000000000001</v>
      </c>
      <c r="GT6" s="27">
        <v>0.15210000000000001</v>
      </c>
      <c r="GU6" s="27">
        <v>0.15210000000000001</v>
      </c>
      <c r="GV6" s="27">
        <v>0.1515</v>
      </c>
      <c r="GW6" s="27">
        <v>0.15140000000000001</v>
      </c>
      <c r="GX6" s="27">
        <v>0.15090000000000001</v>
      </c>
      <c r="GY6" s="27">
        <v>0.151</v>
      </c>
      <c r="GZ6" s="27">
        <v>0.15210000000000001</v>
      </c>
      <c r="HA6" s="27">
        <v>0.15210000000000001</v>
      </c>
      <c r="HB6" s="27">
        <v>0.15210000000000001</v>
      </c>
      <c r="HC6" s="27">
        <v>0.15310000000000001</v>
      </c>
      <c r="HD6" s="27">
        <v>0.154</v>
      </c>
      <c r="HE6" s="27">
        <v>0.1532</v>
      </c>
      <c r="HF6" s="27">
        <v>0.15240000000000001</v>
      </c>
      <c r="HG6" s="27">
        <v>0.153</v>
      </c>
      <c r="HH6" s="27">
        <v>0.153</v>
      </c>
      <c r="HI6" s="27">
        <v>0.153</v>
      </c>
      <c r="HJ6" s="27">
        <v>0.1527</v>
      </c>
      <c r="HK6" s="27">
        <v>0.1517</v>
      </c>
      <c r="HL6" s="27">
        <v>0.15240000000000001</v>
      </c>
      <c r="HM6" s="27">
        <v>0.1525</v>
      </c>
      <c r="HN6" s="27">
        <v>0.15210000000000001</v>
      </c>
      <c r="HO6" s="27">
        <v>0.15210000000000001</v>
      </c>
      <c r="HP6" s="27">
        <v>0.15210000000000001</v>
      </c>
      <c r="HQ6" s="27">
        <v>0.153</v>
      </c>
      <c r="HR6" s="27">
        <v>0.1527</v>
      </c>
      <c r="HS6" s="27">
        <v>0.15390000000000001</v>
      </c>
      <c r="HT6" s="27">
        <v>0.15409999999999999</v>
      </c>
      <c r="HU6" s="27">
        <v>0.1537</v>
      </c>
      <c r="HV6" s="27">
        <v>0.1537</v>
      </c>
      <c r="HW6" s="27">
        <v>0.1537</v>
      </c>
      <c r="HX6" s="27">
        <v>0.1542</v>
      </c>
      <c r="HY6" s="27">
        <v>0.1545</v>
      </c>
      <c r="HZ6" s="27">
        <v>0.15529999999999999</v>
      </c>
      <c r="IA6" s="27">
        <v>0.1552</v>
      </c>
      <c r="IB6" s="27">
        <v>0.15509999999999999</v>
      </c>
      <c r="IC6" s="27">
        <v>0.15509999999999999</v>
      </c>
      <c r="ID6" s="27">
        <v>0.15509999999999999</v>
      </c>
      <c r="IE6" s="27">
        <v>0.1552</v>
      </c>
      <c r="IF6" s="27">
        <v>0.1542</v>
      </c>
      <c r="IG6" s="27">
        <v>0.15329999999999999</v>
      </c>
      <c r="IH6" s="27">
        <v>0.15390000000000001</v>
      </c>
      <c r="II6" s="27">
        <v>0.15429999999999999</v>
      </c>
      <c r="IJ6" s="27">
        <v>0.15429999999999999</v>
      </c>
      <c r="IK6" s="27">
        <v>0.15429999999999999</v>
      </c>
      <c r="IL6" s="27">
        <v>0.15429999999999999</v>
      </c>
      <c r="IM6" s="27">
        <v>0.15490000000000001</v>
      </c>
      <c r="IN6" s="27">
        <v>0.15479999999999999</v>
      </c>
      <c r="IO6" s="27">
        <v>0.15570000000000001</v>
      </c>
      <c r="IP6" s="27">
        <v>0.1552</v>
      </c>
      <c r="IQ6" s="27">
        <v>0.1552</v>
      </c>
      <c r="IR6" s="27">
        <v>0.1552</v>
      </c>
      <c r="IS6" s="27">
        <v>0.15690000000000001</v>
      </c>
      <c r="IT6" s="27">
        <v>0.15740000000000001</v>
      </c>
      <c r="IU6" s="27">
        <v>0.15790000000000001</v>
      </c>
      <c r="IV6" s="27">
        <v>0.1578</v>
      </c>
      <c r="IW6" s="27">
        <v>0.15759999999999999</v>
      </c>
      <c r="IX6" s="27">
        <v>0.15759999999999999</v>
      </c>
      <c r="IY6" s="27">
        <v>0.15759999999999999</v>
      </c>
      <c r="IZ6" s="27">
        <v>0.1578</v>
      </c>
      <c r="JA6" s="27">
        <v>0.15640000000000001</v>
      </c>
      <c r="JB6" s="27">
        <v>0.15679999999999999</v>
      </c>
      <c r="JC6" s="27">
        <v>0.1565</v>
      </c>
      <c r="JD6" s="27">
        <v>0.15670000000000001</v>
      </c>
      <c r="JE6" s="27">
        <v>0.15670000000000001</v>
      </c>
      <c r="JF6" s="27">
        <v>0.15670000000000001</v>
      </c>
      <c r="JG6" s="27">
        <v>0.15579999999999999</v>
      </c>
      <c r="JH6" s="27">
        <v>0.15529999999999999</v>
      </c>
      <c r="JI6" s="27">
        <v>0.1552</v>
      </c>
      <c r="JJ6" s="27">
        <v>0.1552</v>
      </c>
      <c r="JK6" s="27">
        <v>0.15570000000000001</v>
      </c>
      <c r="JL6" s="27">
        <v>0.15570000000000001</v>
      </c>
      <c r="JM6" s="27">
        <v>0.15570000000000001</v>
      </c>
      <c r="JN6" s="27">
        <v>0.156</v>
      </c>
      <c r="JO6" s="27">
        <v>0.15529999999999999</v>
      </c>
      <c r="JP6" s="27">
        <v>0.15509999999999999</v>
      </c>
      <c r="JQ6" s="27">
        <v>0.15579999999999999</v>
      </c>
      <c r="JR6" s="27">
        <v>0.15629999999999999</v>
      </c>
      <c r="JS6" s="27">
        <v>0.15629999999999999</v>
      </c>
      <c r="JT6" s="27">
        <v>0.15629999999999999</v>
      </c>
      <c r="JU6" s="27">
        <v>0.15679999999999999</v>
      </c>
      <c r="JV6" s="27">
        <v>0.15640000000000001</v>
      </c>
      <c r="JW6" s="27">
        <v>0.157</v>
      </c>
      <c r="JX6" s="27">
        <v>0.156</v>
      </c>
      <c r="JY6" s="27">
        <v>0.15540000000000001</v>
      </c>
      <c r="JZ6" s="27">
        <v>0.15540000000000001</v>
      </c>
      <c r="KA6" s="27">
        <v>0.15540000000000001</v>
      </c>
      <c r="KB6" s="27">
        <v>0.1552</v>
      </c>
      <c r="KC6" s="27">
        <v>0.15570000000000001</v>
      </c>
      <c r="KD6" s="27">
        <v>0.1542</v>
      </c>
      <c r="KE6" s="27">
        <v>0.15310000000000001</v>
      </c>
      <c r="KF6" s="27">
        <v>0.1527</v>
      </c>
      <c r="KG6" s="27">
        <v>0.1527</v>
      </c>
      <c r="KH6" s="27">
        <v>0.1527</v>
      </c>
      <c r="KI6" s="27">
        <v>0.1525</v>
      </c>
      <c r="KJ6" s="27">
        <v>0.15179999999999999</v>
      </c>
      <c r="KK6" s="27">
        <v>0.153</v>
      </c>
      <c r="KL6" s="27">
        <v>0.153</v>
      </c>
      <c r="KM6" s="27">
        <v>0.1537</v>
      </c>
      <c r="KN6" s="27">
        <v>0.1537</v>
      </c>
      <c r="KO6" s="27">
        <v>0.1537</v>
      </c>
      <c r="KP6" s="27">
        <v>0.1555</v>
      </c>
      <c r="KQ6" s="27">
        <v>0.1555</v>
      </c>
      <c r="KR6" s="27">
        <v>0.15570000000000001</v>
      </c>
      <c r="KS6" s="27">
        <v>0.15490000000000001</v>
      </c>
      <c r="KT6" s="27">
        <v>0.1555</v>
      </c>
      <c r="KU6" s="27">
        <v>0.1555</v>
      </c>
      <c r="KV6" s="27">
        <v>0.1555</v>
      </c>
      <c r="KW6" s="27">
        <v>0.15590000000000001</v>
      </c>
      <c r="KX6" s="27">
        <v>0.157</v>
      </c>
      <c r="KY6" s="27">
        <v>0.1575</v>
      </c>
      <c r="KZ6" s="27">
        <v>0.15679999999999999</v>
      </c>
      <c r="LA6" s="27">
        <v>0.156</v>
      </c>
      <c r="LB6" s="27">
        <v>0.156</v>
      </c>
      <c r="LC6" s="27">
        <v>0.156</v>
      </c>
      <c r="LD6" s="27">
        <v>0.15720000000000001</v>
      </c>
      <c r="LE6" s="27">
        <v>0.15690000000000001</v>
      </c>
      <c r="LF6" s="27">
        <v>0.15709999999999999</v>
      </c>
      <c r="LG6" s="27">
        <v>0.15720000000000001</v>
      </c>
      <c r="LH6" s="27">
        <v>0.15659999999999999</v>
      </c>
      <c r="LI6" s="27">
        <v>0.15659999999999999</v>
      </c>
      <c r="LJ6" s="27">
        <v>0.15659999999999999</v>
      </c>
      <c r="LK6" s="27">
        <v>0.1555</v>
      </c>
      <c r="LL6" s="27">
        <v>0.15579999999999999</v>
      </c>
      <c r="LM6" s="27">
        <v>0.15709999999999999</v>
      </c>
      <c r="LN6" s="27">
        <v>0.15720000000000001</v>
      </c>
      <c r="LO6" s="27">
        <v>0.15620000000000001</v>
      </c>
      <c r="LP6" s="27">
        <v>0.15620000000000001</v>
      </c>
      <c r="LQ6" s="27">
        <v>0.15620000000000001</v>
      </c>
      <c r="LR6" s="27">
        <v>0.15640000000000001</v>
      </c>
      <c r="LS6" s="27">
        <v>0.15740000000000001</v>
      </c>
      <c r="LT6" s="27">
        <v>0.15709999999999999</v>
      </c>
      <c r="LU6" s="27">
        <v>0.15820000000000001</v>
      </c>
      <c r="LV6" s="27">
        <v>0.1573</v>
      </c>
      <c r="LW6" s="27">
        <v>0.1573</v>
      </c>
      <c r="LX6" s="27">
        <v>0.1573</v>
      </c>
      <c r="LY6" s="27">
        <v>0.15720000000000001</v>
      </c>
      <c r="LZ6" s="27">
        <v>0.15629999999999999</v>
      </c>
      <c r="MA6" s="27">
        <v>0.15659999999999999</v>
      </c>
      <c r="MB6" s="27">
        <v>0.15620000000000001</v>
      </c>
      <c r="MC6" s="27">
        <v>0.15640000000000001</v>
      </c>
      <c r="MD6" s="27">
        <v>0.15640000000000001</v>
      </c>
      <c r="ME6" s="27">
        <v>0.15640000000000001</v>
      </c>
      <c r="MF6" s="27">
        <v>0.1555</v>
      </c>
      <c r="MG6" s="27">
        <v>0.15590000000000001</v>
      </c>
      <c r="MH6" s="27">
        <v>0.15670000000000001</v>
      </c>
      <c r="MI6" s="27">
        <v>0.157</v>
      </c>
      <c r="MJ6" s="27">
        <v>0.15629999999999999</v>
      </c>
      <c r="MK6" s="27">
        <v>0.15629999999999999</v>
      </c>
      <c r="ML6" s="27">
        <v>0.15629999999999999</v>
      </c>
      <c r="MM6" s="27">
        <v>0.15479999999999999</v>
      </c>
      <c r="MN6" s="27">
        <v>0.15540000000000001</v>
      </c>
      <c r="MO6" s="27">
        <v>0.15479999999999999</v>
      </c>
      <c r="MP6" s="27">
        <v>0.15590000000000001</v>
      </c>
      <c r="MQ6" s="27">
        <v>0.15559999999999999</v>
      </c>
      <c r="MR6" s="27">
        <v>0.15559999999999999</v>
      </c>
      <c r="MS6" s="27">
        <v>0.15559999999999999</v>
      </c>
      <c r="MT6" s="27">
        <v>0.1575</v>
      </c>
      <c r="MU6" s="27">
        <v>0.15790000000000001</v>
      </c>
      <c r="MV6" s="27">
        <v>0.15820000000000001</v>
      </c>
      <c r="MW6" s="27">
        <v>0.1583</v>
      </c>
      <c r="MX6" s="27">
        <v>0.1578</v>
      </c>
      <c r="MY6" s="27">
        <v>0.1578</v>
      </c>
      <c r="MZ6" s="27">
        <v>0.1578</v>
      </c>
      <c r="NA6" s="27">
        <v>0.15890000000000001</v>
      </c>
      <c r="NB6" s="27">
        <v>0.15809999999999999</v>
      </c>
      <c r="NC6" s="27">
        <v>0.15690000000000001</v>
      </c>
      <c r="ND6" s="27">
        <v>0.15770000000000001</v>
      </c>
      <c r="NE6" s="27">
        <v>0.15679999999999999</v>
      </c>
      <c r="NF6" s="27">
        <v>0.15679999999999999</v>
      </c>
      <c r="NG6" s="27">
        <v>0.15679999999999999</v>
      </c>
      <c r="NH6" s="27">
        <v>0.15720000000000001</v>
      </c>
      <c r="NI6" s="27">
        <v>0.15629999999999999</v>
      </c>
      <c r="NJ6" s="27">
        <v>0.15529999999999999</v>
      </c>
      <c r="NK6" s="27">
        <v>0.15629999999999999</v>
      </c>
      <c r="NL6" s="27">
        <v>0.15670000000000001</v>
      </c>
      <c r="NM6" s="27">
        <v>0.15670000000000001</v>
      </c>
      <c r="NN6" s="27">
        <v>0.15670000000000001</v>
      </c>
      <c r="NO6" s="27">
        <v>0.15740000000000001</v>
      </c>
      <c r="NP6" s="27">
        <v>0.15720000000000001</v>
      </c>
      <c r="NQ6" s="27">
        <v>0.15840000000000001</v>
      </c>
      <c r="NR6" s="27">
        <v>0.15790000000000001</v>
      </c>
      <c r="NS6" s="27">
        <v>0.15820000000000001</v>
      </c>
      <c r="NT6" s="27">
        <v>0.15820000000000001</v>
      </c>
      <c r="NU6" s="27">
        <v>0.15820000000000001</v>
      </c>
      <c r="NV6" s="27">
        <v>0.1585</v>
      </c>
      <c r="NW6" s="27">
        <v>0.15820000000000001</v>
      </c>
      <c r="NX6" s="27">
        <v>0.1595</v>
      </c>
      <c r="NY6" s="27">
        <v>0.16089999999999999</v>
      </c>
      <c r="NZ6" s="27">
        <v>0.16020000000000001</v>
      </c>
      <c r="OA6" s="27">
        <v>0.16020000000000001</v>
      </c>
      <c r="OB6" s="27">
        <v>0.16020000000000001</v>
      </c>
      <c r="OC6" s="27">
        <v>0.15939999999999999</v>
      </c>
      <c r="OD6" s="27">
        <v>0.1595</v>
      </c>
      <c r="OE6" s="27">
        <v>0.1593</v>
      </c>
      <c r="OF6" s="27">
        <v>0.1598</v>
      </c>
      <c r="OG6" s="27">
        <v>0.16070000000000001</v>
      </c>
      <c r="OH6" s="27">
        <v>0.16070000000000001</v>
      </c>
      <c r="OI6" s="27">
        <v>0.16070000000000001</v>
      </c>
      <c r="OJ6" s="27">
        <v>0.161</v>
      </c>
      <c r="OK6" s="27">
        <v>0.16120000000000001</v>
      </c>
      <c r="OL6" s="27">
        <v>0.16209999999999999</v>
      </c>
      <c r="OM6" s="27">
        <v>0.16209999999999999</v>
      </c>
      <c r="ON6" s="27">
        <v>0.16200000000000001</v>
      </c>
      <c r="OO6" s="27">
        <v>0.16200000000000001</v>
      </c>
      <c r="OP6" s="27">
        <v>0.16200000000000001</v>
      </c>
      <c r="OQ6" s="27">
        <v>0.1633</v>
      </c>
      <c r="OR6" s="27">
        <v>0.1636</v>
      </c>
      <c r="OS6" s="27">
        <v>0.16400000000000001</v>
      </c>
      <c r="OT6" s="27">
        <v>0.1643</v>
      </c>
      <c r="OU6" s="27">
        <v>0.1653</v>
      </c>
      <c r="OV6" s="27">
        <v>0.1653</v>
      </c>
      <c r="OW6" s="27">
        <v>0.1653</v>
      </c>
      <c r="OX6" s="27">
        <v>0.1663</v>
      </c>
      <c r="OY6" s="27">
        <v>0.1663</v>
      </c>
      <c r="OZ6" s="27">
        <v>0.16589999999999999</v>
      </c>
      <c r="PA6" s="27">
        <v>0.1661</v>
      </c>
      <c r="PB6" s="27">
        <v>0.16539999999999999</v>
      </c>
      <c r="PC6" s="27">
        <v>0.16539999999999999</v>
      </c>
      <c r="PD6" s="27">
        <v>0.16539999999999999</v>
      </c>
      <c r="PE6" s="27">
        <v>0.16550000000000001</v>
      </c>
      <c r="PF6" s="27">
        <v>0.1663</v>
      </c>
      <c r="PG6" s="27">
        <v>0.16600000000000001</v>
      </c>
      <c r="PH6" s="27">
        <v>0.16520000000000001</v>
      </c>
      <c r="PI6" s="27">
        <v>0.1643</v>
      </c>
      <c r="PJ6" s="27">
        <v>0.1643</v>
      </c>
      <c r="PK6" s="27">
        <v>0.1643</v>
      </c>
      <c r="PL6" s="27">
        <v>0.1646</v>
      </c>
      <c r="PM6" s="27">
        <v>0.1648</v>
      </c>
      <c r="PN6" s="27">
        <v>0.16520000000000001</v>
      </c>
      <c r="PO6" s="27">
        <v>0.1653</v>
      </c>
      <c r="PP6" s="27">
        <v>0.1653</v>
      </c>
      <c r="PQ6" s="27">
        <v>0.1653</v>
      </c>
      <c r="PR6" s="27">
        <v>0.1653</v>
      </c>
      <c r="PS6" s="27">
        <v>0.1653</v>
      </c>
      <c r="PT6" s="27">
        <v>0.16639999999999999</v>
      </c>
      <c r="PU6" s="27">
        <v>0.1661</v>
      </c>
      <c r="PV6" s="27">
        <v>0.1666</v>
      </c>
      <c r="PW6" s="27">
        <v>0.1658</v>
      </c>
      <c r="PX6" s="27">
        <v>0.1658</v>
      </c>
      <c r="PY6" s="27">
        <v>0.1658</v>
      </c>
      <c r="PZ6" s="27">
        <v>0.16539999999999999</v>
      </c>
      <c r="QA6" s="27">
        <v>0.16489999999999999</v>
      </c>
      <c r="QB6" s="27">
        <v>0.1648</v>
      </c>
      <c r="QC6" s="27">
        <v>0.1653</v>
      </c>
      <c r="QD6" s="27">
        <v>0.1651</v>
      </c>
      <c r="QE6" s="27">
        <v>0.1651</v>
      </c>
      <c r="QF6" s="27">
        <v>0.1651</v>
      </c>
      <c r="QG6" s="27">
        <v>0.16569999999999999</v>
      </c>
      <c r="QH6" s="27">
        <v>0.16600000000000001</v>
      </c>
      <c r="QI6" s="27">
        <v>0.16619999999999999</v>
      </c>
      <c r="QJ6" s="27">
        <v>0.1651</v>
      </c>
      <c r="QK6" s="27">
        <v>0.16500000000000001</v>
      </c>
      <c r="QL6" s="27">
        <v>0.16500000000000001</v>
      </c>
      <c r="QM6" s="27">
        <v>0.16500000000000001</v>
      </c>
      <c r="QN6" s="27">
        <v>0.16669999999999999</v>
      </c>
      <c r="QO6" s="27">
        <v>0.16669999999999999</v>
      </c>
      <c r="QP6" s="27">
        <v>0.1666</v>
      </c>
      <c r="QQ6" s="27">
        <v>0.1653</v>
      </c>
      <c r="QR6" s="27">
        <v>0.1653</v>
      </c>
      <c r="QS6" s="27">
        <v>0.1653</v>
      </c>
      <c r="QT6" s="27">
        <v>0.1653</v>
      </c>
      <c r="QU6" s="27">
        <v>0.16339999999999999</v>
      </c>
      <c r="QV6" s="27">
        <v>0.16400000000000001</v>
      </c>
      <c r="QW6" s="27">
        <v>0.16520000000000001</v>
      </c>
      <c r="QX6" s="27">
        <v>0.16550000000000001</v>
      </c>
      <c r="QY6" s="27">
        <v>0.16520000000000001</v>
      </c>
      <c r="QZ6" s="27">
        <v>0.16520000000000001</v>
      </c>
      <c r="RA6" s="27">
        <v>0.16520000000000001</v>
      </c>
      <c r="RB6" s="27">
        <v>0.16489999999999999</v>
      </c>
      <c r="RC6" s="27">
        <v>0.1653</v>
      </c>
      <c r="RD6" s="27">
        <v>0.16569999999999999</v>
      </c>
      <c r="RE6" s="27">
        <v>0.1666</v>
      </c>
      <c r="RF6" s="27">
        <v>0.1673</v>
      </c>
      <c r="RG6" s="27">
        <v>0.1673</v>
      </c>
      <c r="RH6" s="27">
        <v>0.1673</v>
      </c>
      <c r="RI6" s="27">
        <v>0.16769999999999999</v>
      </c>
      <c r="RJ6" s="27">
        <v>0.1658</v>
      </c>
      <c r="RK6" s="27">
        <v>0.1656</v>
      </c>
      <c r="RL6" s="27">
        <v>0.16470000000000001</v>
      </c>
      <c r="RM6" s="27">
        <v>0.16489999999999999</v>
      </c>
      <c r="RN6" s="27">
        <v>0.16489999999999999</v>
      </c>
      <c r="RO6" s="27">
        <v>0.16489999999999999</v>
      </c>
      <c r="RP6" s="27">
        <v>0.1646</v>
      </c>
      <c r="RQ6" s="27">
        <v>0.1658</v>
      </c>
      <c r="RR6" s="27">
        <v>0.1656</v>
      </c>
      <c r="RS6" s="27">
        <v>0.1671</v>
      </c>
      <c r="RT6" s="27">
        <v>0.1678</v>
      </c>
      <c r="RU6" s="27">
        <v>0.1678</v>
      </c>
      <c r="RV6" s="27">
        <v>0.1678</v>
      </c>
      <c r="RW6" s="27">
        <v>0.16739999999999999</v>
      </c>
      <c r="RX6" s="27">
        <v>0.16739999999999999</v>
      </c>
      <c r="RY6" s="27">
        <v>0.16689999999999999</v>
      </c>
      <c r="RZ6" s="27">
        <v>0.1663</v>
      </c>
      <c r="SA6" s="27">
        <v>0.1671</v>
      </c>
      <c r="SB6" s="27">
        <v>0.1671</v>
      </c>
      <c r="SC6" s="27">
        <v>0.1671</v>
      </c>
      <c r="SD6" s="27">
        <v>0.16669999999999999</v>
      </c>
      <c r="SE6" s="27">
        <v>0.16589999999999999</v>
      </c>
      <c r="SF6" s="27">
        <v>0.1646</v>
      </c>
      <c r="SG6" s="27">
        <v>0.16439999999999999</v>
      </c>
      <c r="SH6" s="27">
        <v>0.1646</v>
      </c>
      <c r="SI6" s="27">
        <v>0.1646</v>
      </c>
      <c r="SJ6" s="27">
        <v>0.1646</v>
      </c>
      <c r="SK6" s="27">
        <v>0.1643</v>
      </c>
      <c r="SL6" s="27">
        <v>0.16389999999999999</v>
      </c>
      <c r="SM6" s="27">
        <v>0.16420000000000001</v>
      </c>
      <c r="SN6" s="27">
        <v>0.1648</v>
      </c>
      <c r="SO6" s="27">
        <v>0.16289999999999999</v>
      </c>
      <c r="SP6" s="27">
        <v>0.16289999999999999</v>
      </c>
      <c r="SQ6" s="27">
        <v>0.16289999999999999</v>
      </c>
      <c r="SR6" s="27">
        <v>0.16139999999999999</v>
      </c>
      <c r="SS6" s="27">
        <v>0.161</v>
      </c>
      <c r="ST6" s="27">
        <v>0.16020000000000001</v>
      </c>
      <c r="SU6" s="27">
        <v>0.1608</v>
      </c>
      <c r="SV6" s="27">
        <v>0.1618</v>
      </c>
      <c r="SW6" s="27">
        <v>0.1618</v>
      </c>
      <c r="SX6" s="27">
        <v>0.1618</v>
      </c>
      <c r="SY6" s="27">
        <v>0.16209999999999999</v>
      </c>
      <c r="SZ6" s="27">
        <v>0.1615</v>
      </c>
      <c r="TA6" s="27">
        <v>0.16209999999999999</v>
      </c>
      <c r="TB6" s="27">
        <v>0.16109999999999999</v>
      </c>
      <c r="TC6" s="27">
        <v>0.16109999999999999</v>
      </c>
      <c r="TD6" s="27">
        <v>0.16109999999999999</v>
      </c>
      <c r="TE6" s="27">
        <v>0.16109999999999999</v>
      </c>
      <c r="TF6" s="27">
        <v>0.1603</v>
      </c>
      <c r="TG6" s="27">
        <v>0.1598</v>
      </c>
      <c r="TH6" s="27">
        <v>0.15920000000000001</v>
      </c>
      <c r="TI6" s="27">
        <v>0.15920000000000001</v>
      </c>
      <c r="TJ6" s="27">
        <v>0.15920000000000001</v>
      </c>
      <c r="TK6" s="27">
        <v>0.15920000000000001</v>
      </c>
      <c r="TL6" s="27">
        <v>0.15920000000000001</v>
      </c>
      <c r="TM6" s="27">
        <v>0.1593</v>
      </c>
      <c r="TN6" s="27">
        <v>0.15909999999999999</v>
      </c>
      <c r="TO6" s="27">
        <v>0.1588</v>
      </c>
      <c r="TP6" s="27">
        <v>0.15840000000000001</v>
      </c>
      <c r="TQ6" s="27">
        <v>0.15859999999999999</v>
      </c>
      <c r="TR6" s="27">
        <v>0.15859999999999999</v>
      </c>
      <c r="TS6" s="27">
        <v>0.15859999999999999</v>
      </c>
      <c r="TT6" s="27">
        <v>0.15909999999999999</v>
      </c>
      <c r="TU6" s="27">
        <v>0.15770000000000001</v>
      </c>
      <c r="TV6" s="27">
        <v>0.15809999999999999</v>
      </c>
      <c r="TW6" s="27">
        <v>0.1585</v>
      </c>
      <c r="TX6" s="27">
        <v>0.1578</v>
      </c>
      <c r="TY6" s="27">
        <v>0.1578</v>
      </c>
      <c r="TZ6" s="27">
        <v>0.1578</v>
      </c>
      <c r="UA6" s="27">
        <v>0.15840000000000001</v>
      </c>
      <c r="UB6" s="27">
        <v>0.1588</v>
      </c>
      <c r="UC6" s="27">
        <v>0.15920000000000001</v>
      </c>
      <c r="UD6" s="27">
        <v>0.15939999999999999</v>
      </c>
      <c r="UE6" s="27">
        <v>0.15970000000000001</v>
      </c>
      <c r="UF6" s="27">
        <v>0.15970000000000001</v>
      </c>
      <c r="UG6" s="27">
        <v>0.15970000000000001</v>
      </c>
      <c r="UH6" s="27">
        <v>0.15920000000000001</v>
      </c>
      <c r="UI6" s="27">
        <v>0.15890000000000001</v>
      </c>
      <c r="UJ6" s="27">
        <v>0.15970000000000001</v>
      </c>
      <c r="UK6" s="27">
        <v>0.16059999999999999</v>
      </c>
      <c r="UL6" s="27">
        <v>0.15959999999999999</v>
      </c>
      <c r="UM6" s="27">
        <v>0.15959999999999999</v>
      </c>
      <c r="UN6" s="27">
        <v>0.15959999999999999</v>
      </c>
      <c r="UO6" s="27">
        <v>0.15920000000000001</v>
      </c>
      <c r="UP6" s="27">
        <v>0.15790000000000001</v>
      </c>
      <c r="UQ6" s="27">
        <v>0.1575</v>
      </c>
      <c r="UR6" s="27">
        <v>0.1583</v>
      </c>
      <c r="US6" s="27">
        <v>0.1585</v>
      </c>
      <c r="UT6" s="27">
        <v>0.1585</v>
      </c>
      <c r="UU6" s="27">
        <v>0.1585</v>
      </c>
      <c r="UV6" s="27">
        <v>0.15820000000000001</v>
      </c>
      <c r="UW6" s="27">
        <v>0.15909999999999999</v>
      </c>
      <c r="UX6" s="27">
        <v>0.1578</v>
      </c>
      <c r="UY6" s="27">
        <v>0.15659999999999999</v>
      </c>
      <c r="UZ6" s="27">
        <v>0.15659999999999999</v>
      </c>
      <c r="VA6" s="27">
        <v>0.15659999999999999</v>
      </c>
      <c r="VB6" s="27">
        <v>0.15659999999999999</v>
      </c>
      <c r="VC6" s="27">
        <v>0.15629999999999999</v>
      </c>
      <c r="VD6" s="27">
        <v>0.15570000000000001</v>
      </c>
      <c r="VE6" s="27">
        <v>0.15540000000000001</v>
      </c>
      <c r="VF6" s="27">
        <v>0.15570000000000001</v>
      </c>
      <c r="VG6" s="27">
        <v>0.15659999999999999</v>
      </c>
      <c r="VH6" s="27">
        <v>0.15659999999999999</v>
      </c>
      <c r="VI6" s="27">
        <v>0.15659999999999999</v>
      </c>
      <c r="VJ6" s="27">
        <v>0.1565</v>
      </c>
      <c r="VK6" s="27">
        <v>0.156</v>
      </c>
      <c r="VL6" s="27">
        <v>0.15640000000000001</v>
      </c>
      <c r="VM6" s="27">
        <v>0.15609999999999999</v>
      </c>
      <c r="VN6" s="27">
        <v>0.156</v>
      </c>
      <c r="VO6" s="27">
        <v>0.156</v>
      </c>
      <c r="VP6" s="27">
        <v>0.156</v>
      </c>
      <c r="VQ6" s="27">
        <v>0.15790000000000001</v>
      </c>
      <c r="VR6" s="27">
        <v>0.1583</v>
      </c>
      <c r="VS6" s="27">
        <v>0.158</v>
      </c>
      <c r="VT6" s="27">
        <v>0.15770000000000001</v>
      </c>
      <c r="VU6" s="27">
        <v>0.1588</v>
      </c>
      <c r="VV6" s="27">
        <v>0.1588</v>
      </c>
      <c r="VW6" s="27">
        <v>0.1588</v>
      </c>
      <c r="VX6" s="27">
        <v>0.159</v>
      </c>
      <c r="VY6" s="27">
        <v>0.1578</v>
      </c>
      <c r="VZ6" s="27">
        <v>0.158</v>
      </c>
      <c r="WA6" s="27">
        <v>0.15859999999999999</v>
      </c>
      <c r="WB6" s="27">
        <v>0.15870000000000001</v>
      </c>
      <c r="WC6" s="27">
        <v>0.15870000000000001</v>
      </c>
      <c r="WD6" s="27">
        <v>0.15870000000000001</v>
      </c>
      <c r="WE6" s="27">
        <v>0.1593</v>
      </c>
      <c r="WF6" s="27">
        <v>0.15890000000000001</v>
      </c>
      <c r="WG6" s="27">
        <v>0.1585</v>
      </c>
      <c r="WH6" s="27">
        <v>0.1578</v>
      </c>
      <c r="WI6" s="27">
        <v>0.1573</v>
      </c>
      <c r="WJ6" s="27">
        <v>0.1573</v>
      </c>
      <c r="WK6" s="27">
        <v>0.1573</v>
      </c>
      <c r="WL6" s="27">
        <v>0.1578</v>
      </c>
      <c r="WM6" s="27">
        <v>0.15840000000000001</v>
      </c>
      <c r="WN6" s="27">
        <v>0.15790000000000001</v>
      </c>
      <c r="WO6" s="27">
        <v>0.1578</v>
      </c>
      <c r="WP6" s="27">
        <v>0.15859999999999999</v>
      </c>
      <c r="WQ6" s="27">
        <v>0.15859999999999999</v>
      </c>
      <c r="WR6" s="27">
        <v>0.15859999999999999</v>
      </c>
      <c r="WS6" s="27">
        <v>0.1583</v>
      </c>
      <c r="WT6" s="27">
        <v>0.1578</v>
      </c>
      <c r="WU6" s="27">
        <v>0.15840000000000001</v>
      </c>
      <c r="WV6" s="27">
        <v>0.1595</v>
      </c>
      <c r="WW6" s="27">
        <v>0.1608</v>
      </c>
      <c r="WX6" s="27">
        <v>0.1608</v>
      </c>
      <c r="WY6" s="27">
        <v>0.1608</v>
      </c>
      <c r="WZ6" s="27">
        <v>0.16</v>
      </c>
      <c r="XA6" s="27">
        <v>0.16139999999999999</v>
      </c>
      <c r="XB6" s="27">
        <v>0.16089999999999999</v>
      </c>
      <c r="XC6" s="27">
        <v>0.16059999999999999</v>
      </c>
      <c r="XD6" s="27">
        <v>0.1608</v>
      </c>
      <c r="XE6" s="27">
        <v>0.1608</v>
      </c>
      <c r="XF6" s="27">
        <v>0.1608</v>
      </c>
      <c r="XG6" s="27">
        <v>0.15970000000000001</v>
      </c>
      <c r="XH6" s="27">
        <v>0.161</v>
      </c>
      <c r="XI6" s="27">
        <v>0.16039999999999999</v>
      </c>
      <c r="XJ6" s="27">
        <v>0.1613</v>
      </c>
      <c r="XK6" s="27">
        <v>0.16209999999999999</v>
      </c>
      <c r="XL6" s="27">
        <v>0.16209999999999999</v>
      </c>
      <c r="XM6" s="27">
        <v>0.16209999999999999</v>
      </c>
      <c r="XN6" s="27">
        <v>0.16089999999999999</v>
      </c>
      <c r="XO6" s="27">
        <v>0.16039999999999999</v>
      </c>
      <c r="XP6" s="27">
        <v>0.15989999999999999</v>
      </c>
      <c r="XQ6" s="27">
        <v>0.16009999999999999</v>
      </c>
      <c r="XR6" s="27">
        <v>0.1603</v>
      </c>
      <c r="XS6" s="27">
        <v>0.1603</v>
      </c>
      <c r="XT6" s="27">
        <v>0.1603</v>
      </c>
      <c r="XU6" s="27">
        <v>0.159</v>
      </c>
      <c r="XV6" s="27">
        <v>0.16020000000000001</v>
      </c>
      <c r="XW6" s="27">
        <v>0.16200000000000001</v>
      </c>
      <c r="XX6" s="27">
        <v>0.1603</v>
      </c>
      <c r="XY6" s="27">
        <v>0.15870000000000001</v>
      </c>
      <c r="XZ6" s="27">
        <v>0.15870000000000001</v>
      </c>
      <c r="YA6" s="27">
        <v>0.15870000000000001</v>
      </c>
      <c r="YB6" s="27">
        <v>0.15870000000000001</v>
      </c>
      <c r="YC6" s="27">
        <v>0.15859999999999999</v>
      </c>
      <c r="YD6" s="27">
        <v>0.1583</v>
      </c>
      <c r="YE6" s="27">
        <v>0.15809999999999999</v>
      </c>
      <c r="YF6" s="27">
        <v>0.15790000000000001</v>
      </c>
      <c r="YG6" s="27">
        <v>0.15790000000000001</v>
      </c>
      <c r="YH6" s="27">
        <v>0.15790000000000001</v>
      </c>
      <c r="YI6" s="27">
        <v>0.1573</v>
      </c>
      <c r="YJ6" s="27">
        <v>0.1575</v>
      </c>
      <c r="YK6" s="27">
        <v>0.15790000000000001</v>
      </c>
      <c r="YL6" s="27">
        <v>0.15859999999999999</v>
      </c>
      <c r="YM6" s="27">
        <v>0.15820000000000001</v>
      </c>
      <c r="YN6" s="27">
        <v>0.15820000000000001</v>
      </c>
      <c r="YO6" s="27">
        <v>0.15820000000000001</v>
      </c>
      <c r="YP6" s="27">
        <v>0.15770000000000001</v>
      </c>
      <c r="YQ6" s="27">
        <v>0.15770000000000001</v>
      </c>
      <c r="YR6" s="27">
        <v>0.1588</v>
      </c>
      <c r="YS6" s="27">
        <v>0.15859999999999999</v>
      </c>
      <c r="YT6" s="27">
        <v>0.1595</v>
      </c>
      <c r="YU6" s="27">
        <v>0.1595</v>
      </c>
      <c r="YV6" s="27">
        <v>0.1595</v>
      </c>
      <c r="YW6" s="27">
        <v>0.15939999999999999</v>
      </c>
      <c r="YX6" s="27">
        <v>0.159</v>
      </c>
      <c r="YY6" s="27">
        <v>0.1588</v>
      </c>
      <c r="YZ6" s="27">
        <v>0.15770000000000001</v>
      </c>
      <c r="ZA6" s="27">
        <v>0.15770000000000001</v>
      </c>
      <c r="ZB6" s="27">
        <v>0.15770000000000001</v>
      </c>
      <c r="ZC6" s="27">
        <v>0.15770000000000001</v>
      </c>
      <c r="ZD6" s="27">
        <v>0.1573</v>
      </c>
      <c r="ZE6" s="27">
        <v>0.15659999999999999</v>
      </c>
      <c r="ZF6" s="27">
        <v>0.1573</v>
      </c>
      <c r="ZG6" s="27">
        <v>0.15659999999999999</v>
      </c>
      <c r="ZH6" s="27">
        <v>0.1565</v>
      </c>
      <c r="ZI6" s="27">
        <v>0.1565</v>
      </c>
      <c r="ZJ6" s="27">
        <v>0.1565</v>
      </c>
      <c r="ZK6" s="27">
        <v>0.15440000000000001</v>
      </c>
      <c r="ZL6" s="27">
        <v>0.15509999999999999</v>
      </c>
      <c r="ZM6" s="27">
        <v>0.15540000000000001</v>
      </c>
      <c r="ZN6" s="27">
        <v>0.15409999999999999</v>
      </c>
      <c r="ZO6" s="27">
        <v>0.1535</v>
      </c>
      <c r="ZP6" s="27">
        <v>0.1535</v>
      </c>
      <c r="ZQ6" s="27">
        <v>0.1535</v>
      </c>
      <c r="ZR6" s="27">
        <v>0.1535</v>
      </c>
      <c r="ZS6" s="27">
        <v>0.15390000000000001</v>
      </c>
      <c r="ZT6" s="27">
        <v>0.15340000000000001</v>
      </c>
      <c r="ZU6" s="27">
        <v>0.15310000000000001</v>
      </c>
      <c r="ZV6" s="27">
        <v>0.15340000000000001</v>
      </c>
      <c r="ZW6" s="27">
        <v>0.15340000000000001</v>
      </c>
      <c r="ZX6" s="27">
        <v>0.15340000000000001</v>
      </c>
      <c r="ZY6" s="27">
        <v>0.15310000000000001</v>
      </c>
      <c r="ZZ6" s="27">
        <v>0.15229999999999999</v>
      </c>
      <c r="AAA6" s="27">
        <v>0.1527</v>
      </c>
      <c r="AAB6" s="27">
        <v>0.15290000000000001</v>
      </c>
      <c r="AAC6" s="27">
        <v>0.1535</v>
      </c>
      <c r="AAD6" s="27">
        <v>0.1535</v>
      </c>
      <c r="AAE6" s="27">
        <v>0.1535</v>
      </c>
      <c r="AAF6" s="27">
        <v>0.1535</v>
      </c>
      <c r="AAG6" s="27">
        <v>0.153</v>
      </c>
      <c r="AAH6" s="27">
        <v>0.1517</v>
      </c>
      <c r="AAI6" s="27">
        <v>0.15040000000000001</v>
      </c>
      <c r="AAJ6" s="27">
        <v>0.1502</v>
      </c>
      <c r="AAK6" s="27">
        <v>0.1502</v>
      </c>
      <c r="AAL6" s="27">
        <v>0.1502</v>
      </c>
      <c r="AAM6" s="27">
        <v>0.15010000000000001</v>
      </c>
      <c r="AAN6" s="27">
        <v>0.14979999999999999</v>
      </c>
      <c r="AAO6" s="27">
        <v>0.15</v>
      </c>
      <c r="AAP6" s="27">
        <v>0.15060000000000001</v>
      </c>
      <c r="AAQ6" s="27">
        <v>0.1502</v>
      </c>
      <c r="AAR6" s="27">
        <v>0.1502</v>
      </c>
      <c r="AAS6" s="27">
        <v>0.1502</v>
      </c>
      <c r="AAT6" s="27">
        <v>0.1502</v>
      </c>
      <c r="AAU6" s="27">
        <v>0.1507</v>
      </c>
      <c r="AAV6" s="27">
        <v>0.15079999999999999</v>
      </c>
      <c r="AAW6" s="27">
        <v>0.15090000000000001</v>
      </c>
      <c r="AAX6" s="27">
        <v>0.15029999999999999</v>
      </c>
      <c r="AAY6" s="27">
        <v>0.15029999999999999</v>
      </c>
      <c r="AAZ6" s="27">
        <v>0.15029999999999999</v>
      </c>
      <c r="ABA6" s="27">
        <v>0.151</v>
      </c>
      <c r="ABB6" s="27">
        <v>0.15079999999999999</v>
      </c>
      <c r="ABC6" s="27">
        <v>0.15129999999999999</v>
      </c>
      <c r="ABD6" s="27">
        <v>0.1512</v>
      </c>
      <c r="ABE6" s="27">
        <v>0.15079999999999999</v>
      </c>
      <c r="ABF6" s="27">
        <v>0.15079999999999999</v>
      </c>
      <c r="ABG6" s="27">
        <v>0.15079999999999999</v>
      </c>
      <c r="ABH6" s="27">
        <v>0.15079999999999999</v>
      </c>
      <c r="ABI6" s="27">
        <v>0.15079999999999999</v>
      </c>
      <c r="ABJ6" s="27">
        <v>0.1502</v>
      </c>
      <c r="ABK6" s="27">
        <v>0.15040000000000001</v>
      </c>
      <c r="ABL6" s="27">
        <v>0.15049999999999999</v>
      </c>
      <c r="ABM6" s="27">
        <v>0.15049999999999999</v>
      </c>
      <c r="ABN6" s="27">
        <v>0.15049999999999999</v>
      </c>
      <c r="ABO6" s="27">
        <v>0.1507</v>
      </c>
      <c r="ABP6" s="27">
        <v>0.15040000000000001</v>
      </c>
      <c r="ABQ6" s="27">
        <v>0.1507</v>
      </c>
      <c r="ABR6" s="27">
        <v>0.15110000000000001</v>
      </c>
      <c r="ABS6" s="27">
        <v>0.1502</v>
      </c>
      <c r="ABT6" s="27">
        <v>0.1502</v>
      </c>
      <c r="ABU6" s="27">
        <v>0.1502</v>
      </c>
      <c r="ABV6" s="27">
        <v>0.14960000000000001</v>
      </c>
      <c r="ABW6" s="27">
        <v>0.14940000000000001</v>
      </c>
      <c r="ABX6" s="27">
        <v>0.1487</v>
      </c>
      <c r="ABY6" s="27">
        <v>0.14749999999999999</v>
      </c>
      <c r="ABZ6" s="27">
        <v>0.1462</v>
      </c>
      <c r="ACA6" s="27">
        <v>0.1462</v>
      </c>
      <c r="ACB6" s="27">
        <v>0.1462</v>
      </c>
      <c r="ACC6" s="27">
        <v>0.14599999999999999</v>
      </c>
      <c r="ACD6" s="27">
        <v>0.1462</v>
      </c>
      <c r="ACE6" s="27">
        <v>0.1464</v>
      </c>
      <c r="ACF6" s="27">
        <v>0.14699999999999999</v>
      </c>
      <c r="ACG6" s="27">
        <v>0.1474</v>
      </c>
      <c r="ACH6" s="27">
        <v>0.1474</v>
      </c>
      <c r="ACI6" s="27">
        <v>0.1474</v>
      </c>
      <c r="ACJ6" s="27">
        <v>0.1469</v>
      </c>
      <c r="ACK6" s="27">
        <v>0.14680000000000001</v>
      </c>
      <c r="ACL6" s="27">
        <v>0.14680000000000001</v>
      </c>
      <c r="ACM6" s="27">
        <v>0.1469</v>
      </c>
      <c r="ACN6" s="27">
        <v>0.1469</v>
      </c>
      <c r="ACO6" s="27">
        <v>0.1469</v>
      </c>
      <c r="ACP6" s="27">
        <v>0.1469</v>
      </c>
      <c r="ACQ6" s="27">
        <v>0.14630000000000001</v>
      </c>
      <c r="ACR6" s="27">
        <v>0.1464</v>
      </c>
      <c r="ACS6" s="27">
        <v>0.1464</v>
      </c>
      <c r="ACT6" s="27">
        <v>0.14580000000000001</v>
      </c>
      <c r="ACU6" s="27">
        <v>0.1439</v>
      </c>
      <c r="ACV6" s="27">
        <v>0.1439</v>
      </c>
      <c r="ACW6" s="27">
        <v>0.1439</v>
      </c>
      <c r="ACX6" s="27">
        <v>0.14449999999999999</v>
      </c>
      <c r="ACY6" s="27">
        <v>0.14419999999999999</v>
      </c>
      <c r="ACZ6" s="27">
        <v>0.14360000000000001</v>
      </c>
      <c r="ADA6" s="27">
        <v>0.1429</v>
      </c>
      <c r="ADB6" s="27">
        <v>0.1429</v>
      </c>
      <c r="ADC6" s="27">
        <v>0.1429</v>
      </c>
      <c r="ADD6" s="27">
        <v>0.1429</v>
      </c>
      <c r="ADE6" s="27">
        <v>0.1429</v>
      </c>
      <c r="ADF6" s="27">
        <v>0.1426</v>
      </c>
      <c r="ADG6" s="27">
        <v>0.14269999999999999</v>
      </c>
      <c r="ADH6" s="27">
        <v>0.14219999999999999</v>
      </c>
      <c r="ADI6" s="27">
        <v>0.1429</v>
      </c>
      <c r="ADJ6" s="27">
        <v>0.1429</v>
      </c>
      <c r="ADK6" s="27">
        <v>0.1429</v>
      </c>
      <c r="ADL6" s="27">
        <v>0.14349999999999999</v>
      </c>
      <c r="ADM6" s="27">
        <v>0.14360000000000001</v>
      </c>
      <c r="ADN6" s="27">
        <v>0.14319999999999999</v>
      </c>
      <c r="ADO6" s="27">
        <v>0.14330000000000001</v>
      </c>
      <c r="ADP6" s="27">
        <v>0.14369999999999999</v>
      </c>
      <c r="ADQ6" s="27">
        <v>0.14369999999999999</v>
      </c>
      <c r="ADR6" s="27">
        <v>0.14369999999999999</v>
      </c>
      <c r="ADS6" s="27">
        <v>0.14430000000000001</v>
      </c>
      <c r="ADT6" s="27">
        <v>0.1444</v>
      </c>
      <c r="ADU6" s="27">
        <v>0.1459</v>
      </c>
      <c r="ADV6" s="27">
        <v>0.14630000000000001</v>
      </c>
      <c r="ADW6" s="27">
        <v>0.14530000000000001</v>
      </c>
      <c r="ADX6" s="27">
        <v>0.14530000000000001</v>
      </c>
      <c r="ADY6" s="27">
        <v>0.14530000000000001</v>
      </c>
      <c r="ADZ6" s="27">
        <v>0.14510000000000001</v>
      </c>
      <c r="AEA6" s="27">
        <v>0.14530000000000001</v>
      </c>
      <c r="AEB6" s="27">
        <v>0.14530000000000001</v>
      </c>
      <c r="AEC6" s="27">
        <v>0.14460000000000001</v>
      </c>
      <c r="AED6" s="27">
        <v>0.1444</v>
      </c>
      <c r="AEE6" s="27">
        <v>0.1444</v>
      </c>
      <c r="AEF6" s="27">
        <v>0.1444</v>
      </c>
      <c r="AEG6" s="27">
        <v>0.14430000000000001</v>
      </c>
      <c r="AEH6" s="27">
        <v>0.1429</v>
      </c>
      <c r="AEI6" s="27">
        <v>0.14299999999999999</v>
      </c>
      <c r="AEJ6" s="27">
        <v>0.1434</v>
      </c>
      <c r="AEK6" s="27">
        <v>0.14269999999999999</v>
      </c>
      <c r="AEL6" s="27">
        <v>0.14269999999999999</v>
      </c>
      <c r="AEM6" s="27">
        <v>0.14269999999999999</v>
      </c>
      <c r="AEN6" s="27">
        <v>0.1419</v>
      </c>
      <c r="AEO6" s="27">
        <v>0.14199999999999999</v>
      </c>
      <c r="AEP6" s="27">
        <v>0.14230000000000001</v>
      </c>
      <c r="AEQ6" s="27">
        <v>0.14249999999999999</v>
      </c>
      <c r="AER6" s="27">
        <v>0.1421</v>
      </c>
      <c r="AES6" s="27">
        <v>0.1421</v>
      </c>
      <c r="AET6" s="27">
        <v>0.1421</v>
      </c>
      <c r="AEU6" s="27">
        <v>0.1414</v>
      </c>
      <c r="AEV6" s="27">
        <v>0.14169999999999999</v>
      </c>
      <c r="AEW6" s="27">
        <v>0.1426</v>
      </c>
      <c r="AEX6" s="27">
        <v>0.1424</v>
      </c>
      <c r="AEY6" s="27">
        <v>0.14269999999999999</v>
      </c>
      <c r="AEZ6" s="27">
        <v>0.14269999999999999</v>
      </c>
      <c r="AFA6" s="27">
        <v>0.14269999999999999</v>
      </c>
      <c r="AFB6" s="27">
        <v>0.14219999999999999</v>
      </c>
      <c r="AFC6" s="27">
        <v>0.1414</v>
      </c>
      <c r="AFD6" s="27">
        <v>0.14180000000000001</v>
      </c>
      <c r="AFE6" s="27">
        <v>0.14280000000000001</v>
      </c>
      <c r="AFF6" s="27">
        <v>0.14330000000000001</v>
      </c>
      <c r="AFG6" s="27">
        <v>0.14330000000000001</v>
      </c>
      <c r="AFH6" s="27">
        <v>0.14330000000000001</v>
      </c>
      <c r="AFI6" s="27">
        <v>0.14330000000000001</v>
      </c>
      <c r="AFJ6" s="27">
        <v>0.14199999999999999</v>
      </c>
      <c r="AFK6" s="27">
        <v>0.1429</v>
      </c>
      <c r="AFL6" s="27">
        <v>0.1429</v>
      </c>
      <c r="AFM6" s="27">
        <v>0.14299999999999999</v>
      </c>
      <c r="AFN6" s="27">
        <v>0.14299999999999999</v>
      </c>
      <c r="AFO6" s="27">
        <v>0.14299999999999999</v>
      </c>
      <c r="AFP6" s="27">
        <v>0.14380000000000001</v>
      </c>
      <c r="AFQ6" s="27">
        <v>0.14349999999999999</v>
      </c>
      <c r="AFR6" s="27">
        <v>0.14360000000000001</v>
      </c>
      <c r="AFS6" s="27">
        <v>0.14399999999999999</v>
      </c>
      <c r="AFT6" s="27">
        <v>0.1444</v>
      </c>
      <c r="AFU6" s="27">
        <v>0.1444</v>
      </c>
      <c r="AFV6" s="27">
        <v>0.1444</v>
      </c>
      <c r="AFW6" s="27">
        <v>0.14530000000000001</v>
      </c>
      <c r="AFX6" s="27">
        <v>0.14510000000000001</v>
      </c>
      <c r="AFY6" s="27">
        <v>0.14460000000000001</v>
      </c>
      <c r="AFZ6" s="27">
        <v>0.1429</v>
      </c>
      <c r="AGA6" s="27">
        <v>0.14360000000000001</v>
      </c>
      <c r="AGB6" s="27">
        <v>0.14360000000000001</v>
      </c>
      <c r="AGC6" s="27">
        <v>0.14360000000000001</v>
      </c>
      <c r="AGD6" s="27">
        <v>0.1439</v>
      </c>
      <c r="AGE6" s="27">
        <v>0.14449999999999999</v>
      </c>
      <c r="AGF6" s="27">
        <v>0.14449999999999999</v>
      </c>
      <c r="AGG6" s="27">
        <v>0.14410000000000001</v>
      </c>
      <c r="AGH6" s="27">
        <v>0.14299999999999999</v>
      </c>
      <c r="AGI6" s="27">
        <v>0.14299999999999999</v>
      </c>
      <c r="AGJ6" s="27">
        <v>0.14299999999999999</v>
      </c>
      <c r="AGK6" s="27">
        <v>0.14349999999999999</v>
      </c>
      <c r="AGL6" s="27">
        <v>0.1434</v>
      </c>
      <c r="AGM6" s="27">
        <v>0.14369999999999999</v>
      </c>
      <c r="AGN6" s="27">
        <v>0.14249999999999999</v>
      </c>
      <c r="AGO6" s="27">
        <v>0.1434</v>
      </c>
      <c r="AGP6" s="27">
        <v>0.1434</v>
      </c>
      <c r="AGQ6" s="27">
        <v>0.1434</v>
      </c>
      <c r="AGR6" s="27">
        <v>0.14360000000000001</v>
      </c>
      <c r="AGS6" s="27">
        <v>0.14130000000000001</v>
      </c>
      <c r="AGT6" s="27">
        <v>0.1421</v>
      </c>
      <c r="AGU6" s="27">
        <v>0.14149999999999999</v>
      </c>
      <c r="AGV6" s="27">
        <v>0.1424</v>
      </c>
      <c r="AGW6" s="27">
        <v>0.1424</v>
      </c>
      <c r="AGX6" s="27">
        <v>0.1424</v>
      </c>
      <c r="AGY6" s="27">
        <v>0.14130000000000001</v>
      </c>
      <c r="AGZ6" s="27">
        <v>0.1404</v>
      </c>
      <c r="AHA6" s="27">
        <v>0.13969999999999999</v>
      </c>
      <c r="AHB6" s="27">
        <v>0.14080000000000001</v>
      </c>
      <c r="AHC6" s="27">
        <v>0.14180000000000001</v>
      </c>
      <c r="AHD6" s="27">
        <v>0.14180000000000001</v>
      </c>
      <c r="AHE6" s="27">
        <v>0.14180000000000001</v>
      </c>
      <c r="AHF6" s="27">
        <v>0.1406</v>
      </c>
      <c r="AHG6" s="27">
        <v>0.1399</v>
      </c>
      <c r="AHH6" s="27">
        <v>0.14050000000000001</v>
      </c>
      <c r="AHI6" s="27">
        <v>0.14050000000000001</v>
      </c>
      <c r="AHJ6" s="27">
        <v>0.14050000000000001</v>
      </c>
      <c r="AHK6" s="27">
        <v>0.14050000000000001</v>
      </c>
      <c r="AHL6" s="27">
        <v>0.14050000000000001</v>
      </c>
      <c r="AHM6" s="27">
        <v>0.14050000000000001</v>
      </c>
      <c r="AHN6" s="27">
        <v>0.14019999999999999</v>
      </c>
      <c r="AHO6" s="27">
        <v>0.1394</v>
      </c>
      <c r="AHP6" s="27">
        <v>0.14019999999999999</v>
      </c>
      <c r="AHQ6" s="27">
        <v>0.1404</v>
      </c>
      <c r="AHR6" s="27">
        <v>0.1404</v>
      </c>
      <c r="AHS6" s="27">
        <v>0.1404</v>
      </c>
      <c r="AHT6" s="27">
        <v>0.1401</v>
      </c>
      <c r="AHU6" s="27">
        <v>0.1431</v>
      </c>
      <c r="AHV6" s="27">
        <v>0.14269999999999999</v>
      </c>
      <c r="AHW6" s="27">
        <v>0.14249999999999999</v>
      </c>
      <c r="AHX6" s="27">
        <v>0.14199999999999999</v>
      </c>
      <c r="AHY6" s="27">
        <v>0.14199999999999999</v>
      </c>
      <c r="AHZ6" s="27">
        <v>0.14199999999999999</v>
      </c>
      <c r="AIA6" s="27">
        <v>0.1447</v>
      </c>
      <c r="AIB6" s="27">
        <v>0.14430000000000001</v>
      </c>
      <c r="AIC6" s="27">
        <v>0.14430000000000001</v>
      </c>
      <c r="AID6" s="27">
        <v>0.1439</v>
      </c>
      <c r="AIE6" s="27">
        <v>0.14299999999999999</v>
      </c>
      <c r="AIF6" s="27">
        <v>0.14299999999999999</v>
      </c>
      <c r="AIG6" s="27">
        <v>0.14299999999999999</v>
      </c>
      <c r="AIH6" s="27">
        <v>0.14280000000000001</v>
      </c>
      <c r="AII6" s="27">
        <v>0.1429</v>
      </c>
      <c r="AIJ6" s="27">
        <v>0.14219999999999999</v>
      </c>
      <c r="AIK6" s="27">
        <v>0.14230000000000001</v>
      </c>
      <c r="AIL6" s="27">
        <v>0.1424</v>
      </c>
      <c r="AIM6" s="27">
        <v>0.1424</v>
      </c>
      <c r="AIN6" s="27">
        <v>0.1424</v>
      </c>
      <c r="AIO6" s="27">
        <v>0.14180000000000001</v>
      </c>
      <c r="AIP6" s="27">
        <v>0.14249999999999999</v>
      </c>
      <c r="AIQ6" s="27">
        <v>0.14269999999999999</v>
      </c>
      <c r="AIR6" s="27">
        <v>0.1429</v>
      </c>
      <c r="AIS6" s="27">
        <v>0.1429</v>
      </c>
      <c r="AIT6" s="27">
        <v>0.1429</v>
      </c>
      <c r="AIU6" s="27">
        <v>0.1429</v>
      </c>
      <c r="AIV6" s="27">
        <v>0.14399999999999999</v>
      </c>
      <c r="AIW6" s="27">
        <v>0.14380000000000001</v>
      </c>
      <c r="AIX6" s="27">
        <v>0.14460000000000001</v>
      </c>
      <c r="AIY6" s="27">
        <v>0.14480000000000001</v>
      </c>
      <c r="AIZ6" s="27">
        <v>0.14649999999999999</v>
      </c>
      <c r="AJA6" s="27">
        <v>0.14649999999999999</v>
      </c>
      <c r="AJB6" s="27">
        <v>0.14649999999999999</v>
      </c>
      <c r="AJC6" s="27">
        <v>0.1464</v>
      </c>
      <c r="AJD6" s="27">
        <v>0.14810000000000001</v>
      </c>
      <c r="AJE6" s="27">
        <v>0.14829999999999999</v>
      </c>
      <c r="AJF6" s="27">
        <v>0.1487</v>
      </c>
      <c r="AJG6" s="27">
        <v>0.14910000000000001</v>
      </c>
      <c r="AJH6" s="27">
        <v>0.14910000000000001</v>
      </c>
      <c r="AJI6" s="27">
        <v>0.14910000000000001</v>
      </c>
      <c r="AJJ6" s="27">
        <v>0.1487</v>
      </c>
      <c r="AJK6" s="27">
        <v>0.14910000000000001</v>
      </c>
      <c r="AJL6" s="27">
        <v>0.1482</v>
      </c>
      <c r="AJM6" s="27">
        <v>0.14710000000000001</v>
      </c>
      <c r="AJN6" s="27">
        <v>0.14680000000000001</v>
      </c>
      <c r="AJO6" s="27">
        <v>0.14680000000000001</v>
      </c>
      <c r="AJP6" s="27">
        <v>0.14680000000000001</v>
      </c>
      <c r="AJQ6" s="27">
        <v>0.1469</v>
      </c>
      <c r="AJR6" s="27">
        <v>0.1469</v>
      </c>
      <c r="AJS6" s="27">
        <v>0.1462</v>
      </c>
      <c r="AJT6" s="27">
        <v>0.1464</v>
      </c>
      <c r="AJU6" s="27">
        <v>0.1464</v>
      </c>
      <c r="AJV6" s="27">
        <v>0.1464</v>
      </c>
      <c r="AJW6" s="27">
        <v>0.1464</v>
      </c>
      <c r="AJX6" s="27">
        <v>0.14760000000000001</v>
      </c>
      <c r="AJY6" s="27">
        <v>0.14749999999999999</v>
      </c>
      <c r="AJZ6" s="27">
        <v>0.1477</v>
      </c>
      <c r="AKA6" s="27">
        <v>0.14779999999999999</v>
      </c>
      <c r="AKB6" s="27">
        <v>0.1479</v>
      </c>
      <c r="AKC6" s="27">
        <v>0.1479</v>
      </c>
      <c r="AKD6" s="27">
        <v>0.1479</v>
      </c>
      <c r="AKE6" s="27">
        <v>0.1484</v>
      </c>
      <c r="AKF6" s="27">
        <v>0.14810000000000001</v>
      </c>
      <c r="AKG6" s="27">
        <v>0.1489</v>
      </c>
      <c r="AKH6" s="27">
        <v>0.15</v>
      </c>
      <c r="AKI6" s="27">
        <v>0.1497</v>
      </c>
      <c r="AKJ6" s="27">
        <v>0.1497</v>
      </c>
      <c r="AKK6" s="27">
        <v>0.1497</v>
      </c>
      <c r="AKL6" s="27">
        <v>0.15029999999999999</v>
      </c>
      <c r="AKM6" s="27">
        <v>0.1507</v>
      </c>
      <c r="AKN6" s="27">
        <v>0.15</v>
      </c>
      <c r="AKO6" s="27">
        <v>0.15090000000000001</v>
      </c>
      <c r="AKP6" s="27">
        <v>0.14979999999999999</v>
      </c>
      <c r="AKQ6" s="27">
        <v>0.14979999999999999</v>
      </c>
      <c r="AKR6" s="27">
        <v>0.14979999999999999</v>
      </c>
      <c r="AKS6" s="27">
        <v>0.15060000000000001</v>
      </c>
      <c r="AKT6" s="27">
        <v>0.15060000000000001</v>
      </c>
      <c r="AKU6" s="27">
        <v>0.15060000000000001</v>
      </c>
      <c r="AKV6" s="27">
        <v>0.15110000000000001</v>
      </c>
      <c r="AKW6" s="27">
        <v>0.15040000000000001</v>
      </c>
      <c r="AKX6" s="27">
        <v>0.15040000000000001</v>
      </c>
      <c r="AKY6" s="27">
        <v>0.15040000000000001</v>
      </c>
      <c r="AKZ6" s="27">
        <v>0.15079999999999999</v>
      </c>
      <c r="ALA6" s="27">
        <v>0.14960000000000001</v>
      </c>
      <c r="ALB6" s="27">
        <v>0.15010000000000001</v>
      </c>
      <c r="ALC6" s="27">
        <v>0.14990000000000001</v>
      </c>
      <c r="ALD6" s="27">
        <v>0.1507</v>
      </c>
      <c r="ALE6" s="27">
        <v>0.1507</v>
      </c>
      <c r="ALF6" s="27">
        <v>0.1507</v>
      </c>
      <c r="ALG6" s="27">
        <v>0.15110000000000001</v>
      </c>
      <c r="ALH6" s="27">
        <v>0.1507</v>
      </c>
      <c r="ALI6" s="27">
        <v>0.15110000000000001</v>
      </c>
      <c r="ALJ6" s="27">
        <v>0.15079999999999999</v>
      </c>
      <c r="ALK6" s="27">
        <v>0.15140000000000001</v>
      </c>
      <c r="ALL6" s="27">
        <v>0.15140000000000001</v>
      </c>
      <c r="ALM6" s="27">
        <v>0.15140000000000001</v>
      </c>
      <c r="ALN6" s="27">
        <v>0.15179999999999999</v>
      </c>
      <c r="ALO6" s="27">
        <v>0.151</v>
      </c>
      <c r="ALP6" s="27">
        <v>0.15</v>
      </c>
      <c r="ALQ6" s="27">
        <v>0.14990000000000001</v>
      </c>
      <c r="ALR6" s="27">
        <v>0.15040000000000001</v>
      </c>
      <c r="ALS6" s="27">
        <v>0.15040000000000001</v>
      </c>
      <c r="ALT6" s="27">
        <v>0.15040000000000001</v>
      </c>
      <c r="ALU6" s="27">
        <v>0.14979999999999999</v>
      </c>
      <c r="ALV6" s="27">
        <v>0.14960000000000001</v>
      </c>
      <c r="ALW6" s="27">
        <v>0.15</v>
      </c>
      <c r="ALX6" s="27">
        <v>0.15</v>
      </c>
      <c r="ALY6" s="27">
        <v>0.15160000000000001</v>
      </c>
      <c r="ALZ6" s="27">
        <v>0.15160000000000001</v>
      </c>
      <c r="AMA6" s="27">
        <v>0.15160000000000001</v>
      </c>
      <c r="AMB6" s="27">
        <v>0.1517</v>
      </c>
      <c r="AMC6" s="27">
        <v>0.15140000000000001</v>
      </c>
      <c r="AMD6" s="27">
        <v>0.15240000000000001</v>
      </c>
      <c r="AME6" s="27">
        <v>0.15190000000000001</v>
      </c>
      <c r="AMF6" s="27">
        <v>0.1522</v>
      </c>
      <c r="AMG6" s="27">
        <v>0.1522</v>
      </c>
      <c r="AMH6" s="27">
        <v>0.1522</v>
      </c>
      <c r="AMI6" s="27">
        <v>0.15210000000000001</v>
      </c>
      <c r="AMJ6" s="27">
        <v>0.1515</v>
      </c>
      <c r="AMK6" s="27">
        <v>0.15179999999999999</v>
      </c>
      <c r="AML6" s="27">
        <v>0.15029999999999999</v>
      </c>
      <c r="AMM6" s="27">
        <v>0.15</v>
      </c>
      <c r="AMN6" s="27">
        <v>0.15</v>
      </c>
      <c r="AMO6" s="27">
        <v>0.15</v>
      </c>
      <c r="AMP6" s="27">
        <v>0.14990000000000001</v>
      </c>
      <c r="AMQ6" s="27">
        <v>0.15040000000000001</v>
      </c>
      <c r="AMR6" s="27">
        <v>0.14899999999999999</v>
      </c>
      <c r="AMS6" s="27">
        <v>0.14910000000000001</v>
      </c>
      <c r="AMT6" s="27">
        <v>0.15</v>
      </c>
      <c r="AMU6" s="27">
        <v>0.15</v>
      </c>
      <c r="AMV6" s="27">
        <v>0.15</v>
      </c>
      <c r="AMW6" s="27">
        <v>0.1497</v>
      </c>
      <c r="AMX6" s="27">
        <v>0.15060000000000001</v>
      </c>
      <c r="AMY6" s="27">
        <v>0.15049999999999999</v>
      </c>
      <c r="AMZ6" s="27">
        <v>0.15010000000000001</v>
      </c>
      <c r="ANA6" s="27">
        <v>0.14940000000000001</v>
      </c>
      <c r="ANB6" s="27">
        <v>0.14940000000000001</v>
      </c>
      <c r="ANC6" s="27">
        <v>0.14940000000000001</v>
      </c>
      <c r="AND6" s="27">
        <v>0.14910000000000001</v>
      </c>
      <c r="ANE6" s="27">
        <v>0.1477</v>
      </c>
      <c r="ANF6" s="27">
        <v>0.14779999999999999</v>
      </c>
      <c r="ANG6" s="27">
        <v>0.14760000000000001</v>
      </c>
      <c r="ANH6" s="27">
        <v>0.14810000000000001</v>
      </c>
      <c r="ANI6" s="27">
        <v>0.14810000000000001</v>
      </c>
      <c r="ANJ6" s="27">
        <v>0.14810000000000001</v>
      </c>
      <c r="ANK6" s="27">
        <v>0.14810000000000001</v>
      </c>
      <c r="ANL6" s="27">
        <v>0.14810000000000001</v>
      </c>
      <c r="ANM6" s="27">
        <v>0.14829999999999999</v>
      </c>
      <c r="ANN6" s="27">
        <v>0.14860000000000001</v>
      </c>
      <c r="ANO6" s="27">
        <v>0.14960000000000001</v>
      </c>
      <c r="ANP6" s="27">
        <v>0.14960000000000001</v>
      </c>
      <c r="ANQ6" s="27">
        <v>0.14960000000000001</v>
      </c>
      <c r="ANR6" s="27">
        <v>0.15</v>
      </c>
      <c r="ANS6" s="27">
        <v>0.1489</v>
      </c>
      <c r="ANT6" s="27">
        <v>0.14910000000000001</v>
      </c>
      <c r="ANU6" s="27">
        <v>0.14860000000000001</v>
      </c>
      <c r="ANV6" s="27">
        <v>0.14879999999999999</v>
      </c>
      <c r="ANW6" s="27">
        <v>0.14879999999999999</v>
      </c>
      <c r="ANX6" s="27">
        <v>0.14879999999999999</v>
      </c>
      <c r="ANY6" s="27">
        <v>0.1489</v>
      </c>
      <c r="ANZ6" s="27">
        <v>0.14879999999999999</v>
      </c>
      <c r="AOA6" s="27">
        <v>0.14979999999999999</v>
      </c>
      <c r="AOB6" s="27">
        <v>0.1497</v>
      </c>
      <c r="AOC6" s="27">
        <v>0.1497</v>
      </c>
      <c r="AOD6" s="27">
        <v>0.1497</v>
      </c>
      <c r="AOE6" s="27">
        <v>0.1497</v>
      </c>
      <c r="AOF6" s="27">
        <v>0.1492</v>
      </c>
      <c r="AOG6" s="27">
        <v>0.14910000000000001</v>
      </c>
      <c r="AOH6" s="27">
        <v>0.1489</v>
      </c>
      <c r="AOI6" s="27">
        <v>0.1479</v>
      </c>
      <c r="AOJ6" s="27">
        <v>0.14879999999999999</v>
      </c>
      <c r="AOK6" s="27">
        <v>0.14879999999999999</v>
      </c>
      <c r="AOL6" s="27">
        <v>0.14879999999999999</v>
      </c>
      <c r="AOM6" s="27">
        <v>0.15310000000000001</v>
      </c>
      <c r="AON6" s="27">
        <v>0.1517</v>
      </c>
      <c r="AOO6" s="27">
        <v>0.1522</v>
      </c>
      <c r="AOP6" s="27">
        <v>0.15240000000000001</v>
      </c>
      <c r="AOQ6" s="27">
        <v>0.15129999999999999</v>
      </c>
      <c r="AOR6" s="27">
        <v>0.15129999999999999</v>
      </c>
      <c r="AOS6" s="27">
        <v>0.15129999999999999</v>
      </c>
      <c r="AOT6" s="27">
        <v>0.15029999999999999</v>
      </c>
      <c r="AOU6" s="27">
        <v>0.151</v>
      </c>
      <c r="AOV6" s="27">
        <v>0.151</v>
      </c>
      <c r="AOW6" s="27">
        <v>0.1515</v>
      </c>
      <c r="AOX6" s="27">
        <v>0.152</v>
      </c>
      <c r="AOY6" s="27">
        <v>0.152</v>
      </c>
      <c r="AOZ6" s="27">
        <v>0.152</v>
      </c>
      <c r="APA6" s="27">
        <v>0.1525</v>
      </c>
      <c r="APB6" s="27">
        <v>0.153</v>
      </c>
      <c r="APC6" s="27">
        <v>0.15260000000000001</v>
      </c>
      <c r="APD6" s="27">
        <v>0.15260000000000001</v>
      </c>
      <c r="APE6" s="27">
        <v>0.15</v>
      </c>
      <c r="APF6" s="27">
        <v>0.15</v>
      </c>
      <c r="APG6" s="27">
        <v>0.15</v>
      </c>
      <c r="APH6" s="27">
        <v>0.15040000000000001</v>
      </c>
      <c r="API6" s="27">
        <v>0.1502</v>
      </c>
      <c r="APJ6" s="27">
        <v>0.15</v>
      </c>
      <c r="APK6" s="27">
        <v>0.14979999999999999</v>
      </c>
      <c r="APL6" s="27">
        <v>0.1502</v>
      </c>
      <c r="APM6" s="27">
        <v>0.1502</v>
      </c>
      <c r="APN6" s="27">
        <v>0.1502</v>
      </c>
      <c r="APO6" s="27">
        <v>0.1502</v>
      </c>
      <c r="APP6" s="27">
        <v>0.14990000000000001</v>
      </c>
      <c r="APQ6" s="27">
        <v>0.1502</v>
      </c>
      <c r="APR6" s="27">
        <v>0.15079999999999999</v>
      </c>
      <c r="APS6" s="27">
        <v>0.15090000000000001</v>
      </c>
      <c r="APT6" s="27">
        <v>0.15090000000000001</v>
      </c>
      <c r="APU6" s="27">
        <v>0.15090000000000001</v>
      </c>
      <c r="APV6" s="27">
        <v>0.15060000000000001</v>
      </c>
      <c r="APW6" s="27">
        <v>0.1517</v>
      </c>
      <c r="APX6" s="27">
        <v>0.1522</v>
      </c>
      <c r="APY6" s="27">
        <v>0.1522</v>
      </c>
      <c r="APZ6" s="27">
        <v>0.1525</v>
      </c>
      <c r="AQA6" s="27">
        <v>0.1525</v>
      </c>
      <c r="AQB6" s="27">
        <v>0.1525</v>
      </c>
      <c r="AQC6" s="27">
        <v>0.15310000000000001</v>
      </c>
      <c r="AQD6" s="27">
        <v>0.15329999999999999</v>
      </c>
      <c r="AQE6" s="27">
        <v>0.15290000000000001</v>
      </c>
      <c r="AQF6" s="27">
        <v>0.1532</v>
      </c>
      <c r="AQG6" s="27">
        <v>0.15359999999999999</v>
      </c>
      <c r="AQH6" s="27">
        <v>0.15359999999999999</v>
      </c>
      <c r="AQI6" s="27">
        <v>0.15359999999999999</v>
      </c>
      <c r="AQJ6" s="27">
        <v>0.1537</v>
      </c>
      <c r="AQK6" s="27">
        <v>0.15459999999999999</v>
      </c>
      <c r="AQL6" s="27">
        <v>0.15540000000000001</v>
      </c>
      <c r="AQM6" s="27">
        <v>0.15440000000000001</v>
      </c>
      <c r="AQN6" s="27">
        <v>0.1532</v>
      </c>
      <c r="AQO6" s="27">
        <v>0.1532</v>
      </c>
      <c r="AQP6" s="27">
        <v>0.1532</v>
      </c>
      <c r="AQQ6" s="27">
        <v>0.15260000000000001</v>
      </c>
      <c r="AQR6" s="27">
        <v>0.15190000000000001</v>
      </c>
      <c r="AQS6" s="27">
        <v>0.1517</v>
      </c>
      <c r="AQT6" s="27">
        <v>0.15140000000000001</v>
      </c>
      <c r="AQU6" s="27">
        <v>0.15140000000000001</v>
      </c>
      <c r="AQV6" s="27">
        <v>0.15140000000000001</v>
      </c>
      <c r="AQW6" s="27">
        <v>0.15140000000000001</v>
      </c>
      <c r="AQX6" s="27">
        <v>0.15260000000000001</v>
      </c>
      <c r="AQY6" s="27">
        <v>0.15290000000000001</v>
      </c>
      <c r="AQZ6" s="27">
        <v>0.15240000000000001</v>
      </c>
      <c r="ARA6" s="27">
        <v>0.15190000000000001</v>
      </c>
      <c r="ARB6" s="27">
        <v>0.15160000000000001</v>
      </c>
      <c r="ARC6" s="27">
        <v>0.15160000000000001</v>
      </c>
      <c r="ARD6" s="27">
        <v>0.15160000000000001</v>
      </c>
      <c r="ARE6" s="27">
        <v>0.1512</v>
      </c>
      <c r="ARF6" s="27">
        <v>0.15179999999999999</v>
      </c>
      <c r="ARG6" s="27">
        <v>0.15310000000000001</v>
      </c>
      <c r="ARH6" s="27">
        <v>0.153</v>
      </c>
      <c r="ARI6" s="27">
        <v>0.1527</v>
      </c>
      <c r="ARJ6" s="27">
        <v>0.1527</v>
      </c>
      <c r="ARK6" s="27">
        <v>0.1527</v>
      </c>
      <c r="ARL6" s="27">
        <v>0.1527</v>
      </c>
      <c r="ARM6" s="27">
        <v>0.15229999999999999</v>
      </c>
      <c r="ARN6" s="27">
        <v>0.1527</v>
      </c>
      <c r="ARO6" s="27">
        <v>0.15279999999999999</v>
      </c>
      <c r="ARP6" s="27">
        <v>0.15340000000000001</v>
      </c>
      <c r="ARQ6" s="27">
        <v>0.15340000000000001</v>
      </c>
      <c r="ARR6" s="27">
        <v>0.15340000000000001</v>
      </c>
      <c r="ARS6" s="27">
        <v>0.15279999999999999</v>
      </c>
      <c r="ART6" s="27">
        <v>0.15190000000000001</v>
      </c>
      <c r="ARU6" s="27">
        <v>0.1502</v>
      </c>
      <c r="ARV6" s="27">
        <v>0.14960000000000001</v>
      </c>
      <c r="ARW6" s="27">
        <v>0.14960000000000001</v>
      </c>
      <c r="ARX6" s="27">
        <v>0.14960000000000001</v>
      </c>
      <c r="ARY6" s="27">
        <v>0.14960000000000001</v>
      </c>
      <c r="ARZ6" s="27">
        <v>0.14960000000000001</v>
      </c>
      <c r="ASA6" s="27">
        <v>0.14990000000000001</v>
      </c>
      <c r="ASB6" s="27">
        <v>0.15040000000000001</v>
      </c>
      <c r="ASC6" s="27">
        <v>0.1512</v>
      </c>
      <c r="ASD6" s="27">
        <v>0.15129999999999999</v>
      </c>
      <c r="ASE6" s="27">
        <v>0.15129999999999999</v>
      </c>
      <c r="ASF6" s="27">
        <v>0.15129999999999999</v>
      </c>
      <c r="ASG6" s="27">
        <v>0.1517</v>
      </c>
      <c r="ASH6" s="27">
        <v>0.1484</v>
      </c>
      <c r="ASI6" s="27">
        <v>0.14899999999999999</v>
      </c>
      <c r="ASJ6" s="27">
        <v>0.14910000000000001</v>
      </c>
      <c r="ASK6" s="27">
        <v>0.1487</v>
      </c>
      <c r="ASL6" s="27">
        <v>0.1487</v>
      </c>
      <c r="ASM6" s="27">
        <v>0.1487</v>
      </c>
      <c r="ASN6" s="27">
        <v>0.14560000000000001</v>
      </c>
      <c r="ASO6" s="27">
        <v>0.14710000000000001</v>
      </c>
      <c r="ASP6" s="27">
        <v>0.14779999999999999</v>
      </c>
      <c r="ASQ6" s="27">
        <v>0.14680000000000001</v>
      </c>
      <c r="ASR6" s="27">
        <v>0.14699999999999999</v>
      </c>
      <c r="ASS6" s="27">
        <v>0.14699999999999999</v>
      </c>
      <c r="AST6" s="27">
        <v>0.14699999999999999</v>
      </c>
      <c r="ASU6" s="27">
        <v>0.1462</v>
      </c>
      <c r="ASV6" s="27">
        <v>0.14560000000000001</v>
      </c>
      <c r="ASW6" s="27">
        <v>0.14580000000000001</v>
      </c>
      <c r="ASX6" s="27">
        <v>0.1459</v>
      </c>
      <c r="ASY6" s="27">
        <v>0.14749999999999999</v>
      </c>
      <c r="ASZ6" s="27">
        <v>0.14749999999999999</v>
      </c>
      <c r="ATA6" s="27">
        <v>0.14749999999999999</v>
      </c>
      <c r="ATB6" s="27">
        <v>0.14779999999999999</v>
      </c>
      <c r="ATC6" s="27">
        <v>0.1472</v>
      </c>
      <c r="ATD6" s="27">
        <v>0.1474</v>
      </c>
      <c r="ATE6" s="27">
        <v>0.14779999999999999</v>
      </c>
      <c r="ATF6" s="27">
        <v>0.1487</v>
      </c>
      <c r="ATG6" s="27">
        <v>0.1487</v>
      </c>
      <c r="ATH6" s="27">
        <v>0.1487</v>
      </c>
      <c r="ATI6" s="27">
        <v>0.14849999999999999</v>
      </c>
      <c r="ATJ6" s="27">
        <v>0.1492</v>
      </c>
      <c r="ATK6" s="27">
        <v>0.14960000000000001</v>
      </c>
      <c r="ATL6" s="27">
        <v>0.14979999999999999</v>
      </c>
      <c r="ATM6" s="27">
        <v>0.15110000000000001</v>
      </c>
      <c r="ATN6" s="27">
        <v>0.15110000000000001</v>
      </c>
      <c r="ATO6" s="27">
        <v>0.15110000000000001</v>
      </c>
      <c r="ATP6" s="27">
        <v>0.152</v>
      </c>
      <c r="ATQ6" s="27">
        <v>0.15079999999999999</v>
      </c>
      <c r="ATR6" s="27">
        <v>0.15049999999999999</v>
      </c>
      <c r="ATS6" s="27">
        <v>0.1487</v>
      </c>
      <c r="ATT6" s="27">
        <v>0.15010000000000001</v>
      </c>
      <c r="ATU6" s="27">
        <v>0.15010000000000001</v>
      </c>
      <c r="ATV6" s="27">
        <v>0.15010000000000001</v>
      </c>
      <c r="ATW6" s="27">
        <v>0.1502</v>
      </c>
      <c r="ATX6" s="27">
        <v>0.14649999999999999</v>
      </c>
      <c r="ATY6" s="27">
        <v>0.14630000000000001</v>
      </c>
      <c r="ATZ6" s="27">
        <v>0.14580000000000001</v>
      </c>
      <c r="AUA6" s="27">
        <v>0.14630000000000001</v>
      </c>
      <c r="AUB6" s="27">
        <v>0.14630000000000001</v>
      </c>
      <c r="AUC6" s="27">
        <v>0.14630000000000001</v>
      </c>
      <c r="AUD6" s="27">
        <v>0.14610000000000001</v>
      </c>
      <c r="AUE6" s="27">
        <v>0.1459</v>
      </c>
      <c r="AUF6" s="27">
        <v>0.1452</v>
      </c>
      <c r="AUG6" s="27">
        <v>0.1449</v>
      </c>
      <c r="AUH6" s="27">
        <v>0.14480000000000001</v>
      </c>
      <c r="AUI6" s="27">
        <v>0.14480000000000001</v>
      </c>
      <c r="AUJ6" s="27">
        <v>0.14480000000000001</v>
      </c>
      <c r="AUK6" s="27">
        <v>0.14599999999999999</v>
      </c>
      <c r="AUL6" s="27">
        <v>0.14610000000000001</v>
      </c>
      <c r="AUM6" s="27">
        <v>0.14560000000000001</v>
      </c>
      <c r="AUN6" s="27">
        <v>0.1459</v>
      </c>
      <c r="AUO6" s="27">
        <v>0.1462</v>
      </c>
      <c r="AUP6" s="27">
        <v>0.1462</v>
      </c>
      <c r="AUQ6" s="27">
        <v>0.1462</v>
      </c>
      <c r="AUR6" s="27">
        <v>0.14599999999999999</v>
      </c>
      <c r="AUS6" s="27">
        <v>0.14499999999999999</v>
      </c>
      <c r="AUT6" s="27">
        <v>0.1452</v>
      </c>
      <c r="AUU6" s="27">
        <v>0.1459</v>
      </c>
      <c r="AUV6" s="27">
        <v>0.14560000000000001</v>
      </c>
      <c r="AUW6" s="27">
        <v>0.14560000000000001</v>
      </c>
      <c r="AUX6" s="27">
        <v>0.14560000000000001</v>
      </c>
      <c r="AUY6" s="27">
        <v>0.1457</v>
      </c>
      <c r="AUZ6" s="27">
        <v>0.14399999999999999</v>
      </c>
      <c r="AVA6" s="27">
        <v>0.14399999999999999</v>
      </c>
      <c r="AVB6" s="27">
        <v>0.14599999999999999</v>
      </c>
      <c r="AVC6" s="27">
        <v>0.1459</v>
      </c>
      <c r="AVD6" s="27">
        <v>0.1459</v>
      </c>
      <c r="AVE6" s="27">
        <v>0.1459</v>
      </c>
      <c r="AVF6" s="27">
        <v>0.1459</v>
      </c>
      <c r="AVG6" s="27">
        <v>0.1464</v>
      </c>
      <c r="AVH6" s="27">
        <v>0.14680000000000001</v>
      </c>
      <c r="AVI6" s="27">
        <v>0.1469</v>
      </c>
      <c r="AVJ6" s="27">
        <v>0.1467</v>
      </c>
      <c r="AVK6" s="27">
        <v>0.1467</v>
      </c>
      <c r="AVL6" s="27">
        <v>0.1467</v>
      </c>
      <c r="AVM6" s="27">
        <v>0.1467</v>
      </c>
      <c r="AVN6" s="27">
        <v>0.14630000000000001</v>
      </c>
      <c r="AVO6" s="27">
        <v>0.14680000000000001</v>
      </c>
      <c r="AVP6" s="27">
        <v>0.1457</v>
      </c>
      <c r="AVQ6" s="27">
        <v>0.1452</v>
      </c>
      <c r="AVR6" s="27">
        <v>0.1452</v>
      </c>
      <c r="AVS6" s="27">
        <v>0.1452</v>
      </c>
      <c r="AVT6" s="27">
        <v>0.14530000000000001</v>
      </c>
      <c r="AVU6" s="27">
        <v>0.14649999999999999</v>
      </c>
      <c r="AVV6" s="27">
        <v>0.14729999999999999</v>
      </c>
      <c r="AVW6" s="27">
        <v>0.1472</v>
      </c>
      <c r="AVX6" s="27">
        <v>0.14680000000000001</v>
      </c>
      <c r="AVY6" s="27">
        <v>0.14680000000000001</v>
      </c>
      <c r="AVZ6" s="27">
        <v>0.14680000000000001</v>
      </c>
      <c r="AWA6" s="27">
        <v>0.1467</v>
      </c>
      <c r="AWB6" s="27">
        <v>0.14660000000000001</v>
      </c>
      <c r="AWC6" s="27">
        <v>0.14580000000000001</v>
      </c>
      <c r="AWD6" s="27">
        <v>0.1449</v>
      </c>
      <c r="AWE6" s="27">
        <v>0.14610000000000001</v>
      </c>
      <c r="AWF6" s="27">
        <v>0.14610000000000001</v>
      </c>
      <c r="AWG6" s="27">
        <v>0.14610000000000001</v>
      </c>
      <c r="AWH6" s="27">
        <v>0.1431</v>
      </c>
      <c r="AWI6" s="27">
        <v>0.14230000000000001</v>
      </c>
      <c r="AWJ6" s="27">
        <v>0.1421</v>
      </c>
      <c r="AWK6" s="27">
        <v>0.14180000000000001</v>
      </c>
      <c r="AWL6" s="27">
        <v>0.14180000000000001</v>
      </c>
      <c r="AWM6" s="27">
        <v>0.14180000000000001</v>
      </c>
      <c r="AWN6" s="27">
        <v>0.14180000000000001</v>
      </c>
      <c r="AWO6" s="27">
        <v>0.14219999999999999</v>
      </c>
      <c r="AWP6" s="27">
        <v>0.1419</v>
      </c>
      <c r="AWQ6" s="27">
        <v>0.14280000000000001</v>
      </c>
      <c r="AWR6" s="27">
        <v>0.14249999999999999</v>
      </c>
      <c r="AWS6" s="27">
        <v>0.14330000000000001</v>
      </c>
      <c r="AWT6" s="27">
        <v>0.14330000000000001</v>
      </c>
      <c r="AWU6" s="27">
        <v>0.14330000000000001</v>
      </c>
      <c r="AWV6" s="27">
        <v>0.14330000000000001</v>
      </c>
      <c r="AWW6" s="27">
        <v>0.14299999999999999</v>
      </c>
      <c r="AWX6" s="27">
        <v>0.14299999999999999</v>
      </c>
      <c r="AWY6" s="27">
        <v>0.14369999999999999</v>
      </c>
      <c r="AWZ6" s="27">
        <v>0.14430000000000001</v>
      </c>
      <c r="AXA6" s="27">
        <v>0.14430000000000001</v>
      </c>
      <c r="AXB6" s="27">
        <v>0.14430000000000001</v>
      </c>
      <c r="AXC6" s="27">
        <v>0.14380000000000001</v>
      </c>
      <c r="AXD6" s="27">
        <v>0.14360000000000001</v>
      </c>
      <c r="AXE6" s="27">
        <v>0.14360000000000001</v>
      </c>
      <c r="AXF6" s="27">
        <v>0.14449999999999999</v>
      </c>
      <c r="AXG6" s="27">
        <v>0.14560000000000001</v>
      </c>
      <c r="AXH6" s="27">
        <v>0.14560000000000001</v>
      </c>
      <c r="AXI6" s="27">
        <v>0.14560000000000001</v>
      </c>
      <c r="AXJ6" s="27">
        <v>0.1459</v>
      </c>
      <c r="AXK6" s="27">
        <v>0.14660000000000001</v>
      </c>
      <c r="AXL6" s="27">
        <v>0.1472</v>
      </c>
      <c r="AXM6" s="27">
        <v>0.1479</v>
      </c>
      <c r="AXN6" s="27">
        <v>0.1477</v>
      </c>
      <c r="AXO6" s="27">
        <v>0.1477</v>
      </c>
      <c r="AXP6" s="27">
        <v>0.1477</v>
      </c>
      <c r="AXQ6" s="27">
        <v>0.14660000000000001</v>
      </c>
      <c r="AXR6" s="27">
        <v>0.14860000000000001</v>
      </c>
      <c r="AXS6" s="27">
        <v>0.14829999999999999</v>
      </c>
      <c r="AXT6" s="27">
        <v>0.14760000000000001</v>
      </c>
      <c r="AXU6" s="27">
        <v>0.14860000000000001</v>
      </c>
      <c r="AXV6" s="27">
        <v>0.14860000000000001</v>
      </c>
      <c r="AXW6" s="27">
        <v>0.14860000000000001</v>
      </c>
      <c r="AXX6" s="27">
        <v>0.1517</v>
      </c>
      <c r="AXY6" s="27">
        <v>0.1522</v>
      </c>
      <c r="AXZ6" s="27">
        <v>0.1525</v>
      </c>
      <c r="AYA6" s="27">
        <v>0.15190000000000001</v>
      </c>
      <c r="AYB6" s="27">
        <v>0.15229999999999999</v>
      </c>
      <c r="AYC6" s="27">
        <v>0.15229999999999999</v>
      </c>
      <c r="AYD6" s="27">
        <v>0.15229999999999999</v>
      </c>
      <c r="AYE6" s="27">
        <v>0.15329999999999999</v>
      </c>
      <c r="AYF6" s="27">
        <v>0.15290000000000001</v>
      </c>
      <c r="AYG6" s="27">
        <v>0.1525</v>
      </c>
      <c r="AYH6" s="27">
        <v>0.15240000000000001</v>
      </c>
      <c r="AYI6" s="27">
        <v>0.15229999999999999</v>
      </c>
      <c r="AYJ6" s="27">
        <v>0.15229999999999999</v>
      </c>
      <c r="AYK6" s="27">
        <v>0.15229999999999999</v>
      </c>
      <c r="AYL6" s="27">
        <v>0.15079999999999999</v>
      </c>
      <c r="AYM6" s="27">
        <v>0.151</v>
      </c>
      <c r="AYN6" s="27">
        <v>0.15040000000000001</v>
      </c>
      <c r="AYO6" s="27">
        <v>0.15060000000000001</v>
      </c>
      <c r="AYP6" s="27">
        <v>0.14960000000000001</v>
      </c>
      <c r="AYQ6" s="27">
        <v>0.14960000000000001</v>
      </c>
      <c r="AYR6" s="27">
        <v>0.14960000000000001</v>
      </c>
      <c r="AYS6" s="27">
        <v>0.14949999999999999</v>
      </c>
      <c r="AYT6" s="27">
        <v>0.1502</v>
      </c>
      <c r="AYU6" s="27">
        <v>0.1502</v>
      </c>
      <c r="AYV6" s="27">
        <v>0.1497</v>
      </c>
      <c r="AYW6" s="27">
        <v>0.14949999999999999</v>
      </c>
      <c r="AYX6" s="27">
        <v>0.14949999999999999</v>
      </c>
      <c r="AYY6" s="27">
        <v>0.14949999999999999</v>
      </c>
      <c r="AYZ6" s="27">
        <v>0.1507</v>
      </c>
      <c r="AZA6" s="27">
        <v>0.14949999999999999</v>
      </c>
      <c r="AZB6" s="27">
        <v>0.14949999999999999</v>
      </c>
      <c r="AZC6" s="27">
        <v>0.15079999999999999</v>
      </c>
      <c r="AZD6" s="27">
        <v>0.153</v>
      </c>
      <c r="AZE6" s="27">
        <v>0.153</v>
      </c>
      <c r="AZF6" s="27">
        <v>0.153</v>
      </c>
      <c r="AZG6" s="27">
        <v>0.15160000000000001</v>
      </c>
      <c r="AZH6" s="27">
        <v>0.15049999999999999</v>
      </c>
      <c r="AZI6" s="27">
        <v>0.1517</v>
      </c>
      <c r="AZJ6" s="27">
        <v>0.1515</v>
      </c>
      <c r="AZK6" s="27">
        <v>0.151</v>
      </c>
      <c r="AZL6" s="27">
        <v>0.151</v>
      </c>
      <c r="AZM6" s="27">
        <v>0.151</v>
      </c>
      <c r="AZN6" s="27">
        <v>0.14990000000000001</v>
      </c>
      <c r="AZO6" s="27">
        <v>0.14929999999999999</v>
      </c>
      <c r="AZP6" s="27">
        <v>0.14960000000000001</v>
      </c>
      <c r="AZQ6" s="27">
        <v>0.14940000000000001</v>
      </c>
      <c r="AZR6" s="27">
        <v>0.14929999999999999</v>
      </c>
      <c r="AZS6" s="27">
        <v>0.14929999999999999</v>
      </c>
      <c r="AZT6" s="27">
        <v>0.14929999999999999</v>
      </c>
      <c r="AZU6" s="27">
        <v>0.15049999999999999</v>
      </c>
      <c r="AZV6" s="27">
        <v>0.15079999999999999</v>
      </c>
      <c r="AZW6" s="27">
        <v>0.15049999999999999</v>
      </c>
      <c r="AZX6" s="27">
        <v>0.15029999999999999</v>
      </c>
      <c r="AZY6" s="27">
        <v>0.151</v>
      </c>
      <c r="AZZ6" s="27">
        <v>0.151</v>
      </c>
      <c r="BAA6" s="27">
        <v>0.151</v>
      </c>
      <c r="BAB6" s="27">
        <v>0.1512</v>
      </c>
      <c r="BAC6" s="27">
        <v>0.15279999999999999</v>
      </c>
      <c r="BAD6" s="27">
        <v>0.1542</v>
      </c>
      <c r="BAE6" s="27">
        <v>0.154</v>
      </c>
      <c r="BAF6" s="27">
        <v>0.1512</v>
      </c>
      <c r="BAG6" s="27">
        <v>0.1512</v>
      </c>
      <c r="BAH6" s="27">
        <v>0.1512</v>
      </c>
      <c r="BAI6" s="27">
        <v>0.14990000000000001</v>
      </c>
      <c r="BAJ6" s="27">
        <v>0.1479</v>
      </c>
      <c r="BAK6" s="27">
        <v>0.1482</v>
      </c>
      <c r="BAL6" s="27">
        <v>0.1487</v>
      </c>
      <c r="BAM6" s="27">
        <v>0.1497</v>
      </c>
      <c r="BAN6" s="27">
        <v>0.1497</v>
      </c>
      <c r="BAO6" s="27">
        <v>0.1497</v>
      </c>
      <c r="BAP6" s="27">
        <v>0.1489</v>
      </c>
      <c r="BAQ6" s="27">
        <v>0.14949999999999999</v>
      </c>
      <c r="BAR6" s="27">
        <v>0.14810000000000001</v>
      </c>
      <c r="BAS6" s="27">
        <v>0.1469</v>
      </c>
      <c r="BAT6" s="27">
        <v>0.14660000000000001</v>
      </c>
      <c r="BAU6" s="27">
        <v>0.14660000000000001</v>
      </c>
      <c r="BAV6" s="27">
        <v>0.14660000000000001</v>
      </c>
      <c r="BAW6" s="27">
        <v>0.1459</v>
      </c>
      <c r="BAX6" s="27">
        <v>0.1459</v>
      </c>
      <c r="BAY6" s="27">
        <v>0.14710000000000001</v>
      </c>
      <c r="BAZ6" s="27">
        <v>0.14680000000000001</v>
      </c>
      <c r="BBA6" s="27">
        <v>0.14699999999999999</v>
      </c>
      <c r="BBB6" s="27">
        <v>0.14699999999999999</v>
      </c>
      <c r="BBC6" s="27">
        <v>0.14699999999999999</v>
      </c>
      <c r="BBD6" s="27">
        <v>0.14680000000000001</v>
      </c>
      <c r="BBE6" s="27">
        <v>0.14779999999999999</v>
      </c>
      <c r="BBF6" s="27">
        <v>0.14779999999999999</v>
      </c>
      <c r="BBG6" s="27">
        <v>0.1482</v>
      </c>
      <c r="BBH6" s="27">
        <v>0.14660000000000001</v>
      </c>
      <c r="BBI6" s="27">
        <v>0.14660000000000001</v>
      </c>
      <c r="BBJ6" s="27">
        <v>0.14660000000000001</v>
      </c>
      <c r="BBK6" s="27">
        <v>0.1474</v>
      </c>
      <c r="BBL6" s="27">
        <v>0.14610000000000001</v>
      </c>
      <c r="BBM6" s="27">
        <v>0.14560000000000001</v>
      </c>
      <c r="BBN6" s="27">
        <v>0.1454</v>
      </c>
      <c r="BBO6" s="27">
        <v>0.1459</v>
      </c>
      <c r="BBP6" s="27">
        <v>0.1459</v>
      </c>
      <c r="BBQ6" s="27">
        <v>0.1459</v>
      </c>
      <c r="BBR6" s="27">
        <v>0.14560000000000001</v>
      </c>
      <c r="BBS6" s="27">
        <v>0.14749999999999999</v>
      </c>
      <c r="BBT6" s="27">
        <v>0.14779999999999999</v>
      </c>
      <c r="BBU6" s="27">
        <v>0.14810000000000001</v>
      </c>
      <c r="BBV6" s="27">
        <v>0.14990000000000001</v>
      </c>
      <c r="BBW6" s="27">
        <v>0.14990000000000001</v>
      </c>
      <c r="BBX6" s="27">
        <v>0.14990000000000001</v>
      </c>
      <c r="BBY6" s="27">
        <v>0.14810000000000001</v>
      </c>
      <c r="BBZ6" s="27">
        <v>0.1477</v>
      </c>
      <c r="BCA6" s="27">
        <v>0.14649999999999999</v>
      </c>
      <c r="BCB6" s="27">
        <v>0.14749999999999999</v>
      </c>
      <c r="BCC6" s="27">
        <v>0.1487</v>
      </c>
      <c r="BCD6" s="27">
        <v>0.1487</v>
      </c>
      <c r="BCE6" s="27">
        <v>0.1487</v>
      </c>
      <c r="BCF6" s="27">
        <v>0.14829999999999999</v>
      </c>
      <c r="BCG6" s="27">
        <v>0.14879999999999999</v>
      </c>
      <c r="BCH6" s="27">
        <v>0.15</v>
      </c>
      <c r="BCI6" s="27">
        <v>0.1492</v>
      </c>
      <c r="BCJ6" s="27">
        <v>0.15010000000000001</v>
      </c>
      <c r="BCK6" s="27">
        <v>0.15010000000000001</v>
      </c>
      <c r="BCL6" s="27">
        <v>0.15010000000000001</v>
      </c>
      <c r="BCM6" s="27">
        <v>0.1502</v>
      </c>
      <c r="BCN6" s="27">
        <v>0.15029999999999999</v>
      </c>
      <c r="BCO6" s="27">
        <v>0.15010000000000001</v>
      </c>
      <c r="BCP6" s="27">
        <v>0.152</v>
      </c>
      <c r="BCQ6" s="27">
        <v>0.15140000000000001</v>
      </c>
      <c r="BCR6" s="27">
        <v>0.15140000000000001</v>
      </c>
      <c r="BCS6" s="27">
        <v>0.15140000000000001</v>
      </c>
      <c r="BCT6" s="27">
        <v>0.15290000000000001</v>
      </c>
      <c r="BCU6" s="27">
        <v>0.1512</v>
      </c>
      <c r="BCV6" s="27">
        <v>0.15040000000000001</v>
      </c>
      <c r="BCW6" s="27">
        <v>0.15040000000000001</v>
      </c>
      <c r="BCX6" s="27">
        <v>0.15040000000000001</v>
      </c>
      <c r="BCY6" s="27">
        <v>0.15040000000000001</v>
      </c>
      <c r="BCZ6" s="27">
        <v>0.15040000000000001</v>
      </c>
      <c r="BDA6" s="27">
        <v>0.15049999999999999</v>
      </c>
      <c r="BDB6" s="27">
        <v>0.1512</v>
      </c>
      <c r="BDC6" s="27">
        <v>0.15079999999999999</v>
      </c>
      <c r="BDD6" s="27">
        <v>0.14960000000000001</v>
      </c>
      <c r="BDE6" s="27">
        <v>0.15040000000000001</v>
      </c>
      <c r="BDF6" s="27">
        <v>0.15040000000000001</v>
      </c>
      <c r="BDG6" s="27">
        <v>0.15040000000000001</v>
      </c>
      <c r="BDH6" s="27">
        <v>0.1517</v>
      </c>
      <c r="BDI6" s="27">
        <v>0.14929999999999999</v>
      </c>
      <c r="BDJ6" s="27">
        <v>0.1479</v>
      </c>
      <c r="BDK6" s="27">
        <v>0.1467</v>
      </c>
      <c r="BDL6" s="27">
        <v>0.14710000000000001</v>
      </c>
      <c r="BDM6" s="27">
        <v>0.14710000000000001</v>
      </c>
      <c r="BDN6" s="27">
        <v>0.14710000000000001</v>
      </c>
      <c r="BDO6" s="27">
        <v>0.14610000000000001</v>
      </c>
      <c r="BDP6" s="27">
        <v>0.1457</v>
      </c>
      <c r="BDQ6" s="27">
        <v>0.14660000000000001</v>
      </c>
      <c r="BDR6" s="27">
        <v>0.14729999999999999</v>
      </c>
      <c r="BDS6" s="27">
        <v>0.1497</v>
      </c>
      <c r="BDT6" s="27">
        <v>0.1497</v>
      </c>
      <c r="BDU6" s="27">
        <v>0.1497</v>
      </c>
      <c r="BDV6" s="27">
        <v>0.14929999999999999</v>
      </c>
      <c r="BDW6" s="27">
        <v>0.14899999999999999</v>
      </c>
      <c r="BDX6" s="27">
        <v>0.14990000000000001</v>
      </c>
      <c r="BDY6" s="27">
        <v>0.15260000000000001</v>
      </c>
      <c r="BDZ6" s="27">
        <v>0.1517</v>
      </c>
      <c r="BEA6" s="27">
        <v>0.1517</v>
      </c>
      <c r="BEB6" s="27">
        <v>0.1517</v>
      </c>
      <c r="BEC6" s="27">
        <v>0.153</v>
      </c>
      <c r="BED6" s="27">
        <v>0.15040000000000001</v>
      </c>
      <c r="BEE6" s="27">
        <v>0.15060000000000001</v>
      </c>
      <c r="BEF6" s="27">
        <v>0.14929999999999999</v>
      </c>
      <c r="BEG6" s="27">
        <v>0.15029999999999999</v>
      </c>
      <c r="BEH6" s="27">
        <v>0.15029999999999999</v>
      </c>
      <c r="BEI6" s="27">
        <v>0.15029999999999999</v>
      </c>
      <c r="BEJ6" s="27">
        <v>0.1515</v>
      </c>
      <c r="BEK6" s="27">
        <v>0.15040000000000001</v>
      </c>
      <c r="BEL6" s="27">
        <v>0.1489</v>
      </c>
      <c r="BEM6" s="27">
        <v>0.14940000000000001</v>
      </c>
      <c r="BEN6" s="27">
        <v>0.15029999999999999</v>
      </c>
      <c r="BEO6" s="27">
        <v>0.15029999999999999</v>
      </c>
      <c r="BEP6" s="27">
        <v>0.15029999999999999</v>
      </c>
      <c r="BEQ6" s="27">
        <v>0.15029999999999999</v>
      </c>
      <c r="BER6" s="27">
        <v>0.1474</v>
      </c>
      <c r="BES6" s="27">
        <v>0.14649999999999999</v>
      </c>
      <c r="BET6" s="27">
        <v>0.14510000000000001</v>
      </c>
      <c r="BEU6" s="27">
        <v>0.14510000000000001</v>
      </c>
      <c r="BEV6" s="27">
        <v>0.14510000000000001</v>
      </c>
      <c r="BEW6" s="27">
        <v>0.14510000000000001</v>
      </c>
      <c r="BEX6" s="27">
        <v>0.1444</v>
      </c>
      <c r="BEY6" s="27">
        <v>0.14399999999999999</v>
      </c>
      <c r="BEZ6" s="27">
        <v>0.1434</v>
      </c>
      <c r="BFA6" s="27">
        <v>0.14369999999999999</v>
      </c>
      <c r="BFB6" s="27">
        <v>0.1449</v>
      </c>
      <c r="BFC6" s="27">
        <v>0.1449</v>
      </c>
      <c r="BFD6" s="27">
        <v>0.1449</v>
      </c>
      <c r="BFE6" s="27">
        <v>0.14349999999999999</v>
      </c>
      <c r="BFF6" s="27">
        <v>0.14169999999999999</v>
      </c>
      <c r="BFG6" s="27">
        <v>0.1414</v>
      </c>
      <c r="BFH6" s="27">
        <v>0.14119999999999999</v>
      </c>
      <c r="BFI6" s="27">
        <v>0.14149999999999999</v>
      </c>
      <c r="BFJ6" s="27">
        <v>0.14149999999999999</v>
      </c>
      <c r="BFK6" s="27">
        <v>0.14149999999999999</v>
      </c>
      <c r="BFL6" s="27">
        <v>0.14419999999999999</v>
      </c>
      <c r="BFM6" s="27">
        <v>0.1454</v>
      </c>
      <c r="BFN6" s="27">
        <v>0.1452</v>
      </c>
      <c r="BFO6" s="27">
        <v>0.14499999999999999</v>
      </c>
      <c r="BFP6" s="27">
        <v>0.14499999999999999</v>
      </c>
      <c r="BFQ6" s="27">
        <v>0.14499999999999999</v>
      </c>
      <c r="BFR6" s="27">
        <v>0.14499999999999999</v>
      </c>
      <c r="BFS6" s="27">
        <v>0.14499999999999999</v>
      </c>
      <c r="BFT6" s="27">
        <v>0.14399999999999999</v>
      </c>
      <c r="BFU6" s="27">
        <v>0.14399999999999999</v>
      </c>
      <c r="BFV6" s="27">
        <v>0.1452</v>
      </c>
      <c r="BFW6" s="27">
        <v>0.1454</v>
      </c>
      <c r="BFX6" s="27">
        <v>0.1454</v>
      </c>
      <c r="BFY6" s="27">
        <v>0.1454</v>
      </c>
      <c r="BFZ6" s="27">
        <v>0.1469</v>
      </c>
      <c r="BGA6" s="27">
        <v>0.14710000000000001</v>
      </c>
      <c r="BGB6" s="27">
        <v>0.14680000000000001</v>
      </c>
      <c r="BGC6" s="27">
        <v>0.1464</v>
      </c>
      <c r="BGD6" s="27">
        <v>0.14460000000000001</v>
      </c>
      <c r="BGE6" s="27">
        <v>0.14460000000000001</v>
      </c>
      <c r="BGF6" s="27">
        <v>0.14460000000000001</v>
      </c>
      <c r="BGG6" s="27">
        <v>0.14330000000000001</v>
      </c>
      <c r="BGH6" s="27">
        <v>0.14199999999999999</v>
      </c>
      <c r="BGI6" s="27">
        <v>0.14249999999999999</v>
      </c>
      <c r="BGJ6" s="27">
        <v>0.1414</v>
      </c>
      <c r="BGK6" s="27">
        <v>0.14169999999999999</v>
      </c>
      <c r="BGL6" s="27">
        <v>0.14169999999999999</v>
      </c>
      <c r="BGM6" s="27">
        <v>0.14169999999999999</v>
      </c>
      <c r="BGN6" s="27">
        <v>0.14230000000000001</v>
      </c>
      <c r="BGO6" s="27">
        <v>0.14180000000000001</v>
      </c>
      <c r="BGP6" s="27">
        <v>0.14410000000000001</v>
      </c>
      <c r="BGQ6" s="27">
        <v>0.14580000000000001</v>
      </c>
      <c r="BGR6" s="27">
        <v>0.14710000000000001</v>
      </c>
      <c r="BGS6" s="27">
        <v>0.14710000000000001</v>
      </c>
      <c r="BGT6" s="27">
        <v>0.14710000000000001</v>
      </c>
      <c r="BGU6" s="27">
        <v>0.14849999999999999</v>
      </c>
      <c r="BGV6" s="27">
        <v>0.1492</v>
      </c>
      <c r="BGW6" s="27">
        <v>0.14979999999999999</v>
      </c>
      <c r="BGX6" s="27">
        <v>0.15040000000000001</v>
      </c>
      <c r="BGY6" s="27">
        <v>0.15049999999999999</v>
      </c>
      <c r="BGZ6" s="27">
        <v>0.15049999999999999</v>
      </c>
      <c r="BHA6" s="27">
        <v>0.15049999999999999</v>
      </c>
      <c r="BHB6" s="27">
        <v>0.1515</v>
      </c>
      <c r="BHC6" s="27">
        <v>0.152</v>
      </c>
      <c r="BHD6" s="27">
        <v>0.15190000000000001</v>
      </c>
      <c r="BHE6" s="27">
        <v>0.15140000000000001</v>
      </c>
      <c r="BHF6" s="27">
        <v>0.15140000000000001</v>
      </c>
      <c r="BHG6" s="27">
        <v>0.15140000000000001</v>
      </c>
      <c r="BHH6" s="27">
        <v>0.15140000000000001</v>
      </c>
      <c r="BHI6" s="27">
        <v>0.153</v>
      </c>
      <c r="BHJ6" s="27">
        <v>0.15279999999999999</v>
      </c>
      <c r="BHK6" s="27">
        <v>0.15329999999999999</v>
      </c>
      <c r="BHL6" s="27">
        <v>0.15329999999999999</v>
      </c>
      <c r="BHM6" s="27">
        <v>0.15290000000000001</v>
      </c>
      <c r="BHN6" s="27">
        <v>0.15290000000000001</v>
      </c>
      <c r="BHO6" s="27">
        <v>0.15290000000000001</v>
      </c>
      <c r="BHP6" s="27">
        <v>0.1522</v>
      </c>
      <c r="BHQ6" s="27">
        <v>0.152</v>
      </c>
      <c r="BHR6" s="27">
        <v>0.15179999999999999</v>
      </c>
      <c r="BHS6" s="27">
        <v>0.1515</v>
      </c>
      <c r="BHT6" s="27">
        <v>0.15379999999999999</v>
      </c>
      <c r="BHU6" s="27">
        <v>0.15379999999999999</v>
      </c>
      <c r="BHV6" s="27">
        <v>0.15379999999999999</v>
      </c>
      <c r="BHW6" s="27">
        <v>0.1532</v>
      </c>
      <c r="BHX6" s="27">
        <v>0.15379999999999999</v>
      </c>
      <c r="BHY6" s="27">
        <v>0.15279999999999999</v>
      </c>
      <c r="BHZ6" s="27">
        <v>0.15190000000000001</v>
      </c>
      <c r="BIA6" s="27">
        <v>0.15190000000000001</v>
      </c>
      <c r="BIB6" s="27">
        <v>0.15190000000000001</v>
      </c>
      <c r="BIC6" s="27">
        <v>0.15190000000000001</v>
      </c>
      <c r="BID6" s="27">
        <v>0.152</v>
      </c>
      <c r="BIE6" s="27">
        <v>0.15240000000000001</v>
      </c>
      <c r="BIF6" s="27">
        <v>0.15179999999999999</v>
      </c>
      <c r="BIG6" s="27">
        <v>0.151</v>
      </c>
      <c r="BIH6" s="27">
        <v>0.15049999999999999</v>
      </c>
      <c r="BII6" s="27">
        <v>0.15049999999999999</v>
      </c>
      <c r="BIJ6" s="27">
        <v>0.15049999999999999</v>
      </c>
      <c r="BIK6" s="27">
        <v>0.156</v>
      </c>
      <c r="BIL6" s="27">
        <v>0.15590000000000001</v>
      </c>
      <c r="BIM6" s="27">
        <v>0.15570000000000001</v>
      </c>
      <c r="BIN6" s="27">
        <v>0.15609999999999999</v>
      </c>
      <c r="BIO6" s="27">
        <v>0.15590000000000001</v>
      </c>
      <c r="BIP6" s="27">
        <v>0.15590000000000001</v>
      </c>
      <c r="BIQ6" s="27">
        <v>0.15590000000000001</v>
      </c>
      <c r="BIR6" s="27">
        <v>0.1575</v>
      </c>
      <c r="BIS6" s="27">
        <v>0.1583</v>
      </c>
      <c r="BIT6" s="27">
        <v>0.15840000000000001</v>
      </c>
      <c r="BIU6" s="27">
        <v>0.15870000000000001</v>
      </c>
      <c r="BIV6" s="27">
        <v>0.1588</v>
      </c>
      <c r="BIW6" s="27">
        <v>0.1588</v>
      </c>
      <c r="BIX6" s="27">
        <v>0.1588</v>
      </c>
      <c r="BIY6" s="27">
        <v>0.15820000000000001</v>
      </c>
      <c r="BIZ6" s="27">
        <v>0.159</v>
      </c>
      <c r="BJA6" s="27">
        <v>0.16009999999999999</v>
      </c>
      <c r="BJB6" s="27">
        <v>0.16009999999999999</v>
      </c>
      <c r="BJC6" s="27">
        <v>0.1618</v>
      </c>
      <c r="BJD6" s="27">
        <v>0.1618</v>
      </c>
      <c r="BJE6" s="27">
        <v>0.1618</v>
      </c>
      <c r="BJF6" s="27">
        <v>0.16309999999999999</v>
      </c>
      <c r="BJG6" s="27">
        <v>0.16309999999999999</v>
      </c>
      <c r="BJH6" s="27">
        <v>0.16339999999999999</v>
      </c>
      <c r="BJI6" s="27">
        <v>0.16389999999999999</v>
      </c>
      <c r="BJJ6" s="27">
        <v>0.16420000000000001</v>
      </c>
      <c r="BJK6" s="27">
        <v>0.16420000000000001</v>
      </c>
      <c r="BJL6" s="27">
        <v>0.16420000000000001</v>
      </c>
      <c r="BJM6" s="27">
        <v>0.16420000000000001</v>
      </c>
      <c r="BJN6" s="27">
        <v>0.16420000000000001</v>
      </c>
      <c r="BJO6" s="27">
        <v>0.1641</v>
      </c>
      <c r="BJP6" s="27">
        <v>0.1648</v>
      </c>
      <c r="BJQ6" s="27">
        <v>0.1651</v>
      </c>
      <c r="BJR6" s="27">
        <v>0.1651</v>
      </c>
      <c r="BJS6" s="27">
        <v>0.1651</v>
      </c>
      <c r="BJT6" s="27">
        <v>0.1651</v>
      </c>
      <c r="BJU6" s="27">
        <v>0.1673</v>
      </c>
      <c r="BJV6" s="27">
        <v>0.16850000000000001</v>
      </c>
      <c r="BJW6" s="27">
        <v>0.1671</v>
      </c>
      <c r="BJX6" s="27">
        <v>0.16739999999999999</v>
      </c>
      <c r="BJY6" s="27">
        <v>0.16739999999999999</v>
      </c>
      <c r="BJZ6" s="27">
        <v>0.16739999999999999</v>
      </c>
      <c r="BKA6" s="27">
        <v>0.1671</v>
      </c>
      <c r="BKB6" s="27">
        <v>0.1666</v>
      </c>
      <c r="BKC6" s="27">
        <v>0.16619999999999999</v>
      </c>
      <c r="BKD6" s="27">
        <v>0.1648</v>
      </c>
      <c r="BKE6" s="27">
        <v>0.16619999999999999</v>
      </c>
      <c r="BKF6" s="27">
        <v>0.16619999999999999</v>
      </c>
      <c r="BKG6" s="27">
        <v>0.16619999999999999</v>
      </c>
      <c r="BKH6" s="27">
        <v>0.16550000000000001</v>
      </c>
      <c r="BKI6" s="27">
        <v>0.16569999999999999</v>
      </c>
      <c r="BKJ6" s="27">
        <v>0.16700000000000001</v>
      </c>
      <c r="BKK6" s="27">
        <v>0.1676</v>
      </c>
      <c r="BKL6" s="27">
        <v>0.1678</v>
      </c>
      <c r="BKM6" s="27">
        <v>0.1678</v>
      </c>
      <c r="BKN6" s="27">
        <v>0.1678</v>
      </c>
      <c r="BKO6" s="27">
        <v>0.16769999999999999</v>
      </c>
      <c r="BKP6" s="27">
        <v>0.16769999999999999</v>
      </c>
      <c r="BKQ6" s="27">
        <v>0.16700000000000001</v>
      </c>
      <c r="BKR6" s="27">
        <v>0.1668</v>
      </c>
      <c r="BKS6" s="27">
        <v>0.16689999999999999</v>
      </c>
      <c r="BKT6" s="27">
        <v>0.16689999999999999</v>
      </c>
      <c r="BKU6" s="27">
        <v>0.16689999999999999</v>
      </c>
      <c r="BKV6" s="27">
        <v>0.16850000000000001</v>
      </c>
      <c r="BKW6" s="27">
        <v>0.16839999999999999</v>
      </c>
      <c r="BKX6" s="27">
        <v>0.1681</v>
      </c>
      <c r="BKY6" s="27">
        <v>0.16789999999999999</v>
      </c>
      <c r="BKZ6" s="27">
        <v>0.1671</v>
      </c>
      <c r="BLA6" s="27">
        <v>0.1671</v>
      </c>
      <c r="BLB6" s="27">
        <v>0.1671</v>
      </c>
      <c r="BLC6" s="27">
        <v>0.16739999999999999</v>
      </c>
      <c r="BLD6" s="27">
        <v>0.16750000000000001</v>
      </c>
      <c r="BLE6" s="27">
        <v>0.16700000000000001</v>
      </c>
      <c r="BLF6" s="27">
        <v>0.16789999999999999</v>
      </c>
      <c r="BLG6" s="27">
        <v>0.1666</v>
      </c>
      <c r="BLH6" s="27">
        <v>0.1666</v>
      </c>
      <c r="BLI6" s="27">
        <v>0.1666</v>
      </c>
      <c r="BLJ6" s="27">
        <v>0.16819999999999999</v>
      </c>
      <c r="BLK6" s="27">
        <v>0.16769999999999999</v>
      </c>
      <c r="BLL6" s="27">
        <v>0.1681</v>
      </c>
      <c r="BLM6" s="27">
        <v>0.1678</v>
      </c>
      <c r="BLN6" s="27">
        <v>0.16819999999999999</v>
      </c>
      <c r="BLO6" s="27">
        <v>0.16819999999999999</v>
      </c>
      <c r="BLP6" s="27">
        <v>0.16819999999999999</v>
      </c>
      <c r="BLQ6" s="27">
        <v>0.16919999999999999</v>
      </c>
      <c r="BLR6" s="27">
        <v>0.1711</v>
      </c>
      <c r="BLS6" s="27">
        <v>0.17130000000000001</v>
      </c>
      <c r="BLT6" s="27">
        <v>0.17030000000000001</v>
      </c>
      <c r="BLU6" s="27">
        <v>0.17</v>
      </c>
      <c r="BLV6" s="27">
        <v>0.17</v>
      </c>
      <c r="BLW6" s="27">
        <v>0.17</v>
      </c>
      <c r="BLX6" s="27">
        <v>0.1701</v>
      </c>
      <c r="BLY6" s="27">
        <v>0.1704</v>
      </c>
      <c r="BLZ6" s="27">
        <v>0.1714</v>
      </c>
      <c r="BMA6" s="27">
        <v>0.17150000000000001</v>
      </c>
      <c r="BMB6" s="27">
        <v>0.17219999999999999</v>
      </c>
      <c r="BMC6" s="27">
        <v>0.17219999999999999</v>
      </c>
      <c r="BMD6" s="27">
        <v>0.17219999999999999</v>
      </c>
      <c r="BME6" s="27">
        <v>0.17119999999999999</v>
      </c>
      <c r="BMF6" s="27">
        <v>0.1701</v>
      </c>
      <c r="BMG6" s="27">
        <v>0.1699</v>
      </c>
      <c r="BMH6" s="27">
        <v>0.17030000000000001</v>
      </c>
      <c r="BMI6" s="27">
        <v>0.16980000000000001</v>
      </c>
      <c r="BMJ6" s="27">
        <v>0.16980000000000001</v>
      </c>
      <c r="BMK6" s="27">
        <v>0.16980000000000001</v>
      </c>
      <c r="BML6" s="27">
        <v>0.17150000000000001</v>
      </c>
      <c r="BMM6" s="27">
        <v>0.1699</v>
      </c>
      <c r="BMN6" s="27">
        <v>0.1694</v>
      </c>
      <c r="BMO6" s="27">
        <v>0.16880000000000001</v>
      </c>
      <c r="BMP6" s="27">
        <v>0.16950000000000001</v>
      </c>
      <c r="BMQ6" s="27">
        <v>0.16950000000000001</v>
      </c>
      <c r="BMR6" s="27">
        <v>0.16950000000000001</v>
      </c>
      <c r="BMS6" s="27">
        <v>0.16969999999999999</v>
      </c>
      <c r="BMT6" s="27">
        <v>0.16930000000000001</v>
      </c>
      <c r="BMU6" s="27">
        <v>0.1691</v>
      </c>
      <c r="BMV6" s="27">
        <v>0.1706</v>
      </c>
      <c r="BMW6" s="27">
        <v>0.1711</v>
      </c>
      <c r="BMX6" s="27">
        <v>0.1711</v>
      </c>
      <c r="BMY6" s="27">
        <v>0.1711</v>
      </c>
      <c r="BMZ6" s="27">
        <v>0.17080000000000001</v>
      </c>
      <c r="BNA6" s="27">
        <v>0.17230000000000001</v>
      </c>
      <c r="BNB6" s="27">
        <v>0.17319999999999999</v>
      </c>
      <c r="BNC6" s="27">
        <v>0.1726</v>
      </c>
      <c r="BND6" s="27">
        <v>0.1726</v>
      </c>
      <c r="BNE6" s="27">
        <v>0.1726</v>
      </c>
      <c r="BNF6" s="27">
        <v>0.1726</v>
      </c>
      <c r="BNG6" s="27">
        <v>0.1729</v>
      </c>
      <c r="BNH6" s="27">
        <v>0.17399999999999999</v>
      </c>
      <c r="BNI6" s="27">
        <v>0.1739</v>
      </c>
      <c r="BNJ6" s="27">
        <v>0.1734</v>
      </c>
      <c r="BNK6" s="27">
        <v>0.17369999999999999</v>
      </c>
      <c r="BNL6" s="27">
        <v>0.17369999999999999</v>
      </c>
      <c r="BNM6" s="27">
        <v>0.17369999999999999</v>
      </c>
      <c r="BNN6" s="27">
        <v>0.17369999999999999</v>
      </c>
      <c r="BNO6" s="27">
        <v>0.17369999999999999</v>
      </c>
      <c r="BNP6" s="27">
        <v>0.17330000000000001</v>
      </c>
      <c r="BNQ6" s="27">
        <v>0.1739</v>
      </c>
      <c r="BNR6" s="27">
        <v>0.1739</v>
      </c>
      <c r="BNS6" s="27">
        <v>0.1739</v>
      </c>
      <c r="BNT6" s="27">
        <v>0.1739</v>
      </c>
      <c r="BNU6" s="27">
        <v>0.17480000000000001</v>
      </c>
      <c r="BNV6" s="27">
        <v>0.17660000000000001</v>
      </c>
      <c r="BNW6" s="27">
        <v>0.17610000000000001</v>
      </c>
      <c r="BNX6" s="27">
        <v>0.17630000000000001</v>
      </c>
      <c r="BNY6" s="27">
        <v>0.17699999999999999</v>
      </c>
      <c r="BNZ6" s="27">
        <v>0.17699999999999999</v>
      </c>
      <c r="BOA6" s="27">
        <v>0.17699999999999999</v>
      </c>
      <c r="BOB6" s="27">
        <v>0.17680000000000001</v>
      </c>
      <c r="BOC6" s="27">
        <v>0.17680000000000001</v>
      </c>
      <c r="BOD6" s="27">
        <v>0.17699999999999999</v>
      </c>
      <c r="BOE6" s="27">
        <v>0.17710000000000001</v>
      </c>
      <c r="BOF6" s="27">
        <v>0.17799999999999999</v>
      </c>
      <c r="BOG6" s="27">
        <v>0.17799999999999999</v>
      </c>
      <c r="BOH6" s="27">
        <v>0.17799999999999999</v>
      </c>
      <c r="BOI6" s="27">
        <v>0.1779</v>
      </c>
      <c r="BOJ6" s="27">
        <v>0.1782</v>
      </c>
      <c r="BOK6" s="27">
        <v>0.17910000000000001</v>
      </c>
      <c r="BOL6" s="27">
        <v>0.17949999999999999</v>
      </c>
      <c r="BOM6" s="27">
        <v>0.17960000000000001</v>
      </c>
      <c r="BON6" s="27">
        <v>0.17960000000000001</v>
      </c>
      <c r="BOO6" s="27">
        <v>0.17960000000000001</v>
      </c>
      <c r="BOP6" s="27">
        <v>0.1794</v>
      </c>
      <c r="BOQ6" s="27">
        <v>0.1792</v>
      </c>
      <c r="BOR6" s="27">
        <v>0.17899999999999999</v>
      </c>
      <c r="BOS6" s="27">
        <v>0.17949999999999999</v>
      </c>
      <c r="BOT6" s="27">
        <v>0.17960000000000001</v>
      </c>
      <c r="BOU6" s="27">
        <v>0.17960000000000001</v>
      </c>
      <c r="BOV6" s="27">
        <v>0.17960000000000001</v>
      </c>
      <c r="BOW6" s="27">
        <v>0.17929999999999999</v>
      </c>
      <c r="BOX6" s="27">
        <v>0.17899999999999999</v>
      </c>
      <c r="BOY6" s="27">
        <v>0.17949999999999999</v>
      </c>
      <c r="BOZ6" s="27">
        <v>0.18</v>
      </c>
      <c r="BPA6" s="27">
        <v>0.1797</v>
      </c>
      <c r="BPB6" s="27">
        <v>0.1797</v>
      </c>
      <c r="BPC6" s="27">
        <v>0.1797</v>
      </c>
      <c r="BPD6" s="27">
        <v>0.1794</v>
      </c>
      <c r="BPE6" s="27">
        <v>0.1797</v>
      </c>
      <c r="BPF6" s="27">
        <v>0.18010000000000001</v>
      </c>
      <c r="BPG6" s="27">
        <v>0.1802</v>
      </c>
      <c r="BPH6" s="27">
        <v>0.1802</v>
      </c>
      <c r="BPI6" s="27">
        <v>0.1802</v>
      </c>
      <c r="BPJ6" s="27">
        <v>0.1802</v>
      </c>
      <c r="BPK6" s="27">
        <v>0.1807</v>
      </c>
      <c r="BPL6" s="27">
        <v>0.18060000000000001</v>
      </c>
      <c r="BPM6" s="27">
        <v>0.18079999999999999</v>
      </c>
      <c r="BPN6" s="27">
        <v>0.18129999999999999</v>
      </c>
      <c r="BPO6" s="27">
        <v>0.18140000000000001</v>
      </c>
      <c r="BPP6" s="27">
        <v>0.18140000000000001</v>
      </c>
      <c r="BPQ6" s="27">
        <v>0.18140000000000001</v>
      </c>
      <c r="BPR6" s="27">
        <v>0.18140000000000001</v>
      </c>
      <c r="BPS6" s="27">
        <v>0.18149999999999999</v>
      </c>
      <c r="BPT6" s="27">
        <v>0.18260000000000001</v>
      </c>
      <c r="BPU6" s="27">
        <v>0.1827</v>
      </c>
      <c r="BPV6" s="27">
        <v>0.18229999999999999</v>
      </c>
      <c r="BPW6" s="27">
        <v>0.18229999999999999</v>
      </c>
      <c r="BPX6" s="27">
        <v>0.18229999999999999</v>
      </c>
      <c r="BPY6" s="27">
        <v>0.1825</v>
      </c>
      <c r="BPZ6" s="27">
        <v>0.1825</v>
      </c>
      <c r="BQA6" s="27">
        <v>0.18229999999999999</v>
      </c>
      <c r="BQB6" s="27">
        <v>0.18229999999999999</v>
      </c>
      <c r="BQC6" s="27">
        <v>0.1822</v>
      </c>
      <c r="BQD6" s="27">
        <v>0.1822</v>
      </c>
      <c r="BQE6" s="27">
        <v>0.1822</v>
      </c>
      <c r="BQF6" s="27">
        <v>0.183</v>
      </c>
      <c r="BQG6" s="27">
        <v>0.18310000000000001</v>
      </c>
      <c r="BQH6" s="27">
        <v>0.18360000000000001</v>
      </c>
      <c r="BQI6" s="27">
        <v>0.1832</v>
      </c>
      <c r="BQJ6" s="27">
        <v>0.18260000000000001</v>
      </c>
      <c r="BQK6" s="27">
        <v>0.18260000000000001</v>
      </c>
      <c r="BQL6" s="27">
        <v>0.18260000000000001</v>
      </c>
      <c r="BQM6" s="27">
        <v>0.1825</v>
      </c>
      <c r="BQN6" s="27">
        <v>0.18260000000000001</v>
      </c>
      <c r="BQO6" s="27">
        <v>0.1827</v>
      </c>
      <c r="BQP6" s="27">
        <v>0.18240000000000001</v>
      </c>
      <c r="BQQ6" s="27">
        <v>0.1822</v>
      </c>
      <c r="BQR6" s="27">
        <v>0.1822</v>
      </c>
      <c r="BQS6" s="27">
        <v>0.1822</v>
      </c>
      <c r="BQT6" s="27">
        <v>0.1827</v>
      </c>
      <c r="BQU6" s="27">
        <v>0.18190000000000001</v>
      </c>
      <c r="BQV6" s="27">
        <v>0.182</v>
      </c>
      <c r="BQW6" s="27">
        <v>0.18149999999999999</v>
      </c>
      <c r="BQX6" s="27">
        <v>0.18149999999999999</v>
      </c>
      <c r="BQY6" s="27">
        <v>0.18149999999999999</v>
      </c>
      <c r="BQZ6" s="27">
        <v>0.18149999999999999</v>
      </c>
      <c r="BRA6" s="27">
        <v>0.18129999999999999</v>
      </c>
      <c r="BRB6" s="27">
        <v>0.18160000000000001</v>
      </c>
      <c r="BRC6" s="27">
        <v>0.18160000000000001</v>
      </c>
      <c r="BRD6" s="27">
        <v>0.18240000000000001</v>
      </c>
      <c r="BRE6" s="27">
        <v>0.18279999999999999</v>
      </c>
      <c r="BRF6" s="27">
        <v>0.18279999999999999</v>
      </c>
      <c r="BRG6" s="27">
        <v>0.18279999999999999</v>
      </c>
      <c r="BRH6" s="27">
        <v>0.18179999999999999</v>
      </c>
      <c r="BRI6" s="27">
        <v>0.18260000000000001</v>
      </c>
      <c r="BRJ6" s="27">
        <v>0.18279999999999999</v>
      </c>
      <c r="BRK6" s="27">
        <v>0.18240000000000001</v>
      </c>
      <c r="BRL6" s="27">
        <v>0.18229999999999999</v>
      </c>
      <c r="BRM6" s="27">
        <v>0.18229999999999999</v>
      </c>
      <c r="BRN6" s="27">
        <v>0.18229999999999999</v>
      </c>
      <c r="BRO6" s="27">
        <v>0.18240000000000001</v>
      </c>
      <c r="BRP6" s="27">
        <v>0.18229999999999999</v>
      </c>
      <c r="BRQ6" s="27">
        <v>0.1827</v>
      </c>
      <c r="BRR6" s="27">
        <v>0.1827</v>
      </c>
      <c r="BRS6" s="27">
        <v>0.18260000000000001</v>
      </c>
      <c r="BRT6" s="27">
        <v>0.18260000000000001</v>
      </c>
      <c r="BRU6" s="27">
        <v>0.18260000000000001</v>
      </c>
      <c r="BRV6" s="27">
        <v>0.18310000000000001</v>
      </c>
      <c r="BRW6" s="27">
        <v>0.1832</v>
      </c>
      <c r="BRX6" s="27">
        <v>0.18360000000000001</v>
      </c>
      <c r="BRY6" s="27">
        <v>0.1837</v>
      </c>
      <c r="BRZ6" s="27">
        <v>0.1835</v>
      </c>
      <c r="BSA6" s="27">
        <v>0.1835</v>
      </c>
      <c r="BSB6" s="27">
        <v>0.1835</v>
      </c>
      <c r="BSC6" s="27">
        <v>0.183</v>
      </c>
      <c r="BSD6" s="27">
        <v>0.18379999999999999</v>
      </c>
      <c r="BSE6" s="27">
        <v>0.18360000000000001</v>
      </c>
      <c r="BSF6" s="27">
        <v>0.18440000000000001</v>
      </c>
      <c r="BSG6" s="27">
        <v>0.18459999999999999</v>
      </c>
      <c r="BSH6" s="27">
        <v>0.18459999999999999</v>
      </c>
      <c r="BSI6" s="27">
        <v>0.18459999999999999</v>
      </c>
      <c r="BSJ6" s="27">
        <v>0.18690000000000001</v>
      </c>
      <c r="BSK6" s="27">
        <v>0.18659999999999999</v>
      </c>
      <c r="BSL6" s="27">
        <v>0.18679999999999999</v>
      </c>
      <c r="BSM6" s="27">
        <v>0.18590000000000001</v>
      </c>
      <c r="BSN6" s="27">
        <v>0.1857</v>
      </c>
      <c r="BSO6" s="27">
        <v>0.1857</v>
      </c>
      <c r="BSP6" s="27">
        <v>0.1857</v>
      </c>
      <c r="BSQ6" s="27">
        <v>0.18559999999999999</v>
      </c>
      <c r="BSR6" s="27">
        <v>0.18559999999999999</v>
      </c>
      <c r="BSS6" s="27">
        <v>0.1852</v>
      </c>
      <c r="BST6" s="27">
        <v>0.1857</v>
      </c>
      <c r="BSU6" s="27">
        <v>0.18529999999999999</v>
      </c>
      <c r="BSV6" s="27">
        <v>0.18529999999999999</v>
      </c>
      <c r="BSW6" s="27">
        <v>0.18529999999999999</v>
      </c>
      <c r="BSX6" s="27">
        <v>0.18509999999999999</v>
      </c>
      <c r="BSY6" s="27">
        <v>0.18529999999999999</v>
      </c>
      <c r="BSZ6" s="27">
        <v>0.18509999999999999</v>
      </c>
      <c r="BTA6" s="27">
        <v>0.18559999999999999</v>
      </c>
      <c r="BTB6" s="27">
        <v>0.18559999999999999</v>
      </c>
      <c r="BTC6" s="27">
        <v>0.18559999999999999</v>
      </c>
      <c r="BTD6" s="27">
        <v>0.18559999999999999</v>
      </c>
      <c r="BTE6" s="27">
        <v>0.18559999999999999</v>
      </c>
      <c r="BTF6" s="27">
        <v>0.18540000000000001</v>
      </c>
      <c r="BTG6" s="27">
        <v>0.18490000000000001</v>
      </c>
      <c r="BTH6" s="27">
        <v>0.1852</v>
      </c>
      <c r="BTI6" s="27">
        <v>0.18579999999999999</v>
      </c>
      <c r="BTJ6" s="27">
        <v>0.18579999999999999</v>
      </c>
      <c r="BTK6" s="27">
        <v>0.18579999999999999</v>
      </c>
      <c r="BTL6" s="27">
        <v>0.1857</v>
      </c>
      <c r="BTM6" s="27">
        <v>0.18479999999999999</v>
      </c>
      <c r="BTN6" s="27">
        <v>0.1845</v>
      </c>
      <c r="BTO6" s="27">
        <v>0.18379999999999999</v>
      </c>
      <c r="BTP6" s="27">
        <v>0.1835</v>
      </c>
      <c r="BTQ6" s="27">
        <v>0.1835</v>
      </c>
      <c r="BTR6" s="27">
        <v>0.1835</v>
      </c>
      <c r="BTS6" s="27">
        <v>0.1845</v>
      </c>
      <c r="BTT6" s="27">
        <v>0.18479999999999999</v>
      </c>
      <c r="BTU6" s="27">
        <v>0.1847</v>
      </c>
      <c r="BTV6" s="27">
        <v>0.1847</v>
      </c>
      <c r="BTW6" s="27">
        <v>0.18429999999999999</v>
      </c>
      <c r="BTX6" s="27">
        <v>0.18429999999999999</v>
      </c>
      <c r="BTY6" s="27">
        <v>0.18429999999999999</v>
      </c>
      <c r="BTZ6" s="27">
        <v>0.18429999999999999</v>
      </c>
      <c r="BUA6" s="27">
        <v>0.1847</v>
      </c>
      <c r="BUB6" s="27">
        <v>0.1847</v>
      </c>
      <c r="BUC6" s="27">
        <v>0.1845</v>
      </c>
      <c r="BUD6" s="27">
        <v>0.18459999999999999</v>
      </c>
      <c r="BUE6" s="27">
        <v>0.18459999999999999</v>
      </c>
      <c r="BUF6" s="27">
        <v>0.18459999999999999</v>
      </c>
      <c r="BUG6" s="27">
        <v>0.18440000000000001</v>
      </c>
      <c r="BUH6" s="27">
        <v>0.18640000000000001</v>
      </c>
      <c r="BUI6" s="27">
        <v>0.18629999999999999</v>
      </c>
      <c r="BUJ6" s="27">
        <v>0.18629999999999999</v>
      </c>
      <c r="BUK6" s="27">
        <v>0.186</v>
      </c>
      <c r="BUL6" s="27">
        <v>0.186</v>
      </c>
      <c r="BUM6" s="27">
        <v>0.186</v>
      </c>
      <c r="BUN6" s="27">
        <v>0.18679999999999999</v>
      </c>
      <c r="BUO6" s="27">
        <v>0.18609999999999999</v>
      </c>
      <c r="BUP6" s="27">
        <v>0.18559999999999999</v>
      </c>
      <c r="BUQ6" s="27">
        <v>0.186</v>
      </c>
      <c r="BUR6" s="27">
        <v>0.1862</v>
      </c>
      <c r="BUS6" s="27">
        <v>0.1862</v>
      </c>
      <c r="BUT6" s="27">
        <v>0.1862</v>
      </c>
      <c r="BUU6" s="27">
        <v>0.1842</v>
      </c>
      <c r="BUV6" s="27">
        <v>0.184</v>
      </c>
      <c r="BUW6" s="27">
        <v>0.1845</v>
      </c>
      <c r="BUX6" s="27">
        <v>0.1845</v>
      </c>
      <c r="BUY6" s="27">
        <v>0.18509999999999999</v>
      </c>
      <c r="BUZ6" s="27">
        <v>0.18509999999999999</v>
      </c>
      <c r="BVA6" s="27">
        <v>0.18509999999999999</v>
      </c>
      <c r="BVB6" s="27">
        <v>0.183</v>
      </c>
      <c r="BVC6" s="27">
        <v>0.18390000000000001</v>
      </c>
      <c r="BVD6" s="27">
        <v>0.18429999999999999</v>
      </c>
      <c r="BVE6" s="27">
        <v>0.18410000000000001</v>
      </c>
      <c r="BVF6" s="27">
        <v>0.1837</v>
      </c>
      <c r="BVG6" s="27">
        <v>0.1837</v>
      </c>
      <c r="BVH6" s="27">
        <v>0.1837</v>
      </c>
      <c r="BVI6" s="27">
        <v>0.1837</v>
      </c>
      <c r="BVJ6" s="27">
        <v>0.1842</v>
      </c>
      <c r="BVK6" s="27">
        <v>0.184</v>
      </c>
      <c r="BVL6" s="27">
        <v>0.18360000000000001</v>
      </c>
      <c r="BVM6" s="27">
        <v>0.1837</v>
      </c>
      <c r="BVN6" s="27">
        <v>0.1837</v>
      </c>
      <c r="BVO6" s="27">
        <v>0.1837</v>
      </c>
      <c r="BVP6" s="27">
        <v>0.18329999999999999</v>
      </c>
      <c r="BVQ6" s="27">
        <v>0.18190000000000001</v>
      </c>
      <c r="BVR6" s="27">
        <v>0.18329999999999999</v>
      </c>
      <c r="BVS6" s="27">
        <v>0.18279999999999999</v>
      </c>
      <c r="BVT6" s="27">
        <v>0.18190000000000001</v>
      </c>
      <c r="BVU6" s="27">
        <v>0.18190000000000001</v>
      </c>
      <c r="BVV6" s="27">
        <v>0.18190000000000001</v>
      </c>
      <c r="BVW6" s="27">
        <v>0.18079999999999999</v>
      </c>
      <c r="BVX6" s="27">
        <v>0.18149999999999999</v>
      </c>
      <c r="BVY6" s="27">
        <v>0.1812</v>
      </c>
      <c r="BVZ6" s="27">
        <v>0.18090000000000001</v>
      </c>
      <c r="BWA6" s="27">
        <v>0.18110000000000001</v>
      </c>
      <c r="BWB6" s="27">
        <v>0.18110000000000001</v>
      </c>
      <c r="BWC6" s="27">
        <v>0.18110000000000001</v>
      </c>
      <c r="BWD6" s="27">
        <v>0.18190000000000001</v>
      </c>
      <c r="BWE6" s="27">
        <v>0.18240000000000001</v>
      </c>
      <c r="BWF6" s="27">
        <v>0.18290000000000001</v>
      </c>
      <c r="BWG6" s="27">
        <v>0.183</v>
      </c>
      <c r="BWH6" s="27">
        <v>0.18340000000000001</v>
      </c>
      <c r="BWI6" s="27">
        <v>0.18340000000000001</v>
      </c>
      <c r="BWJ6" s="27">
        <v>0.18340000000000001</v>
      </c>
      <c r="BWK6" s="27">
        <v>0.18279999999999999</v>
      </c>
      <c r="BWL6" s="27">
        <v>0.18179999999999999</v>
      </c>
      <c r="BWM6" s="27">
        <v>0.18129999999999999</v>
      </c>
      <c r="BWN6" s="27">
        <v>0.18179999999999999</v>
      </c>
      <c r="BWO6" s="27">
        <v>0.182</v>
      </c>
      <c r="BWP6" s="27">
        <v>0.182</v>
      </c>
      <c r="BWQ6" s="27">
        <v>0.182</v>
      </c>
      <c r="BWR6" s="27">
        <v>0.1822</v>
      </c>
      <c r="BWS6" s="27">
        <v>0.18229999999999999</v>
      </c>
      <c r="BWT6" s="27">
        <v>0.1832</v>
      </c>
      <c r="BWU6" s="27">
        <v>0.183</v>
      </c>
      <c r="BWV6" s="27">
        <v>0.18210000000000001</v>
      </c>
      <c r="BWW6" s="27">
        <v>0.18210000000000001</v>
      </c>
      <c r="BWX6" s="27">
        <v>0.18210000000000001</v>
      </c>
      <c r="BWY6" s="27">
        <v>0.18240000000000001</v>
      </c>
      <c r="BWZ6" s="27">
        <v>0.1822</v>
      </c>
      <c r="BXA6" s="27">
        <v>0.18290000000000001</v>
      </c>
      <c r="BXB6" s="27">
        <v>0.18229999999999999</v>
      </c>
      <c r="BXC6" s="27">
        <v>0.18279999999999999</v>
      </c>
      <c r="BXD6" s="27">
        <v>0.18279999999999999</v>
      </c>
      <c r="BXE6" s="27">
        <v>0.18279999999999999</v>
      </c>
      <c r="BXF6" s="27">
        <v>0.18310000000000001</v>
      </c>
      <c r="BXG6" s="27">
        <v>0.18490000000000001</v>
      </c>
      <c r="BXH6" s="27">
        <v>0.18490000000000001</v>
      </c>
      <c r="BXI6" s="27">
        <v>0.18479999999999999</v>
      </c>
      <c r="BXJ6" s="27">
        <v>0.1852</v>
      </c>
      <c r="BXK6" s="27">
        <v>0.1852</v>
      </c>
      <c r="BXL6" s="27">
        <v>0.1852</v>
      </c>
      <c r="BXM6" s="27">
        <v>0.18340000000000001</v>
      </c>
      <c r="BXN6" s="27">
        <v>0.18340000000000001</v>
      </c>
      <c r="BXO6" s="27">
        <v>0.18340000000000001</v>
      </c>
      <c r="BXP6" s="27">
        <v>0.18360000000000001</v>
      </c>
      <c r="BXQ6" s="27">
        <v>0.183</v>
      </c>
      <c r="BXR6" s="27">
        <v>0.183</v>
      </c>
      <c r="BXS6" s="27">
        <v>0.183</v>
      </c>
      <c r="BXT6" s="27">
        <v>0.1832</v>
      </c>
      <c r="BXU6" s="27">
        <v>0.18429999999999999</v>
      </c>
      <c r="BXV6" s="27">
        <v>0.18429999999999999</v>
      </c>
      <c r="BXW6" s="27">
        <v>0.1847</v>
      </c>
      <c r="BXX6" s="27">
        <v>0.184</v>
      </c>
      <c r="BXY6" s="27">
        <v>0.184</v>
      </c>
      <c r="BXZ6" s="27">
        <v>0.184</v>
      </c>
      <c r="BYA6" s="27">
        <v>0.18459999999999999</v>
      </c>
      <c r="BYB6" s="27">
        <v>0.1845</v>
      </c>
      <c r="BYC6" s="27">
        <v>0.18429999999999999</v>
      </c>
      <c r="BYD6" s="27">
        <v>0.18390000000000001</v>
      </c>
      <c r="BYE6" s="27">
        <v>0.18310000000000001</v>
      </c>
      <c r="BYF6" s="27">
        <v>0.18310000000000001</v>
      </c>
      <c r="BYG6" s="27">
        <v>0.18310000000000001</v>
      </c>
      <c r="BYH6" s="27">
        <v>0.1822</v>
      </c>
      <c r="BYI6" s="27">
        <v>0.1822</v>
      </c>
      <c r="BYJ6" s="27">
        <v>0.182</v>
      </c>
      <c r="BYK6" s="27">
        <v>0.18149999999999999</v>
      </c>
      <c r="BYL6" s="27">
        <v>0.1825</v>
      </c>
      <c r="BYM6" s="27">
        <v>0.1825</v>
      </c>
      <c r="BYN6" s="27">
        <v>0.1825</v>
      </c>
      <c r="BYO6" s="27">
        <v>0.1822</v>
      </c>
      <c r="BYP6" s="27">
        <v>0.18229999999999999</v>
      </c>
      <c r="BYQ6" s="27">
        <v>0.18160000000000001</v>
      </c>
      <c r="BYR6" s="27">
        <v>0.1812</v>
      </c>
      <c r="BYS6" s="27">
        <v>0.1812</v>
      </c>
      <c r="BYT6" s="27">
        <v>0.1812</v>
      </c>
      <c r="BYU6" s="27">
        <v>0.1812</v>
      </c>
      <c r="BYV6" s="27">
        <v>0.18060000000000001</v>
      </c>
      <c r="BYW6" s="27">
        <v>0.18140000000000001</v>
      </c>
      <c r="BYX6" s="27">
        <v>0.18099999999999999</v>
      </c>
      <c r="BYY6" s="27">
        <v>0.1812</v>
      </c>
      <c r="BYZ6" s="27">
        <v>0.18049999999999999</v>
      </c>
      <c r="BZA6" s="27">
        <v>0.18049999999999999</v>
      </c>
      <c r="BZB6" s="27">
        <v>0.18049999999999999</v>
      </c>
      <c r="BZC6" s="27">
        <v>0.18010000000000001</v>
      </c>
      <c r="BZD6" s="27">
        <v>0.1799</v>
      </c>
      <c r="BZE6" s="27">
        <v>0.18010000000000001</v>
      </c>
      <c r="BZF6" s="27">
        <v>0.17960000000000001</v>
      </c>
      <c r="BZG6" s="27">
        <v>0.18010000000000001</v>
      </c>
      <c r="BZH6" s="27">
        <v>0.18010000000000001</v>
      </c>
      <c r="BZI6" s="27">
        <v>0.18010000000000001</v>
      </c>
      <c r="BZJ6" s="27">
        <v>0.1792</v>
      </c>
      <c r="BZK6" s="27">
        <v>0.1812</v>
      </c>
      <c r="BZL6" s="27">
        <v>0.18090000000000001</v>
      </c>
      <c r="BZM6" s="27">
        <v>0.18110000000000001</v>
      </c>
      <c r="BZN6" s="27">
        <v>0.18110000000000001</v>
      </c>
      <c r="BZO6" s="27">
        <v>0.18110000000000001</v>
      </c>
      <c r="BZP6" s="27">
        <v>0.18110000000000001</v>
      </c>
      <c r="BZQ6" s="27">
        <v>0.18290000000000001</v>
      </c>
      <c r="BZR6" s="27">
        <v>0.18440000000000001</v>
      </c>
      <c r="BZS6" s="27">
        <v>0.18459999999999999</v>
      </c>
      <c r="BZT6" s="27">
        <v>0.18479999999999999</v>
      </c>
      <c r="BZU6" s="27">
        <v>0.1847</v>
      </c>
      <c r="BZV6" s="27">
        <v>0.1847</v>
      </c>
      <c r="BZW6" s="27">
        <v>0.1847</v>
      </c>
      <c r="BZX6" s="27">
        <v>0.18509999999999999</v>
      </c>
      <c r="BZY6" s="27">
        <v>0.18440000000000001</v>
      </c>
      <c r="BZZ6" s="27">
        <v>0.18329999999999999</v>
      </c>
      <c r="CAA6" s="27">
        <v>0.1832</v>
      </c>
      <c r="CAB6" s="27">
        <v>0.1835</v>
      </c>
      <c r="CAC6" s="27">
        <v>0.1835</v>
      </c>
      <c r="CAD6" s="27">
        <v>0.1835</v>
      </c>
      <c r="CAE6" s="27">
        <v>0.1832</v>
      </c>
      <c r="CAF6" s="27">
        <v>0.18179999999999999</v>
      </c>
      <c r="CAG6" s="27">
        <v>0.18090000000000001</v>
      </c>
      <c r="CAH6" s="27">
        <v>0.18179999999999999</v>
      </c>
      <c r="CAI6" s="27">
        <v>0.18190000000000001</v>
      </c>
      <c r="CAJ6" s="27">
        <v>0.18190000000000001</v>
      </c>
      <c r="CAK6" s="27">
        <v>0.18190000000000001</v>
      </c>
      <c r="CAL6" s="27">
        <v>0.18140000000000001</v>
      </c>
      <c r="CAM6" s="27">
        <v>0.1812</v>
      </c>
      <c r="CAN6" s="27">
        <v>0.182</v>
      </c>
      <c r="CAO6" s="27">
        <v>0.18190000000000001</v>
      </c>
      <c r="CAP6" s="27">
        <v>0.1822</v>
      </c>
      <c r="CAQ6" s="27">
        <v>0.1822</v>
      </c>
      <c r="CAR6" s="27">
        <v>0.1822</v>
      </c>
      <c r="CAS6" s="27">
        <v>0.1822</v>
      </c>
      <c r="CAT6" s="27">
        <v>0.1812</v>
      </c>
      <c r="CAU6" s="27">
        <v>0.1817</v>
      </c>
      <c r="CAV6" s="27">
        <v>0.18110000000000001</v>
      </c>
      <c r="CAW6" s="27">
        <v>0.18149999999999999</v>
      </c>
      <c r="CAX6" s="27">
        <v>0.18149999999999999</v>
      </c>
      <c r="CAY6" s="27">
        <v>0.18149999999999999</v>
      </c>
      <c r="CAZ6" s="27">
        <v>0.18099999999999999</v>
      </c>
      <c r="CBA6" s="27">
        <v>0.18110000000000001</v>
      </c>
      <c r="CBB6" s="27">
        <v>0.1807</v>
      </c>
      <c r="CBC6" s="27">
        <v>0.18110000000000001</v>
      </c>
      <c r="CBD6" s="27">
        <v>0.1812</v>
      </c>
      <c r="CBE6" s="27">
        <v>0.1812</v>
      </c>
      <c r="CBF6" s="27">
        <v>0.1812</v>
      </c>
      <c r="CBG6" s="27">
        <v>0.18160000000000001</v>
      </c>
      <c r="CBH6" s="27">
        <v>0.17899999999999999</v>
      </c>
      <c r="CBI6" s="27">
        <v>0.17910000000000001</v>
      </c>
      <c r="CBJ6" s="27">
        <v>0.17910000000000001</v>
      </c>
      <c r="CBK6" s="27">
        <v>0.17829999999999999</v>
      </c>
      <c r="CBL6" s="27">
        <v>0.17829999999999999</v>
      </c>
      <c r="CBM6" s="27">
        <v>0.17829999999999999</v>
      </c>
      <c r="CBN6" s="27">
        <v>0.1782</v>
      </c>
      <c r="CBO6" s="27">
        <v>0.1779</v>
      </c>
      <c r="CBP6" s="27">
        <v>0.17749999999999999</v>
      </c>
      <c r="CBQ6" s="27">
        <v>0.1769</v>
      </c>
      <c r="CBR6" s="27">
        <v>0.1759</v>
      </c>
      <c r="CBS6" s="27">
        <v>0.1759</v>
      </c>
      <c r="CBT6" s="27">
        <v>0.1759</v>
      </c>
      <c r="CBU6" s="27">
        <v>0.17699999999999999</v>
      </c>
      <c r="CBV6" s="27">
        <v>0.17660000000000001</v>
      </c>
      <c r="CBW6" s="27">
        <v>0.17660000000000001</v>
      </c>
      <c r="CBX6" s="27">
        <v>0.17710000000000001</v>
      </c>
      <c r="CBY6" s="27">
        <v>0.1774</v>
      </c>
      <c r="CBZ6" s="27">
        <v>0.1774</v>
      </c>
      <c r="CCA6" s="27">
        <v>0.1774</v>
      </c>
      <c r="CCB6" s="27">
        <v>0.17780000000000001</v>
      </c>
      <c r="CCC6" s="27">
        <v>0.1789</v>
      </c>
      <c r="CCD6" s="27">
        <v>0.17879999999999999</v>
      </c>
      <c r="CCE6" s="27">
        <v>0.17910000000000001</v>
      </c>
      <c r="CCF6" s="27">
        <v>0.17910000000000001</v>
      </c>
      <c r="CCG6" s="27">
        <v>0.17910000000000001</v>
      </c>
      <c r="CCH6" s="27">
        <v>0.17910000000000001</v>
      </c>
      <c r="CCI6" s="27">
        <v>0.17860000000000001</v>
      </c>
      <c r="CCJ6" s="27">
        <v>0.1794</v>
      </c>
      <c r="CCK6" s="27">
        <v>0.17960000000000001</v>
      </c>
      <c r="CCL6" s="27">
        <v>0.1789</v>
      </c>
      <c r="CCM6" s="27">
        <v>0.1789</v>
      </c>
      <c r="CCN6" s="27">
        <v>0.1789</v>
      </c>
      <c r="CCO6" s="27">
        <v>0.1789</v>
      </c>
      <c r="CCP6" s="27">
        <v>0.17829999999999999</v>
      </c>
      <c r="CCQ6" s="27">
        <v>0.17760000000000001</v>
      </c>
      <c r="CCR6" s="27">
        <v>0.1782</v>
      </c>
      <c r="CCS6" s="27">
        <v>0.17799999999999999</v>
      </c>
      <c r="CCT6" s="27">
        <v>0.17929999999999999</v>
      </c>
      <c r="CCU6" s="27">
        <v>0.17929999999999999</v>
      </c>
      <c r="CCV6" s="27">
        <v>0.17929999999999999</v>
      </c>
      <c r="CCW6" s="27">
        <v>0.1792</v>
      </c>
      <c r="CCX6" s="27">
        <v>0.1784</v>
      </c>
      <c r="CCY6" s="27">
        <v>0.17810000000000001</v>
      </c>
      <c r="CCZ6" s="27">
        <v>0.17780000000000001</v>
      </c>
      <c r="CDA6" s="27">
        <v>0.17710000000000001</v>
      </c>
      <c r="CDB6" s="27">
        <v>0.17710000000000001</v>
      </c>
      <c r="CDC6" s="27">
        <v>0.17710000000000001</v>
      </c>
      <c r="CDD6" s="27">
        <v>0.17749999999999999</v>
      </c>
      <c r="CDE6" s="27">
        <v>0.17810000000000001</v>
      </c>
      <c r="CDF6" s="27">
        <v>0.1782</v>
      </c>
      <c r="CDG6" s="27">
        <v>0.17799999999999999</v>
      </c>
      <c r="CDH6" s="27">
        <v>0.17780000000000001</v>
      </c>
      <c r="CDI6" s="27">
        <v>0.17780000000000001</v>
      </c>
      <c r="CDJ6" s="27">
        <v>0.17780000000000001</v>
      </c>
      <c r="CDK6" s="27">
        <v>0.17699999999999999</v>
      </c>
      <c r="CDL6" s="27">
        <v>0.17760000000000001</v>
      </c>
      <c r="CDM6" s="27">
        <v>0.1767</v>
      </c>
      <c r="CDN6" s="27">
        <v>0.17649999999999999</v>
      </c>
      <c r="CDO6" s="27">
        <v>0.17599999999999999</v>
      </c>
      <c r="CDP6" s="27">
        <v>0.17599999999999999</v>
      </c>
      <c r="CDQ6" s="27">
        <v>0.17599999999999999</v>
      </c>
      <c r="CDR6" s="27">
        <v>0.17560000000000001</v>
      </c>
      <c r="CDS6" s="27">
        <v>0.17610000000000001</v>
      </c>
      <c r="CDT6" s="27">
        <v>0.1759</v>
      </c>
      <c r="CDU6" s="27">
        <v>0.17449999999999999</v>
      </c>
      <c r="CDV6" s="27">
        <v>0.17480000000000001</v>
      </c>
      <c r="CDW6" s="27">
        <v>0.17480000000000001</v>
      </c>
      <c r="CDX6" s="27">
        <v>0.17480000000000001</v>
      </c>
      <c r="CDY6" s="27">
        <v>0.1749</v>
      </c>
      <c r="CDZ6" s="27">
        <v>0.17180000000000001</v>
      </c>
      <c r="CEA6" s="27">
        <v>0.1724</v>
      </c>
      <c r="CEB6" s="27">
        <v>0.17230000000000001</v>
      </c>
      <c r="CEC6" s="27">
        <v>0.17269999999999999</v>
      </c>
      <c r="CED6" s="27">
        <v>0.17269999999999999</v>
      </c>
      <c r="CEE6" s="27">
        <v>0.17269999999999999</v>
      </c>
      <c r="CEF6" s="27">
        <v>0.17399999999999999</v>
      </c>
      <c r="CEG6" s="27">
        <v>0.17369999999999999</v>
      </c>
      <c r="CEH6" s="27">
        <v>0.17449999999999999</v>
      </c>
      <c r="CEI6" s="27">
        <v>0.17480000000000001</v>
      </c>
      <c r="CEJ6" s="27">
        <v>0.1754</v>
      </c>
      <c r="CEK6" s="27">
        <v>0.1754</v>
      </c>
      <c r="CEL6" s="27">
        <v>0.1754</v>
      </c>
      <c r="CEM6" s="27">
        <v>0.17469999999999999</v>
      </c>
      <c r="CEN6" s="27">
        <v>0.17460000000000001</v>
      </c>
      <c r="CEO6" s="27">
        <v>0.17610000000000001</v>
      </c>
      <c r="CEP6" s="27">
        <v>0.1754</v>
      </c>
      <c r="CEQ6" s="27">
        <v>0.1767</v>
      </c>
      <c r="CER6" s="27">
        <v>0.1767</v>
      </c>
      <c r="CES6" s="27">
        <v>0.1767</v>
      </c>
      <c r="CET6" s="27">
        <v>0.17699999999999999</v>
      </c>
      <c r="CEU6" s="27">
        <v>0.1797</v>
      </c>
      <c r="CEV6" s="27">
        <v>0.17929999999999999</v>
      </c>
      <c r="CEW6" s="27">
        <v>0.17879999999999999</v>
      </c>
      <c r="CEX6" s="27">
        <v>0.1784</v>
      </c>
      <c r="CEY6" s="27">
        <v>0.1784</v>
      </c>
      <c r="CEZ6" s="27">
        <v>0.1784</v>
      </c>
      <c r="CFA6" s="27">
        <v>0.17849999999999999</v>
      </c>
      <c r="CFB6" s="27">
        <v>0.17799999999999999</v>
      </c>
      <c r="CFC6" s="27">
        <v>0.17799999999999999</v>
      </c>
      <c r="CFD6" s="27">
        <v>0.1772</v>
      </c>
      <c r="CFE6" s="27">
        <v>0.17780000000000001</v>
      </c>
      <c r="CFF6" s="27">
        <v>0.17780000000000001</v>
      </c>
      <c r="CFG6" s="27">
        <v>0.17780000000000001</v>
      </c>
      <c r="CFH6" s="27">
        <v>0.17599999999999999</v>
      </c>
      <c r="CFI6" s="27">
        <v>0.17530000000000001</v>
      </c>
      <c r="CFJ6" s="27">
        <v>0.17560000000000001</v>
      </c>
      <c r="CFK6" s="27">
        <v>0.17449999999999999</v>
      </c>
      <c r="CFL6" s="27">
        <v>0.1744</v>
      </c>
      <c r="CFM6" s="27">
        <v>0.1744</v>
      </c>
      <c r="CFN6" s="27">
        <v>0.1744</v>
      </c>
      <c r="CFO6" s="27">
        <v>0.1736</v>
      </c>
      <c r="CFP6" s="27">
        <v>0.17380000000000001</v>
      </c>
      <c r="CFQ6" s="27">
        <v>0.1736</v>
      </c>
      <c r="CFR6" s="27">
        <v>0.1736</v>
      </c>
      <c r="CFS6" s="27">
        <v>0.1736</v>
      </c>
      <c r="CFT6" s="27">
        <v>0.1736</v>
      </c>
      <c r="CFU6" s="27">
        <v>0.1736</v>
      </c>
      <c r="CFV6" s="27">
        <v>0.1729</v>
      </c>
      <c r="CFW6" s="27">
        <v>0.1734</v>
      </c>
      <c r="CFX6" s="27">
        <v>0.1726</v>
      </c>
      <c r="CFY6" s="27">
        <v>0.17249999999999999</v>
      </c>
      <c r="CFZ6" s="27">
        <v>0.17269999999999999</v>
      </c>
      <c r="CGA6" s="27">
        <v>0.17269999999999999</v>
      </c>
      <c r="CGB6" s="27">
        <v>0.17269999999999999</v>
      </c>
      <c r="CGC6" s="27">
        <v>0.17299999999999999</v>
      </c>
      <c r="CGD6" s="27">
        <v>0.1726</v>
      </c>
      <c r="CGE6" s="27">
        <v>0.1741</v>
      </c>
      <c r="CGF6" s="27">
        <v>0.1741</v>
      </c>
      <c r="CGG6" s="27">
        <v>0.17419999999999999</v>
      </c>
      <c r="CGH6" s="27">
        <v>0.17419999999999999</v>
      </c>
      <c r="CGI6" s="27">
        <v>0.17419999999999999</v>
      </c>
      <c r="CGJ6" s="27">
        <v>0.17630000000000001</v>
      </c>
      <c r="CGK6" s="27">
        <v>0.1762</v>
      </c>
      <c r="CGL6" s="27">
        <v>0.1759</v>
      </c>
      <c r="CGM6" s="27">
        <v>0.1759</v>
      </c>
      <c r="CGN6" s="27">
        <v>0.1759</v>
      </c>
      <c r="CGO6" s="27">
        <v>0.1759</v>
      </c>
      <c r="CGP6" s="27">
        <v>0.1759</v>
      </c>
      <c r="CGQ6" s="27">
        <v>0.1769</v>
      </c>
      <c r="CGR6" s="27">
        <v>0.17530000000000001</v>
      </c>
      <c r="CGS6" s="27">
        <v>0.17530000000000001</v>
      </c>
      <c r="CGT6" s="27">
        <v>0.1759</v>
      </c>
      <c r="CGU6" s="27">
        <v>0.17430000000000001</v>
      </c>
      <c r="CGV6" s="27">
        <v>0.17430000000000001</v>
      </c>
      <c r="CGW6" s="27">
        <v>0.17430000000000001</v>
      </c>
      <c r="CGX6" s="27">
        <v>0.1754</v>
      </c>
      <c r="CGY6" s="27">
        <v>0.17449999999999999</v>
      </c>
      <c r="CGZ6" s="27">
        <v>0.17430000000000001</v>
      </c>
      <c r="CHA6" s="27">
        <v>0.1749</v>
      </c>
      <c r="CHB6" s="27">
        <v>0.1759</v>
      </c>
      <c r="CHC6" s="27">
        <v>0.1759</v>
      </c>
      <c r="CHD6" s="27">
        <v>0.1759</v>
      </c>
      <c r="CHE6" s="27">
        <v>0.17499999999999999</v>
      </c>
      <c r="CHF6" s="27">
        <v>0.17610000000000001</v>
      </c>
      <c r="CHG6" s="27">
        <v>0.17610000000000001</v>
      </c>
      <c r="CHH6" s="27">
        <v>0.1754</v>
      </c>
      <c r="CHI6" s="27">
        <v>0.17510000000000001</v>
      </c>
      <c r="CHJ6" s="27">
        <v>0.17510000000000001</v>
      </c>
      <c r="CHK6" s="27">
        <v>0.17510000000000001</v>
      </c>
      <c r="CHL6" s="27">
        <v>0.1759</v>
      </c>
      <c r="CHM6" s="27">
        <v>0.17549999999999999</v>
      </c>
      <c r="CHN6" s="27">
        <v>0.1749</v>
      </c>
      <c r="CHO6" s="27">
        <v>0.17469999999999999</v>
      </c>
      <c r="CHP6" s="27">
        <v>0.1736</v>
      </c>
      <c r="CHQ6" s="27">
        <v>0.1736</v>
      </c>
      <c r="CHR6" s="27">
        <v>0.1736</v>
      </c>
      <c r="CHS6" s="27">
        <v>0.17199999999999999</v>
      </c>
      <c r="CHT6" s="27">
        <v>0.1721</v>
      </c>
      <c r="CHU6" s="27">
        <v>0.17219999999999999</v>
      </c>
      <c r="CHV6" s="27">
        <v>0.17180000000000001</v>
      </c>
      <c r="CHW6" s="27">
        <v>0.17180000000000001</v>
      </c>
      <c r="CHX6" s="27">
        <v>0.17180000000000001</v>
      </c>
      <c r="CHY6" s="27">
        <v>0.17180000000000001</v>
      </c>
      <c r="CHZ6" s="27">
        <v>0.17180000000000001</v>
      </c>
      <c r="CIA6" s="27">
        <v>0.17130000000000001</v>
      </c>
      <c r="CIB6" s="27">
        <v>0.1726</v>
      </c>
      <c r="CIC6" s="27">
        <v>0.17349999999999999</v>
      </c>
      <c r="CID6" s="27">
        <v>0.17369999999999999</v>
      </c>
      <c r="CIE6" s="27">
        <v>0.17369999999999999</v>
      </c>
      <c r="CIF6" s="27">
        <v>0.17369999999999999</v>
      </c>
      <c r="CIG6" s="27">
        <v>0.17319999999999999</v>
      </c>
      <c r="CIH6" s="27">
        <v>0.17369999999999999</v>
      </c>
      <c r="CII6" s="27">
        <v>0.1736</v>
      </c>
      <c r="CIJ6" s="27">
        <v>0.1734</v>
      </c>
      <c r="CIK6" s="27">
        <v>0.17549999999999999</v>
      </c>
      <c r="CIL6" s="27">
        <v>0.17549999999999999</v>
      </c>
      <c r="CIM6" s="27">
        <v>0.17549999999999999</v>
      </c>
      <c r="CIN6" s="27">
        <v>0.17349999999999999</v>
      </c>
      <c r="CIO6" s="27">
        <v>0.1741</v>
      </c>
      <c r="CIP6" s="27">
        <v>0.17499999999999999</v>
      </c>
      <c r="CIQ6" s="27">
        <v>0.17430000000000001</v>
      </c>
      <c r="CIR6" s="27">
        <v>0.17549999999999999</v>
      </c>
      <c r="CIS6" s="27">
        <v>0.17549999999999999</v>
      </c>
      <c r="CIT6" s="27">
        <v>0.17549999999999999</v>
      </c>
      <c r="CIU6" s="27">
        <v>0.17449999999999999</v>
      </c>
      <c r="CIV6" s="27">
        <v>0.17480000000000001</v>
      </c>
      <c r="CIW6" s="27">
        <v>0.17480000000000001</v>
      </c>
      <c r="CIX6" s="27">
        <v>0.17449999999999999</v>
      </c>
      <c r="CIY6" s="27">
        <v>0.1744</v>
      </c>
      <c r="CIZ6" s="27">
        <v>0.1744</v>
      </c>
      <c r="CJA6" s="27">
        <v>0.1744</v>
      </c>
      <c r="CJB6" s="27">
        <v>0.17610000000000001</v>
      </c>
      <c r="CJC6" s="27">
        <v>0.17560000000000001</v>
      </c>
      <c r="CJD6" s="27">
        <v>0.17530000000000001</v>
      </c>
      <c r="CJE6" s="27">
        <v>0.17829999999999999</v>
      </c>
      <c r="CJF6" s="27">
        <v>0.17680000000000001</v>
      </c>
      <c r="CJG6" s="27">
        <v>0.17680000000000001</v>
      </c>
      <c r="CJH6" s="27">
        <v>0.17680000000000001</v>
      </c>
      <c r="CJI6" s="27">
        <v>0.17680000000000001</v>
      </c>
      <c r="CJJ6" s="27">
        <v>0.1792</v>
      </c>
      <c r="CJK6" s="27">
        <v>0.1789</v>
      </c>
      <c r="CJL6" s="27">
        <v>0.17899999999999999</v>
      </c>
      <c r="CJM6" s="27">
        <v>0.17860000000000001</v>
      </c>
      <c r="CJN6" s="27">
        <v>0.17860000000000001</v>
      </c>
      <c r="CJO6" s="27">
        <v>0.17860000000000001</v>
      </c>
      <c r="CJP6" s="27">
        <v>0.17860000000000001</v>
      </c>
      <c r="CJQ6" s="27">
        <v>0.1807</v>
      </c>
      <c r="CJR6" s="27">
        <v>0.18010000000000001</v>
      </c>
      <c r="CJS6" s="27">
        <v>0.17949999999999999</v>
      </c>
      <c r="CJT6" s="27">
        <v>0.17929999999999999</v>
      </c>
      <c r="CJU6" s="27">
        <v>0.17929999999999999</v>
      </c>
      <c r="CJV6" s="27">
        <v>0.17929999999999999</v>
      </c>
      <c r="CJW6" s="27">
        <v>0.18160000000000001</v>
      </c>
      <c r="CJX6" s="27">
        <v>0.1812</v>
      </c>
      <c r="CJY6" s="27">
        <v>0.18149999999999999</v>
      </c>
      <c r="CJZ6" s="27">
        <v>0.1817</v>
      </c>
      <c r="CKA6" s="27">
        <v>0.18290000000000001</v>
      </c>
      <c r="CKB6" s="27">
        <v>0.18290000000000001</v>
      </c>
      <c r="CKC6" s="27">
        <v>0.18290000000000001</v>
      </c>
      <c r="CKD6" s="27">
        <v>0.18160000000000001</v>
      </c>
      <c r="CKE6" s="27">
        <v>0.18149999999999999</v>
      </c>
      <c r="CKF6" s="27">
        <v>0.18010000000000001</v>
      </c>
      <c r="CKG6" s="27">
        <v>0.1802</v>
      </c>
      <c r="CKH6" s="27">
        <v>0.18049999999999999</v>
      </c>
      <c r="CKI6" s="27">
        <v>0.18049999999999999</v>
      </c>
      <c r="CKJ6" s="27">
        <v>0.18049999999999999</v>
      </c>
      <c r="CKK6" s="27">
        <v>0.1789</v>
      </c>
      <c r="CKL6" s="27">
        <v>0.17860000000000001</v>
      </c>
      <c r="CKM6" s="27">
        <v>0.1784</v>
      </c>
      <c r="CKN6" s="27">
        <v>0.17849999999999999</v>
      </c>
      <c r="CKO6" s="27">
        <v>0.17849999999999999</v>
      </c>
      <c r="CKP6" s="27">
        <v>0.17849999999999999</v>
      </c>
      <c r="CKQ6" s="27">
        <v>0.17849999999999999</v>
      </c>
      <c r="CKR6" s="27">
        <v>0.17910000000000001</v>
      </c>
      <c r="CKS6" s="27">
        <v>0.1779</v>
      </c>
      <c r="CKT6" s="27">
        <v>0.17860000000000001</v>
      </c>
      <c r="CKU6" s="27">
        <v>0.17879999999999999</v>
      </c>
      <c r="CKV6" s="27">
        <v>0.1779</v>
      </c>
      <c r="CKW6" s="27">
        <v>0.1779</v>
      </c>
      <c r="CKX6" s="27">
        <v>0.1779</v>
      </c>
      <c r="CKY6" s="27">
        <v>0.17580000000000001</v>
      </c>
      <c r="CKZ6" s="27">
        <v>0.17499999999999999</v>
      </c>
      <c r="CLA6" s="27">
        <v>0.1754</v>
      </c>
      <c r="CLB6" s="27">
        <v>0.17480000000000001</v>
      </c>
      <c r="CLC6" s="27">
        <v>0.1744</v>
      </c>
      <c r="CLD6" s="27">
        <v>0.1744</v>
      </c>
      <c r="CLE6" s="27">
        <v>0.1744</v>
      </c>
      <c r="CLF6" s="27">
        <v>0.17560000000000001</v>
      </c>
      <c r="CLG6" s="27">
        <v>0.17780000000000001</v>
      </c>
      <c r="CLH6" s="27">
        <v>0.17680000000000001</v>
      </c>
      <c r="CLI6" s="27">
        <v>0.17680000000000001</v>
      </c>
      <c r="CLJ6" s="27">
        <v>0.1767</v>
      </c>
      <c r="CLK6" s="27">
        <v>0.1767</v>
      </c>
      <c r="CLL6" s="27">
        <v>0.1767</v>
      </c>
      <c r="CLM6" s="27">
        <v>0.17780000000000001</v>
      </c>
      <c r="CLN6" s="27">
        <v>0.17710000000000001</v>
      </c>
      <c r="CLO6" s="27">
        <v>0.17710000000000001</v>
      </c>
      <c r="CLP6" s="27">
        <v>0.17710000000000001</v>
      </c>
      <c r="CLQ6" s="27">
        <v>0.17699999999999999</v>
      </c>
      <c r="CLR6" s="27">
        <v>0.17699999999999999</v>
      </c>
      <c r="CLS6" s="27">
        <v>0.17699999999999999</v>
      </c>
      <c r="CLT6" s="27">
        <v>0.17749999999999999</v>
      </c>
      <c r="CLU6" s="27">
        <v>0.17829999999999999</v>
      </c>
      <c r="CLV6" s="27">
        <v>0.17660000000000001</v>
      </c>
      <c r="CLW6" s="27">
        <v>0.1764</v>
      </c>
      <c r="CLX6" s="27">
        <v>0.17530000000000001</v>
      </c>
      <c r="CLY6" s="27">
        <v>0.17530000000000001</v>
      </c>
      <c r="CLZ6" s="27">
        <v>0.17530000000000001</v>
      </c>
      <c r="CMA6" s="27">
        <v>0.17530000000000001</v>
      </c>
      <c r="CMB6" s="27">
        <v>0.17480000000000001</v>
      </c>
      <c r="CMC6" s="27">
        <v>0.17419999999999999</v>
      </c>
      <c r="CMD6" s="27">
        <v>0.17330000000000001</v>
      </c>
      <c r="CME6" s="27">
        <v>0.17299999999999999</v>
      </c>
      <c r="CMF6" s="27">
        <v>0.17299999999999999</v>
      </c>
      <c r="CMG6" s="27">
        <v>0.17299999999999999</v>
      </c>
      <c r="CMH6" s="27">
        <v>0.17519999999999999</v>
      </c>
      <c r="CMI6" s="27">
        <v>0.17510000000000001</v>
      </c>
      <c r="CMJ6" s="27">
        <v>0.17549999999999999</v>
      </c>
      <c r="CMK6" s="27">
        <v>0.17499999999999999</v>
      </c>
      <c r="CML6" s="27">
        <v>0.1741</v>
      </c>
      <c r="CMM6" s="27">
        <v>0.1741</v>
      </c>
      <c r="CMN6" s="27">
        <v>0.1741</v>
      </c>
      <c r="CMO6" s="27">
        <v>0.17419999999999999</v>
      </c>
      <c r="CMP6" s="27">
        <v>0.17280000000000001</v>
      </c>
      <c r="CMQ6" s="27">
        <v>0.17380000000000001</v>
      </c>
      <c r="CMR6" s="27">
        <v>0.17380000000000001</v>
      </c>
      <c r="CMS6" s="27">
        <v>0.1731</v>
      </c>
      <c r="CMT6" s="27">
        <v>0.1731</v>
      </c>
      <c r="CMU6" s="27">
        <v>0.1731</v>
      </c>
      <c r="CMV6" s="27">
        <v>0.1729</v>
      </c>
      <c r="CMW6" s="27">
        <v>0.17169999999999999</v>
      </c>
      <c r="CMX6" s="27">
        <v>0.17169999999999999</v>
      </c>
      <c r="CMY6" s="27">
        <v>0.1711</v>
      </c>
      <c r="CMZ6" s="27">
        <v>0.1709</v>
      </c>
      <c r="CNA6" s="27">
        <v>0.1709</v>
      </c>
      <c r="CNB6" s="27">
        <v>0.1709</v>
      </c>
      <c r="CNC6" s="27">
        <v>0.17100000000000001</v>
      </c>
      <c r="CND6" s="27">
        <v>0.1706</v>
      </c>
      <c r="CNE6" s="27">
        <v>0.17030000000000001</v>
      </c>
      <c r="CNF6" s="27">
        <v>0.17080000000000001</v>
      </c>
      <c r="CNG6" s="27">
        <v>0.17019999999999999</v>
      </c>
      <c r="CNH6" s="27">
        <v>0.17019999999999999</v>
      </c>
      <c r="CNI6" s="27">
        <v>0.17019999999999999</v>
      </c>
      <c r="CNJ6" s="27">
        <v>0.17069999999999999</v>
      </c>
      <c r="CNK6" s="27">
        <v>0.1709</v>
      </c>
      <c r="CNL6" s="27">
        <v>0.1716</v>
      </c>
      <c r="CNM6" s="27">
        <v>0.17130000000000001</v>
      </c>
      <c r="CNN6" s="27">
        <v>0.17230000000000001</v>
      </c>
      <c r="CNO6" s="27">
        <v>0.17230000000000001</v>
      </c>
      <c r="CNP6" s="27">
        <v>0.17230000000000001</v>
      </c>
      <c r="CNQ6" s="27">
        <v>0.1739</v>
      </c>
      <c r="CNR6" s="27">
        <v>0.17419999999999999</v>
      </c>
      <c r="CNS6" s="27">
        <v>0.17380000000000001</v>
      </c>
      <c r="CNT6" s="27">
        <v>0.1729</v>
      </c>
      <c r="CNU6" s="27">
        <v>0.17299999999999999</v>
      </c>
      <c r="CNV6" s="27">
        <v>0.17299999999999999</v>
      </c>
      <c r="CNW6" s="27">
        <v>0.17299999999999999</v>
      </c>
      <c r="CNX6" s="27">
        <v>0.17419999999999999</v>
      </c>
      <c r="CNY6" s="27">
        <v>0.17349999999999999</v>
      </c>
      <c r="CNZ6" s="27">
        <v>0.1744</v>
      </c>
      <c r="COA6" s="27">
        <v>0.17510000000000001</v>
      </c>
      <c r="COB6" s="27">
        <v>0.17480000000000001</v>
      </c>
      <c r="COC6" s="27">
        <v>0.17480000000000001</v>
      </c>
      <c r="COD6" s="27">
        <v>0.17480000000000001</v>
      </c>
      <c r="COE6" s="27">
        <v>0.1759</v>
      </c>
      <c r="COF6" s="27">
        <v>0.1759</v>
      </c>
      <c r="COG6" s="27">
        <v>0.1749</v>
      </c>
      <c r="COH6" s="27">
        <v>0.1739</v>
      </c>
      <c r="COI6" s="27">
        <v>0.1739</v>
      </c>
      <c r="COJ6" s="27">
        <v>0.1739</v>
      </c>
      <c r="COK6" s="27">
        <v>0.1739</v>
      </c>
      <c r="COL6" s="27">
        <v>0.17319999999999999</v>
      </c>
      <c r="COM6" s="27">
        <v>0.17280000000000001</v>
      </c>
      <c r="CON6" s="27">
        <v>0.17369999999999999</v>
      </c>
      <c r="COO6" s="27">
        <v>0.17380000000000001</v>
      </c>
      <c r="COP6" s="27">
        <v>0.1744</v>
      </c>
      <c r="COQ6" s="27">
        <v>0.1744</v>
      </c>
      <c r="COR6" s="27">
        <v>0.1744</v>
      </c>
      <c r="COS6" s="27">
        <v>0.17369999999999999</v>
      </c>
      <c r="COT6" s="27">
        <v>0.1731</v>
      </c>
      <c r="COU6" s="27">
        <v>0.1734</v>
      </c>
      <c r="COV6" s="27">
        <v>0.17269999999999999</v>
      </c>
      <c r="COW6" s="27">
        <v>0.1734</v>
      </c>
      <c r="COX6" s="27">
        <v>0.1734</v>
      </c>
      <c r="COY6" s="27">
        <v>0.1734</v>
      </c>
      <c r="COZ6" s="27">
        <v>0.17269999999999999</v>
      </c>
      <c r="CPA6" s="27">
        <v>0.17230000000000001</v>
      </c>
      <c r="CPB6" s="27">
        <v>0.1734</v>
      </c>
      <c r="CPC6" s="27">
        <v>0.17319999999999999</v>
      </c>
      <c r="CPD6" s="27">
        <v>0.17419999999999999</v>
      </c>
      <c r="CPE6" s="27">
        <v>0.17419999999999999</v>
      </c>
      <c r="CPF6" s="27">
        <v>0.17419999999999999</v>
      </c>
      <c r="CPG6" s="27">
        <v>0.17380000000000001</v>
      </c>
      <c r="CPH6" s="27">
        <v>0.1744</v>
      </c>
      <c r="CPI6" s="27">
        <v>0.17510000000000001</v>
      </c>
      <c r="CPJ6" s="27">
        <v>0.17549999999999999</v>
      </c>
      <c r="CPK6" s="27">
        <v>0.17560000000000001</v>
      </c>
      <c r="CPL6" s="27">
        <v>0.17560000000000001</v>
      </c>
      <c r="CPM6" s="27">
        <v>0.17560000000000001</v>
      </c>
      <c r="CPN6" s="27">
        <v>0.17319999999999999</v>
      </c>
      <c r="CPO6" s="27">
        <v>0.17299999999999999</v>
      </c>
      <c r="CPP6" s="27">
        <v>0.1716</v>
      </c>
      <c r="CPQ6" s="27">
        <v>0.1714</v>
      </c>
      <c r="CPR6" s="27">
        <v>0.17050000000000001</v>
      </c>
      <c r="CPS6" s="27">
        <v>0.17050000000000001</v>
      </c>
      <c r="CPT6" s="27">
        <v>0.17050000000000001</v>
      </c>
      <c r="CPU6" s="27">
        <v>0.1696</v>
      </c>
      <c r="CPV6" s="27">
        <v>0.16880000000000001</v>
      </c>
      <c r="CPW6" s="27">
        <v>0.16880000000000001</v>
      </c>
      <c r="CPX6" s="27">
        <v>0.16869999999999999</v>
      </c>
      <c r="CPY6" s="27">
        <v>0.16919999999999999</v>
      </c>
      <c r="CPZ6" s="27">
        <v>0.16919999999999999</v>
      </c>
      <c r="CQA6" s="27">
        <v>0.16919999999999999</v>
      </c>
      <c r="CQB6" s="27">
        <v>0.16839999999999999</v>
      </c>
      <c r="CQC6" s="27">
        <v>0.16839999999999999</v>
      </c>
      <c r="CQD6" s="27">
        <v>0.16850000000000001</v>
      </c>
      <c r="CQE6" s="27">
        <v>0.16819999999999999</v>
      </c>
      <c r="CQF6" s="27">
        <v>0.16789999999999999</v>
      </c>
      <c r="CQG6" s="27">
        <v>0.16789999999999999</v>
      </c>
      <c r="CQH6" s="27">
        <v>0.16789999999999999</v>
      </c>
      <c r="CQI6" s="27">
        <v>0.16850000000000001</v>
      </c>
      <c r="CQJ6" s="27">
        <v>0.1671</v>
      </c>
      <c r="CQK6" s="27">
        <v>0.16689999999999999</v>
      </c>
      <c r="CQL6" s="27">
        <v>0.16520000000000001</v>
      </c>
      <c r="CQM6" s="27">
        <v>0.16569999999999999</v>
      </c>
      <c r="CQN6" s="27">
        <v>0.16569999999999999</v>
      </c>
      <c r="CQO6" s="27">
        <v>0.16569999999999999</v>
      </c>
      <c r="CQP6" s="27">
        <v>0.16489999999999999</v>
      </c>
      <c r="CQQ6" s="27">
        <v>0.16489999999999999</v>
      </c>
      <c r="CQR6" s="27">
        <v>0.16589999999999999</v>
      </c>
      <c r="CQS6" s="27">
        <v>0.1658</v>
      </c>
      <c r="CQT6" s="27">
        <v>0.1648</v>
      </c>
      <c r="CQU6" s="27">
        <v>0.1648</v>
      </c>
      <c r="CQV6" s="27">
        <v>0.1648</v>
      </c>
      <c r="CQW6" s="27">
        <v>0.1653</v>
      </c>
      <c r="CQX6" s="27">
        <v>0.16569999999999999</v>
      </c>
      <c r="CQY6" s="27">
        <v>0.1671</v>
      </c>
      <c r="CQZ6" s="27">
        <v>0.1663</v>
      </c>
      <c r="CRA6" s="27">
        <v>0.1646</v>
      </c>
      <c r="CRB6" s="27">
        <v>0.1646</v>
      </c>
      <c r="CRC6" s="27">
        <v>0.1646</v>
      </c>
      <c r="CRD6" s="27">
        <v>0.16589999999999999</v>
      </c>
      <c r="CRE6" s="27">
        <v>0.1653</v>
      </c>
      <c r="CRF6" s="27">
        <v>0.1651</v>
      </c>
      <c r="CRG6" s="27">
        <v>0.1646</v>
      </c>
      <c r="CRH6" s="27">
        <v>0.1656</v>
      </c>
      <c r="CRI6" s="27">
        <v>0.1656</v>
      </c>
      <c r="CRJ6" s="27">
        <v>0.1656</v>
      </c>
      <c r="CRK6" s="27">
        <v>0.1648</v>
      </c>
      <c r="CRL6" s="27">
        <v>0.16309999999999999</v>
      </c>
      <c r="CRM6" s="27">
        <v>0.16250000000000001</v>
      </c>
      <c r="CRN6" s="27">
        <v>0.16270000000000001</v>
      </c>
      <c r="CRO6" s="27">
        <v>0.16400000000000001</v>
      </c>
      <c r="CRP6" s="27">
        <v>0.16400000000000001</v>
      </c>
      <c r="CRQ6" s="27">
        <v>0.16400000000000001</v>
      </c>
      <c r="CRR6" s="27">
        <v>0.16520000000000001</v>
      </c>
      <c r="CRS6" s="27">
        <v>0.16450000000000001</v>
      </c>
      <c r="CRT6" s="27">
        <v>0.16500000000000001</v>
      </c>
      <c r="CRU6" s="27">
        <v>0.16370000000000001</v>
      </c>
      <c r="CRV6" s="27">
        <v>0.1638</v>
      </c>
      <c r="CRW6" s="27">
        <v>0.1638</v>
      </c>
      <c r="CRX6" s="27">
        <v>0.1638</v>
      </c>
      <c r="CRY6" s="27">
        <v>0.16370000000000001</v>
      </c>
      <c r="CRZ6" s="27">
        <v>0.16489999999999999</v>
      </c>
      <c r="CSA6" s="27">
        <v>0.16520000000000001</v>
      </c>
      <c r="CSB6" s="27">
        <v>0.1653</v>
      </c>
      <c r="CSC6" s="27">
        <v>0.1663</v>
      </c>
      <c r="CSD6" s="27">
        <v>0.1663</v>
      </c>
      <c r="CSE6" s="27">
        <v>0.1663</v>
      </c>
      <c r="CSF6" s="27">
        <v>0.1671</v>
      </c>
      <c r="CSG6" s="27">
        <v>0.16889999999999999</v>
      </c>
      <c r="CSH6" s="27">
        <v>0.16919999999999999</v>
      </c>
      <c r="CSI6" s="27">
        <v>0.1694</v>
      </c>
      <c r="CSJ6" s="27">
        <v>0.1694</v>
      </c>
      <c r="CSK6" s="27">
        <v>0.1694</v>
      </c>
      <c r="CSL6" s="27">
        <v>0.1694</v>
      </c>
      <c r="CSM6" s="27">
        <v>0.1671</v>
      </c>
      <c r="CSN6" s="27">
        <v>0.16789999999999999</v>
      </c>
      <c r="CSO6" s="27">
        <v>0.1678</v>
      </c>
      <c r="CSP6" s="27">
        <v>0.16800000000000001</v>
      </c>
      <c r="CSQ6" s="27">
        <v>0.16869999999999999</v>
      </c>
      <c r="CSR6" s="27">
        <v>0.16869999999999999</v>
      </c>
      <c r="CSS6" s="27">
        <v>0.16869999999999999</v>
      </c>
      <c r="CST6" s="27">
        <v>0.17050000000000001</v>
      </c>
      <c r="CSU6" s="27">
        <v>0.1709</v>
      </c>
      <c r="CSV6" s="27">
        <v>0.16980000000000001</v>
      </c>
      <c r="CSW6" s="27">
        <v>0.16980000000000001</v>
      </c>
      <c r="CSX6" s="27">
        <v>0.16950000000000001</v>
      </c>
      <c r="CSY6" s="27">
        <v>0.16950000000000001</v>
      </c>
      <c r="CSZ6" s="27">
        <v>0.16950000000000001</v>
      </c>
      <c r="CTA6" s="27">
        <v>0.16889999999999999</v>
      </c>
      <c r="CTB6" s="27">
        <v>0.16869999999999999</v>
      </c>
      <c r="CTC6" s="27">
        <v>0.1681</v>
      </c>
      <c r="CTD6" s="27">
        <v>0.16880000000000001</v>
      </c>
      <c r="CTE6" s="27">
        <v>0.1678</v>
      </c>
      <c r="CTF6" s="27">
        <v>0.1678</v>
      </c>
      <c r="CTG6" s="27">
        <v>0.1678</v>
      </c>
      <c r="CTH6" s="27">
        <v>0.1694</v>
      </c>
      <c r="CTI6" s="27">
        <v>0.16800000000000001</v>
      </c>
      <c r="CTJ6" s="27">
        <v>0.16719999999999999</v>
      </c>
      <c r="CTK6" s="27">
        <v>0.16739999999999999</v>
      </c>
      <c r="CTL6" s="27">
        <v>0.1658</v>
      </c>
      <c r="CTM6" s="27">
        <v>0.1658</v>
      </c>
      <c r="CTN6" s="27">
        <v>0.1658</v>
      </c>
      <c r="CTO6" s="27">
        <v>0.16689999999999999</v>
      </c>
      <c r="CTP6" s="27">
        <v>0.16739999999999999</v>
      </c>
      <c r="CTQ6" s="27">
        <v>0.16850000000000001</v>
      </c>
      <c r="CTR6" s="27">
        <v>0.1691</v>
      </c>
      <c r="CTS6" s="27">
        <v>0.16880000000000001</v>
      </c>
      <c r="CTT6" s="27">
        <v>0.16880000000000001</v>
      </c>
      <c r="CTU6" s="27">
        <v>0.16880000000000001</v>
      </c>
      <c r="CTV6" s="27">
        <v>0.16900000000000001</v>
      </c>
      <c r="CTW6" s="27">
        <v>0.17030000000000001</v>
      </c>
      <c r="CTX6" s="27">
        <v>0.17180000000000001</v>
      </c>
      <c r="CTY6" s="27">
        <v>0.1716</v>
      </c>
      <c r="CTZ6" s="27">
        <v>0.1711</v>
      </c>
      <c r="CUA6" s="27">
        <v>0.1711</v>
      </c>
      <c r="CUB6" s="27">
        <v>0.1711</v>
      </c>
      <c r="CUC6" s="27">
        <v>0.1706</v>
      </c>
      <c r="CUD6" s="27">
        <v>0.1714</v>
      </c>
      <c r="CUE6" s="27">
        <v>0.17280000000000001</v>
      </c>
      <c r="CUF6" s="27">
        <v>0.17299999999999999</v>
      </c>
      <c r="CUG6" s="27">
        <v>0.1741</v>
      </c>
      <c r="CUH6" s="27">
        <v>0.1741</v>
      </c>
      <c r="CUI6" s="27">
        <v>0.1741</v>
      </c>
      <c r="CUJ6" s="27">
        <v>0.1744</v>
      </c>
      <c r="CUK6" s="27">
        <v>0.17419999999999999</v>
      </c>
      <c r="CUL6" s="27">
        <v>0.17510000000000001</v>
      </c>
      <c r="CUM6" s="27">
        <v>0.17530000000000001</v>
      </c>
      <c r="CUN6" s="27">
        <v>0.17660000000000001</v>
      </c>
      <c r="CUO6" s="27">
        <v>0.17660000000000001</v>
      </c>
      <c r="CUP6" s="27">
        <v>0.17660000000000001</v>
      </c>
      <c r="CUQ6" s="27">
        <v>0.1764</v>
      </c>
      <c r="CUR6" s="27">
        <v>0.17649999999999999</v>
      </c>
      <c r="CUS6" s="27">
        <v>0.17760000000000001</v>
      </c>
      <c r="CUT6" s="27">
        <v>0.17760000000000001</v>
      </c>
      <c r="CUU6" s="27">
        <v>0.17780000000000001</v>
      </c>
      <c r="CUV6" s="27">
        <v>0.17780000000000001</v>
      </c>
      <c r="CUW6" s="27">
        <v>0.17780000000000001</v>
      </c>
      <c r="CUX6" s="27">
        <v>0.17760000000000001</v>
      </c>
      <c r="CUY6" s="27">
        <v>0.17749999999999999</v>
      </c>
      <c r="CUZ6" s="27">
        <v>0.1769</v>
      </c>
      <c r="CVA6" s="27">
        <v>0.17649999999999999</v>
      </c>
      <c r="CVB6" s="27">
        <v>0.17730000000000001</v>
      </c>
      <c r="CVC6" s="27">
        <v>0.17730000000000001</v>
      </c>
      <c r="CVD6" s="27">
        <v>0.17730000000000001</v>
      </c>
      <c r="CVE6" s="27">
        <v>0.1759</v>
      </c>
      <c r="CVF6" s="27">
        <v>0.17599999999999999</v>
      </c>
      <c r="CVG6" s="27">
        <v>0.17649999999999999</v>
      </c>
      <c r="CVH6" s="27">
        <v>0.17510000000000001</v>
      </c>
      <c r="CVI6" s="27">
        <v>0.17680000000000001</v>
      </c>
      <c r="CVJ6" s="27">
        <v>0.17680000000000001</v>
      </c>
      <c r="CVK6" s="27">
        <v>0.17680000000000001</v>
      </c>
      <c r="CVL6" s="27">
        <v>0.17680000000000001</v>
      </c>
      <c r="CVM6" s="27">
        <v>0.17649999999999999</v>
      </c>
      <c r="CVN6" s="27">
        <v>0.17630000000000001</v>
      </c>
      <c r="CVO6" s="27">
        <v>0.1757</v>
      </c>
      <c r="CVP6" s="27">
        <v>0.1757</v>
      </c>
      <c r="CVQ6" s="27">
        <v>0.1757</v>
      </c>
      <c r="CVR6" s="27">
        <v>0.1757</v>
      </c>
      <c r="CVS6" s="27">
        <v>0.1757</v>
      </c>
      <c r="CVT6" s="27">
        <v>0.17660000000000001</v>
      </c>
      <c r="CVU6" s="27">
        <v>0.17899999999999999</v>
      </c>
      <c r="CVV6" s="27">
        <v>0.17899999999999999</v>
      </c>
      <c r="CVW6" s="27">
        <v>0.17949999999999999</v>
      </c>
      <c r="CVX6" s="27">
        <v>0.17949999999999999</v>
      </c>
      <c r="CVY6" s="27">
        <v>0.17949999999999999</v>
      </c>
      <c r="CVZ6" s="27">
        <v>0.17849999999999999</v>
      </c>
      <c r="CWA6" s="27">
        <v>0.1794</v>
      </c>
      <c r="CWB6" s="27">
        <v>0.17929999999999999</v>
      </c>
      <c r="CWC6" s="27">
        <v>0.17849999999999999</v>
      </c>
      <c r="CWD6" s="27">
        <v>0.17810000000000001</v>
      </c>
      <c r="CWE6" s="27">
        <v>0.17810000000000001</v>
      </c>
      <c r="CWF6" s="27">
        <v>0.17810000000000001</v>
      </c>
      <c r="CWG6" s="27">
        <v>0.17710000000000001</v>
      </c>
      <c r="CWH6" s="27">
        <v>0.1779</v>
      </c>
      <c r="CWI6" s="27">
        <v>0.17749999999999999</v>
      </c>
      <c r="CWJ6" s="27">
        <v>0.1769</v>
      </c>
      <c r="CWK6" s="27">
        <v>0.1764</v>
      </c>
      <c r="CWL6" s="27">
        <v>0.1764</v>
      </c>
      <c r="CWM6" s="27">
        <v>0.1764</v>
      </c>
      <c r="CWN6" s="27">
        <v>0.17560000000000001</v>
      </c>
      <c r="CWO6" s="27">
        <v>0.1757</v>
      </c>
      <c r="CWP6" s="27">
        <v>0.17560000000000001</v>
      </c>
      <c r="CWQ6" s="27">
        <v>0.17649999999999999</v>
      </c>
      <c r="CWR6" s="27">
        <v>0.1774</v>
      </c>
      <c r="CWS6" s="27">
        <v>0.1774</v>
      </c>
      <c r="CWT6" s="27">
        <v>0.1774</v>
      </c>
      <c r="CWU6" s="27">
        <v>0.17810000000000001</v>
      </c>
      <c r="CWV6" s="27">
        <v>0.17649999999999999</v>
      </c>
      <c r="CWW6" s="27">
        <v>0.1769</v>
      </c>
      <c r="CWX6" s="27">
        <v>0.17780000000000001</v>
      </c>
      <c r="CWY6" s="27">
        <v>0.17780000000000001</v>
      </c>
      <c r="CWZ6" s="27">
        <v>0.17780000000000001</v>
      </c>
      <c r="CXA6" s="27">
        <v>0.17780000000000001</v>
      </c>
      <c r="CXB6" s="27">
        <v>0.17910000000000001</v>
      </c>
      <c r="CXC6" s="27">
        <v>0.18079999999999999</v>
      </c>
      <c r="CXD6" s="27">
        <v>0.18090000000000001</v>
      </c>
      <c r="CXE6" s="27">
        <v>0.18</v>
      </c>
      <c r="CXF6" s="27">
        <v>0.1804</v>
      </c>
      <c r="CXG6" s="27">
        <v>0.1804</v>
      </c>
      <c r="CXH6" s="27">
        <v>0.1804</v>
      </c>
      <c r="CXI6" s="27">
        <v>0.17879999999999999</v>
      </c>
      <c r="CXJ6" s="27">
        <v>0.1779</v>
      </c>
      <c r="CXK6" s="27">
        <v>0.17780000000000001</v>
      </c>
      <c r="CXL6" s="27">
        <v>0.17849999999999999</v>
      </c>
      <c r="CXM6" s="27">
        <v>0.17699999999999999</v>
      </c>
      <c r="CXN6" s="27">
        <v>0.17699999999999999</v>
      </c>
      <c r="CXO6" s="27">
        <v>0.17699999999999999</v>
      </c>
      <c r="CXP6" s="27">
        <v>0.17469999999999999</v>
      </c>
      <c r="CXQ6" s="27">
        <v>0.17610000000000001</v>
      </c>
      <c r="CXR6" s="27">
        <v>0.1772</v>
      </c>
      <c r="CXS6" s="27">
        <v>0.17829999999999999</v>
      </c>
      <c r="CXT6" s="27">
        <v>0.17749999999999999</v>
      </c>
      <c r="CXU6" s="27">
        <v>0.17749999999999999</v>
      </c>
      <c r="CXV6" s="27">
        <v>0.17749999999999999</v>
      </c>
      <c r="CXW6" s="27">
        <v>0.17879999999999999</v>
      </c>
      <c r="CXX6" s="27">
        <v>0.17860000000000001</v>
      </c>
      <c r="CXY6" s="27">
        <v>0.1764</v>
      </c>
      <c r="CXZ6" s="27">
        <v>0.1754</v>
      </c>
      <c r="CYA6" s="27">
        <v>0.17699999999999999</v>
      </c>
      <c r="CYB6" s="27">
        <v>0.17699999999999999</v>
      </c>
      <c r="CYC6" s="27">
        <v>0.17699999999999999</v>
      </c>
      <c r="CYD6" s="27">
        <v>0.17610000000000001</v>
      </c>
      <c r="CYE6" s="27">
        <v>0.1772</v>
      </c>
      <c r="CYF6" s="27">
        <v>0.1772</v>
      </c>
      <c r="CYG6" s="27">
        <v>0.17630000000000001</v>
      </c>
      <c r="CYH6" s="27">
        <v>0.17680000000000001</v>
      </c>
      <c r="CYI6" s="27">
        <v>0.17680000000000001</v>
      </c>
      <c r="CYJ6" s="27">
        <v>0.17680000000000001</v>
      </c>
      <c r="CYK6" s="27">
        <v>0.17680000000000001</v>
      </c>
      <c r="CYL6" s="27">
        <v>0.1741</v>
      </c>
      <c r="CYM6" s="27">
        <v>0.1749</v>
      </c>
      <c r="CYN6" s="27">
        <v>0.17510000000000001</v>
      </c>
      <c r="CYO6" s="27">
        <v>0.17349999999999999</v>
      </c>
      <c r="CYP6" s="27">
        <v>0.17349999999999999</v>
      </c>
      <c r="CYQ6" s="27">
        <v>0.17349999999999999</v>
      </c>
      <c r="CYR6" s="27">
        <v>0.1736</v>
      </c>
      <c r="CYS6" s="27">
        <v>0.1726</v>
      </c>
      <c r="CYT6" s="27">
        <v>0.17199999999999999</v>
      </c>
      <c r="CYU6" s="27">
        <v>0.1704</v>
      </c>
      <c r="CYV6" s="27">
        <v>0.17169999999999999</v>
      </c>
      <c r="CYW6" s="27">
        <v>0.17169999999999999</v>
      </c>
      <c r="CYX6" s="27">
        <v>0.17169999999999999</v>
      </c>
      <c r="CYY6" s="27">
        <v>0.17130000000000001</v>
      </c>
      <c r="CYZ6" s="27">
        <v>0.17100000000000001</v>
      </c>
      <c r="CZA6" s="27">
        <v>0.17230000000000001</v>
      </c>
      <c r="CZB6" s="27">
        <v>0.17119999999999999</v>
      </c>
      <c r="CZC6" s="27">
        <v>0.17180000000000001</v>
      </c>
      <c r="CZD6" s="27">
        <v>0.17180000000000001</v>
      </c>
      <c r="CZE6" s="27">
        <v>0.17180000000000001</v>
      </c>
      <c r="CZF6" s="27">
        <v>0.1726</v>
      </c>
      <c r="CZG6" s="27">
        <v>0.1741</v>
      </c>
      <c r="CZH6" s="27">
        <v>0.17499999999999999</v>
      </c>
      <c r="CZI6" s="27">
        <v>0.17399999999999999</v>
      </c>
      <c r="CZJ6" s="27">
        <v>0.17399999999999999</v>
      </c>
      <c r="CZK6" s="27">
        <v>0.17399999999999999</v>
      </c>
      <c r="CZL6" s="27">
        <v>0.17399999999999999</v>
      </c>
      <c r="CZM6" s="27">
        <v>0.1734</v>
      </c>
      <c r="CZN6" s="27">
        <v>0.17580000000000001</v>
      </c>
      <c r="CZO6" s="27">
        <v>0.17580000000000001</v>
      </c>
      <c r="CZP6" s="27">
        <v>0.17560000000000001</v>
      </c>
      <c r="CZQ6" s="27">
        <v>0.17560000000000001</v>
      </c>
      <c r="CZR6" s="27">
        <v>0.17560000000000001</v>
      </c>
      <c r="CZS6" s="27">
        <v>0.17560000000000001</v>
      </c>
      <c r="CZT6" s="27">
        <v>0.17549999999999999</v>
      </c>
      <c r="CZU6" s="27">
        <v>0.17560000000000001</v>
      </c>
      <c r="CZV6" s="27">
        <v>0.1759</v>
      </c>
      <c r="CZW6" s="27">
        <v>0.1754</v>
      </c>
      <c r="CZX6" s="27">
        <v>0.1757</v>
      </c>
      <c r="CZY6" s="27">
        <v>0.1757</v>
      </c>
      <c r="CZZ6" s="27">
        <v>0.1757</v>
      </c>
      <c r="DAA6" s="27">
        <v>0.17519999999999999</v>
      </c>
      <c r="DAB6" s="27">
        <v>0.17480000000000001</v>
      </c>
      <c r="DAC6" s="27">
        <v>0.1772</v>
      </c>
      <c r="DAD6" s="27">
        <v>0.1782</v>
      </c>
      <c r="DAE6" s="27">
        <v>0.18</v>
      </c>
      <c r="DAF6" s="27">
        <v>0.18</v>
      </c>
      <c r="DAG6" s="27">
        <v>0.18</v>
      </c>
      <c r="DAH6" s="27">
        <v>0.1804</v>
      </c>
      <c r="DAI6" s="27">
        <v>0.1799</v>
      </c>
      <c r="DAJ6" s="27">
        <v>0.1802</v>
      </c>
      <c r="DAK6" s="27">
        <v>0.18079999999999999</v>
      </c>
      <c r="DAL6" s="27">
        <v>0.18179999999999999</v>
      </c>
      <c r="DAM6" s="27">
        <v>0.18179999999999999</v>
      </c>
      <c r="DAN6" s="27">
        <v>0.18179999999999999</v>
      </c>
      <c r="DAO6" s="27">
        <v>0.18149999999999999</v>
      </c>
      <c r="DAP6" s="27">
        <v>0.1804</v>
      </c>
      <c r="DAQ6" s="27">
        <v>0.17929999999999999</v>
      </c>
      <c r="DAR6" s="27">
        <v>0.17949999999999999</v>
      </c>
      <c r="DAS6" s="27">
        <v>0.1779</v>
      </c>
      <c r="DAT6" s="27">
        <v>0.1779</v>
      </c>
      <c r="DAU6" s="27">
        <v>0.1779</v>
      </c>
      <c r="DAV6" s="27">
        <v>0.17979999999999999</v>
      </c>
      <c r="DAW6" s="27">
        <v>0.18</v>
      </c>
      <c r="DAX6" s="27">
        <v>0.18190000000000001</v>
      </c>
      <c r="DAY6" s="27">
        <v>0.18079999999999999</v>
      </c>
      <c r="DAZ6" s="27">
        <v>0.18240000000000001</v>
      </c>
      <c r="DBA6" s="27">
        <v>0.18240000000000001</v>
      </c>
      <c r="DBB6" s="27">
        <v>0.18240000000000001</v>
      </c>
      <c r="DBC6" s="27">
        <v>0.18110000000000001</v>
      </c>
      <c r="DBD6" s="27">
        <v>0.1812</v>
      </c>
      <c r="DBE6" s="27">
        <v>0.18179999999999999</v>
      </c>
      <c r="DBF6" s="27">
        <v>0.1835</v>
      </c>
      <c r="DBG6" s="27">
        <v>0.18340000000000001</v>
      </c>
      <c r="DBH6" s="27">
        <v>0.18340000000000001</v>
      </c>
      <c r="DBI6" s="27">
        <v>0.18340000000000001</v>
      </c>
      <c r="DBJ6" s="27">
        <v>0.183</v>
      </c>
      <c r="DBK6" s="27">
        <v>0.18310000000000001</v>
      </c>
      <c r="DBL6" s="27">
        <v>0.1852</v>
      </c>
      <c r="DBM6" s="27">
        <v>0.18459999999999999</v>
      </c>
      <c r="DBN6" s="27">
        <v>0.18509999999999999</v>
      </c>
      <c r="DBO6" s="27">
        <v>0.18509999999999999</v>
      </c>
      <c r="DBP6" s="27">
        <v>0.18509999999999999</v>
      </c>
      <c r="DBQ6" s="27">
        <v>0.18509999999999999</v>
      </c>
      <c r="DBR6" s="27">
        <v>0.18559999999999999</v>
      </c>
      <c r="DBS6" s="27">
        <v>0.18310000000000001</v>
      </c>
      <c r="DBT6" s="27">
        <v>0.18809999999999999</v>
      </c>
      <c r="DBU6" s="27">
        <v>0.1903</v>
      </c>
      <c r="DBV6" s="27">
        <v>0.1903</v>
      </c>
      <c r="DBW6" s="27">
        <v>0.1903</v>
      </c>
      <c r="DBX6" s="27">
        <v>0.18859999999999999</v>
      </c>
      <c r="DBY6" s="27">
        <v>0.18709999999999999</v>
      </c>
      <c r="DBZ6" s="27">
        <v>0.18690000000000001</v>
      </c>
      <c r="DCA6" s="27">
        <v>0.18609999999999999</v>
      </c>
      <c r="DCB6" s="27">
        <v>0.18529999999999999</v>
      </c>
      <c r="DCC6" s="27">
        <v>0.18529999999999999</v>
      </c>
      <c r="DCD6" s="27">
        <v>0.18529999999999999</v>
      </c>
      <c r="DCE6" s="27">
        <v>0.1855</v>
      </c>
      <c r="DCF6" s="27">
        <v>0.1857</v>
      </c>
      <c r="DCG6" s="27">
        <v>0.1837</v>
      </c>
      <c r="DCH6" s="27">
        <v>0.185</v>
      </c>
      <c r="DCI6" s="27">
        <v>0.18540000000000001</v>
      </c>
      <c r="DCJ6" s="27">
        <v>0.18540000000000001</v>
      </c>
      <c r="DCK6" s="27">
        <v>0.18540000000000001</v>
      </c>
      <c r="DCL6" s="27">
        <v>0.18440000000000001</v>
      </c>
      <c r="DCM6" s="27">
        <v>0.18490000000000001</v>
      </c>
      <c r="DCN6" s="27">
        <v>0.18279999999999999</v>
      </c>
      <c r="DCO6" s="27">
        <v>0.18260000000000001</v>
      </c>
      <c r="DCP6" s="27">
        <v>0.18049999999999999</v>
      </c>
      <c r="DCQ6" s="27">
        <v>0.18049999999999999</v>
      </c>
      <c r="DCR6" s="27">
        <v>0.18049999999999999</v>
      </c>
      <c r="DCS6" s="27">
        <v>0.17829999999999999</v>
      </c>
      <c r="DCT6" s="27">
        <v>0.1792</v>
      </c>
      <c r="DCU6" s="27">
        <v>0.17710000000000001</v>
      </c>
      <c r="DCV6" s="27">
        <v>0.17910000000000001</v>
      </c>
      <c r="DCW6" s="27">
        <v>0.18149999999999999</v>
      </c>
      <c r="DCX6" s="27">
        <v>0.18149999999999999</v>
      </c>
      <c r="DCY6" s="27">
        <v>0.18149999999999999</v>
      </c>
      <c r="DCZ6" s="27">
        <v>0.18290000000000001</v>
      </c>
      <c r="DDA6" s="27">
        <v>0.1832</v>
      </c>
      <c r="DDB6" s="27">
        <v>0.1825</v>
      </c>
      <c r="DDC6" s="27">
        <v>0.18140000000000001</v>
      </c>
      <c r="DDD6" s="27">
        <v>0.18049999999999999</v>
      </c>
      <c r="DDE6" s="27">
        <v>0.18049999999999999</v>
      </c>
      <c r="DDF6" s="27">
        <v>0.18049999999999999</v>
      </c>
      <c r="DDG6" s="27">
        <v>0.18060000000000001</v>
      </c>
      <c r="DDH6" s="27">
        <v>0.18310000000000001</v>
      </c>
      <c r="DDI6" s="27">
        <v>0.18410000000000001</v>
      </c>
      <c r="DDJ6" s="27">
        <v>0.1832</v>
      </c>
      <c r="DDK6" s="27">
        <v>0.18479999999999999</v>
      </c>
      <c r="DDL6" s="27">
        <v>0.18479999999999999</v>
      </c>
      <c r="DDM6" s="27">
        <v>0.18479999999999999</v>
      </c>
      <c r="DDN6" s="27">
        <v>0.1852</v>
      </c>
      <c r="DDO6" s="27">
        <v>0.18429999999999999</v>
      </c>
      <c r="DDP6" s="27">
        <v>0.1832</v>
      </c>
      <c r="DDQ6" s="27">
        <v>0.18340000000000001</v>
      </c>
      <c r="DDR6" s="27">
        <v>0.1855</v>
      </c>
      <c r="DDS6" s="27">
        <v>0.1855</v>
      </c>
      <c r="DDT6" s="27">
        <v>0.1855</v>
      </c>
      <c r="DDU6" s="27">
        <v>0.18859999999999999</v>
      </c>
      <c r="DDV6" s="27">
        <v>0.1885</v>
      </c>
      <c r="DDW6" s="27">
        <v>0.1893</v>
      </c>
      <c r="DDX6" s="27">
        <v>0.18959999999999999</v>
      </c>
      <c r="DDY6" s="27">
        <v>0.19139999999999999</v>
      </c>
      <c r="DDZ6" s="27">
        <v>0.19139999999999999</v>
      </c>
      <c r="DEA6" s="27">
        <v>0.19139999999999999</v>
      </c>
      <c r="DEB6" s="27">
        <v>0.19170000000000001</v>
      </c>
      <c r="DEC6" s="27">
        <v>0.19389999999999999</v>
      </c>
      <c r="DED6" s="27">
        <v>0.1933</v>
      </c>
      <c r="DEE6" s="27">
        <v>0.19439999999999999</v>
      </c>
      <c r="DEF6" s="27">
        <v>0.1933</v>
      </c>
      <c r="DEG6" s="27">
        <v>0.1933</v>
      </c>
      <c r="DEH6" s="27">
        <v>0.1933</v>
      </c>
      <c r="DEI6" s="27">
        <v>0.19359999999999999</v>
      </c>
      <c r="DEJ6" s="27">
        <v>0.19370000000000001</v>
      </c>
      <c r="DEK6" s="27">
        <v>0.19409999999999999</v>
      </c>
      <c r="DEL6" s="27">
        <v>0.19350000000000001</v>
      </c>
      <c r="DEM6" s="27">
        <v>0.19309999999999999</v>
      </c>
      <c r="DEN6" s="27">
        <v>0.19309999999999999</v>
      </c>
      <c r="DEO6" s="27">
        <v>0.19309999999999999</v>
      </c>
      <c r="DEP6" s="27">
        <v>0.19289999999999999</v>
      </c>
      <c r="DEQ6" s="27">
        <v>0.1943</v>
      </c>
      <c r="DER6" s="27">
        <v>0.1928</v>
      </c>
      <c r="DES6" s="27">
        <v>0.19209999999999999</v>
      </c>
      <c r="DET6" s="27">
        <v>0.1913</v>
      </c>
      <c r="DEU6" s="27">
        <v>0.1913</v>
      </c>
      <c r="DEV6" s="27">
        <v>0.1913</v>
      </c>
      <c r="DEW6" s="27">
        <v>0.1898</v>
      </c>
      <c r="DEX6" s="27">
        <v>0.1928</v>
      </c>
      <c r="DEY6" s="27">
        <v>0.1915</v>
      </c>
      <c r="DEZ6" s="27">
        <v>0.191</v>
      </c>
      <c r="DFA6" s="27">
        <v>0.19</v>
      </c>
      <c r="DFB6" s="27">
        <v>0.19</v>
      </c>
      <c r="DFC6" s="27">
        <v>0.19</v>
      </c>
      <c r="DFD6" s="27">
        <v>0.191</v>
      </c>
      <c r="DFE6" s="27">
        <v>0.192</v>
      </c>
      <c r="DFF6" s="27">
        <v>0.19020000000000001</v>
      </c>
      <c r="DFG6" s="27">
        <v>0.19350000000000001</v>
      </c>
      <c r="DFH6" s="27">
        <v>0.19139999999999999</v>
      </c>
      <c r="DFI6" s="27">
        <v>0.19139999999999999</v>
      </c>
      <c r="DFJ6" s="27">
        <v>0.19139999999999999</v>
      </c>
      <c r="DFK6" s="27">
        <v>0.19139999999999999</v>
      </c>
      <c r="DFL6" s="27">
        <v>0.1938</v>
      </c>
      <c r="DFM6" s="27">
        <v>0.19420000000000001</v>
      </c>
      <c r="DFN6" s="27">
        <v>0.19289999999999999</v>
      </c>
      <c r="DFO6" s="27">
        <v>0.19309999999999999</v>
      </c>
      <c r="DFP6" s="27">
        <v>0.19309999999999999</v>
      </c>
      <c r="DFQ6" s="27">
        <v>0.19309999999999999</v>
      </c>
      <c r="DFR6" s="27">
        <v>0.1908</v>
      </c>
      <c r="DFS6" s="27">
        <v>0.19059999999999999</v>
      </c>
      <c r="DFT6" s="27">
        <v>0.18990000000000001</v>
      </c>
      <c r="DFU6" s="27">
        <v>0.18840000000000001</v>
      </c>
      <c r="DFV6" s="27">
        <v>0.18970000000000001</v>
      </c>
      <c r="DFW6" s="27">
        <v>0.18970000000000001</v>
      </c>
      <c r="DFX6" s="27">
        <v>0.18970000000000001</v>
      </c>
      <c r="DFY6" s="27">
        <v>0.19040000000000001</v>
      </c>
      <c r="DFZ6" s="27">
        <v>0.18870000000000001</v>
      </c>
      <c r="DGA6" s="27">
        <v>0.18740000000000001</v>
      </c>
      <c r="DGB6" s="27">
        <v>0.1885</v>
      </c>
      <c r="DGC6" s="27">
        <v>0.19089999999999999</v>
      </c>
      <c r="DGD6" s="27">
        <v>0.19089999999999999</v>
      </c>
      <c r="DGE6" s="27">
        <v>0.19089999999999999</v>
      </c>
      <c r="DGF6" s="27">
        <v>0.191</v>
      </c>
      <c r="DGG6" s="27">
        <v>0.192</v>
      </c>
      <c r="DGH6" s="27">
        <v>0.19389999999999999</v>
      </c>
      <c r="DGI6" s="27">
        <v>0.19439999999999999</v>
      </c>
      <c r="DGJ6" s="27">
        <v>0.19420000000000001</v>
      </c>
      <c r="DGK6" s="27">
        <v>0.19420000000000001</v>
      </c>
      <c r="DGL6" s="27">
        <v>0.19420000000000001</v>
      </c>
      <c r="DGM6" s="27">
        <v>0.1938</v>
      </c>
      <c r="DGN6" s="27">
        <v>0.19339999999999999</v>
      </c>
      <c r="DGO6" s="27">
        <v>0.19120000000000001</v>
      </c>
      <c r="DGP6" s="27">
        <v>0.1905</v>
      </c>
      <c r="DGQ6" s="27">
        <v>0.19059999999999999</v>
      </c>
      <c r="DGR6" s="27">
        <v>0.19059999999999999</v>
      </c>
      <c r="DGS6" s="27">
        <v>0.19059999999999999</v>
      </c>
      <c r="DGT6" s="27">
        <v>0.19059999999999999</v>
      </c>
      <c r="DGU6" s="27">
        <v>0.193</v>
      </c>
      <c r="DGV6" s="27">
        <v>0.19270000000000001</v>
      </c>
      <c r="DGW6" s="27">
        <v>0.1908</v>
      </c>
      <c r="DGX6" s="27">
        <v>0.1913</v>
      </c>
      <c r="DGY6" s="27">
        <v>0.1913</v>
      </c>
      <c r="DGZ6" s="27">
        <v>0.1913</v>
      </c>
      <c r="DHA6" s="27">
        <v>0.18890000000000001</v>
      </c>
      <c r="DHB6" s="27">
        <v>0.19159999999999999</v>
      </c>
      <c r="DHC6" s="27">
        <v>0.19370000000000001</v>
      </c>
      <c r="DHD6" s="27">
        <v>0.19239999999999999</v>
      </c>
      <c r="DHE6" s="27">
        <v>0.19420000000000001</v>
      </c>
      <c r="DHF6" s="27">
        <v>0.19420000000000001</v>
      </c>
      <c r="DHG6" s="27">
        <v>0.19420000000000001</v>
      </c>
      <c r="DHH6" s="27">
        <v>0.19600000000000001</v>
      </c>
      <c r="DHI6" s="27">
        <v>0.19589999999999999</v>
      </c>
      <c r="DHJ6" s="27">
        <v>0.19650000000000001</v>
      </c>
      <c r="DHK6" s="27">
        <v>0.1958</v>
      </c>
      <c r="DHL6" s="27">
        <v>0.1943</v>
      </c>
      <c r="DHM6" s="27">
        <v>0.1943</v>
      </c>
      <c r="DHN6" s="27">
        <v>0.1943</v>
      </c>
      <c r="DHO6" s="27">
        <v>0.19400000000000001</v>
      </c>
      <c r="DHP6" s="27">
        <v>0.1933</v>
      </c>
      <c r="DHQ6" s="27">
        <v>0.19289999999999999</v>
      </c>
      <c r="DHR6" s="27">
        <v>0.19139999999999999</v>
      </c>
      <c r="DHS6" s="27">
        <v>0.1913</v>
      </c>
      <c r="DHT6" s="27">
        <v>0.1913</v>
      </c>
      <c r="DHU6" s="27">
        <v>0.1913</v>
      </c>
      <c r="DHV6" s="27">
        <v>0.19</v>
      </c>
      <c r="DHW6" s="27">
        <v>0.18870000000000001</v>
      </c>
      <c r="DHX6" s="27">
        <v>0.18890000000000001</v>
      </c>
      <c r="DHY6" s="27">
        <v>0.188</v>
      </c>
      <c r="DHZ6" s="27">
        <v>0.19089999999999999</v>
      </c>
      <c r="DIA6" s="27">
        <v>0.19089999999999999</v>
      </c>
      <c r="DIB6" s="27">
        <v>0.19089999999999999</v>
      </c>
      <c r="DIC6" s="27">
        <v>0.1913</v>
      </c>
      <c r="DID6" s="27">
        <v>0.1908</v>
      </c>
      <c r="DIE6" s="27">
        <v>0.19</v>
      </c>
      <c r="DIF6" s="27">
        <v>0.18970000000000001</v>
      </c>
      <c r="DIG6" s="27">
        <v>0.1915</v>
      </c>
      <c r="DIH6" s="27">
        <v>0.1915</v>
      </c>
      <c r="DII6" s="27">
        <v>0.1915</v>
      </c>
      <c r="DIJ6" s="27">
        <v>0.1898</v>
      </c>
      <c r="DIK6" s="27">
        <v>0.19259999999999999</v>
      </c>
      <c r="DIL6" s="27">
        <v>0.19259999999999999</v>
      </c>
      <c r="DIM6" s="27">
        <v>0.19309999999999999</v>
      </c>
      <c r="DIN6" s="27">
        <v>0.19450000000000001</v>
      </c>
      <c r="DIO6" s="27">
        <v>0.19450000000000001</v>
      </c>
      <c r="DIP6" s="27">
        <v>0.19450000000000001</v>
      </c>
      <c r="DIQ6" s="27">
        <v>0.19869999999999999</v>
      </c>
      <c r="DIR6" s="27">
        <v>0.1996</v>
      </c>
      <c r="DIS6" s="27">
        <v>0.19819999999999999</v>
      </c>
      <c r="DIT6" s="27">
        <v>0.19900000000000001</v>
      </c>
      <c r="DIU6" s="27">
        <v>0.1993</v>
      </c>
      <c r="DIV6" s="27">
        <v>0.1993</v>
      </c>
      <c r="DIW6" s="27">
        <v>0.1993</v>
      </c>
      <c r="DIX6" s="27">
        <v>0.19839999999999999</v>
      </c>
      <c r="DIY6" s="27">
        <v>0.19670000000000001</v>
      </c>
      <c r="DIZ6" s="27">
        <v>0.19600000000000001</v>
      </c>
      <c r="DJA6" s="27">
        <v>0.1956</v>
      </c>
      <c r="DJB6" s="27">
        <v>0.1956</v>
      </c>
      <c r="DJC6" s="27">
        <v>0.1956</v>
      </c>
      <c r="DJD6" s="27">
        <v>0.1956</v>
      </c>
      <c r="DJE6" s="27">
        <v>0.1956</v>
      </c>
      <c r="DJF6" s="27">
        <v>0.1946</v>
      </c>
      <c r="DJG6" s="27">
        <v>0.1918</v>
      </c>
      <c r="DJH6" s="27">
        <v>0.19139999999999999</v>
      </c>
      <c r="DJI6" s="27">
        <v>0.19370000000000001</v>
      </c>
      <c r="DJJ6" s="27">
        <v>0.19370000000000001</v>
      </c>
      <c r="DJK6" s="27">
        <v>0.19370000000000001</v>
      </c>
      <c r="DJL6" s="27">
        <v>0.19309999999999999</v>
      </c>
      <c r="DJM6" s="27">
        <v>0.1943</v>
      </c>
      <c r="DJN6" s="27">
        <v>0.19400000000000001</v>
      </c>
      <c r="DJO6" s="27">
        <v>0.19359999999999999</v>
      </c>
      <c r="DJP6" s="27">
        <v>0.19309999999999999</v>
      </c>
      <c r="DJQ6" s="27">
        <v>0.19309999999999999</v>
      </c>
      <c r="DJR6" s="27">
        <v>0.19309999999999999</v>
      </c>
      <c r="DJS6" s="27">
        <v>0.1915</v>
      </c>
      <c r="DJT6" s="27">
        <v>0.1918</v>
      </c>
      <c r="DJU6" s="27">
        <v>0.19</v>
      </c>
      <c r="DJV6" s="27">
        <v>0.191</v>
      </c>
      <c r="DJW6" s="27">
        <v>0.18959999999999999</v>
      </c>
      <c r="DJX6" s="27">
        <v>0.18959999999999999</v>
      </c>
      <c r="DJY6" s="27">
        <v>0.18959999999999999</v>
      </c>
      <c r="DJZ6" s="27">
        <v>0.1905</v>
      </c>
      <c r="DKA6" s="27">
        <v>0.18890000000000001</v>
      </c>
      <c r="DKB6" s="27">
        <v>0.18859999999999999</v>
      </c>
      <c r="DKC6" s="27">
        <v>0.18820000000000001</v>
      </c>
      <c r="DKD6" s="27">
        <v>0.1893</v>
      </c>
      <c r="DKE6" s="27">
        <v>0.1893</v>
      </c>
      <c r="DKF6" s="27">
        <v>0.1893</v>
      </c>
      <c r="DKG6" s="27">
        <v>0.1895</v>
      </c>
      <c r="DKH6" s="27">
        <v>0.18959999999999999</v>
      </c>
      <c r="DKI6" s="27">
        <v>0.19059999999999999</v>
      </c>
      <c r="DKJ6" s="27">
        <v>0.1903</v>
      </c>
      <c r="DKK6" s="27">
        <v>0.1895</v>
      </c>
      <c r="DKL6" s="27">
        <v>0.1895</v>
      </c>
      <c r="DKM6" s="27">
        <v>0.1895</v>
      </c>
      <c r="DKN6" s="27">
        <v>0.18779999999999999</v>
      </c>
      <c r="DKO6" s="27">
        <v>0.187</v>
      </c>
      <c r="DKP6" s="27">
        <v>0.18609999999999999</v>
      </c>
      <c r="DKQ6" s="27">
        <v>0.187</v>
      </c>
      <c r="DKR6" s="27">
        <v>0.1847</v>
      </c>
      <c r="DKS6" s="27">
        <v>0.1847</v>
      </c>
      <c r="DKT6" s="27">
        <v>0.1847</v>
      </c>
      <c r="DKU6" s="27">
        <v>0.18529999999999999</v>
      </c>
      <c r="DKV6" s="27">
        <v>0.18679999999999999</v>
      </c>
      <c r="DKW6" s="27">
        <v>0.18640000000000001</v>
      </c>
      <c r="DKX6" s="27">
        <v>0.18809999999999999</v>
      </c>
      <c r="DKY6" s="27">
        <v>0.18720000000000001</v>
      </c>
      <c r="DKZ6" s="27">
        <v>0.18720000000000001</v>
      </c>
      <c r="DLA6" s="27">
        <v>0.18720000000000001</v>
      </c>
      <c r="DLB6" s="27">
        <v>0.1857</v>
      </c>
      <c r="DLC6" s="27">
        <v>0.1852</v>
      </c>
      <c r="DLD6" s="27">
        <v>0.18540000000000001</v>
      </c>
      <c r="DLE6" s="27">
        <v>0.1855</v>
      </c>
      <c r="DLF6" s="27">
        <v>0.18459999999999999</v>
      </c>
      <c r="DLG6" s="27">
        <v>0.18459999999999999</v>
      </c>
      <c r="DLH6" s="27">
        <v>0.18459999999999999</v>
      </c>
      <c r="DLI6" s="27">
        <v>0.18479999999999999</v>
      </c>
      <c r="DLJ6" s="27">
        <v>0.1842</v>
      </c>
      <c r="DLK6" s="27">
        <v>0.18329999999999999</v>
      </c>
      <c r="DLL6" s="27">
        <v>0.18329999999999999</v>
      </c>
      <c r="DLM6" s="27">
        <v>0.18279999999999999</v>
      </c>
      <c r="DLN6" s="27">
        <v>0.18279999999999999</v>
      </c>
      <c r="DLO6" s="27">
        <v>0.18279999999999999</v>
      </c>
      <c r="DLP6" s="27">
        <v>0.18190000000000001</v>
      </c>
      <c r="DLQ6" s="27">
        <v>0.1812</v>
      </c>
      <c r="DLR6" s="27">
        <v>0.1812</v>
      </c>
      <c r="DLS6" s="27">
        <v>0.1802</v>
      </c>
      <c r="DLT6" s="27">
        <v>0.18140000000000001</v>
      </c>
      <c r="DLU6" s="27">
        <v>0.18140000000000001</v>
      </c>
      <c r="DLV6" s="27">
        <v>0.18140000000000001</v>
      </c>
      <c r="DLW6" s="27">
        <v>0.1825</v>
      </c>
      <c r="DLX6" s="27">
        <v>0.183</v>
      </c>
      <c r="DLY6" s="27">
        <v>0.18290000000000001</v>
      </c>
      <c r="DLZ6" s="27">
        <v>0.18179999999999999</v>
      </c>
      <c r="DMA6" s="27">
        <v>0.18290000000000001</v>
      </c>
      <c r="DMB6" s="27">
        <v>0.18290000000000001</v>
      </c>
      <c r="DMC6" s="27">
        <v>0.18290000000000001</v>
      </c>
      <c r="DMD6" s="27">
        <v>0.18440000000000001</v>
      </c>
      <c r="DME6" s="27">
        <v>0.1852</v>
      </c>
      <c r="DMF6" s="27">
        <v>0.1845</v>
      </c>
      <c r="DMG6" s="27">
        <v>0.1837</v>
      </c>
      <c r="DMH6" s="27">
        <v>0.18390000000000001</v>
      </c>
      <c r="DMI6" s="27">
        <v>0.18390000000000001</v>
      </c>
      <c r="DMJ6" s="27">
        <v>0.18390000000000001</v>
      </c>
      <c r="DMK6" s="27">
        <v>0.184</v>
      </c>
      <c r="DML6" s="27">
        <v>0.18360000000000001</v>
      </c>
      <c r="DMM6" s="27">
        <v>0.18240000000000001</v>
      </c>
      <c r="DMN6" s="27">
        <v>0.18210000000000001</v>
      </c>
      <c r="DMO6" s="27">
        <v>0.18140000000000001</v>
      </c>
      <c r="DMP6" s="27">
        <v>0.18140000000000001</v>
      </c>
      <c r="DMQ6" s="27">
        <v>0.18140000000000001</v>
      </c>
      <c r="DMR6" s="27">
        <v>0.18079999999999999</v>
      </c>
      <c r="DMS6" s="27">
        <v>0.18129999999999999</v>
      </c>
      <c r="DMT6" s="27">
        <v>0.17949999999999999</v>
      </c>
      <c r="DMU6" s="27">
        <v>0.1787</v>
      </c>
      <c r="DMV6" s="27">
        <v>0.1792</v>
      </c>
      <c r="DMW6" s="27">
        <v>0.1792</v>
      </c>
      <c r="DMX6" s="27">
        <v>0.1792</v>
      </c>
      <c r="DMY6" s="27">
        <v>0.1772</v>
      </c>
      <c r="DMZ6" s="27">
        <v>0.1741</v>
      </c>
      <c r="DNA6" s="27">
        <v>0.17380000000000001</v>
      </c>
      <c r="DNB6" s="27">
        <v>0.17319999999999999</v>
      </c>
      <c r="DNC6" s="27">
        <v>0.17399999999999999</v>
      </c>
      <c r="DND6" s="27">
        <v>0.17399999999999999</v>
      </c>
      <c r="DNE6" s="27">
        <v>0.17399999999999999</v>
      </c>
      <c r="DNF6" s="27">
        <v>0.1757</v>
      </c>
      <c r="DNG6" s="27">
        <v>0.17730000000000001</v>
      </c>
      <c r="DNH6" s="27">
        <v>0.18010000000000001</v>
      </c>
      <c r="DNI6" s="27">
        <v>0.17910000000000001</v>
      </c>
      <c r="DNJ6" s="27">
        <v>0.17929999999999999</v>
      </c>
      <c r="DNK6" s="27">
        <v>0.17929999999999999</v>
      </c>
      <c r="DNL6" s="27">
        <v>0.17929999999999999</v>
      </c>
      <c r="DNM6" s="27">
        <v>0.17810000000000001</v>
      </c>
      <c r="DNN6" s="27">
        <v>0.17630000000000001</v>
      </c>
      <c r="DNO6" s="27">
        <v>0.17699999999999999</v>
      </c>
      <c r="DNP6" s="27">
        <v>0.1762</v>
      </c>
      <c r="DNQ6" s="27">
        <v>0.17580000000000001</v>
      </c>
      <c r="DNR6" s="27">
        <v>0.17580000000000001</v>
      </c>
      <c r="DNS6" s="27">
        <v>0.17580000000000001</v>
      </c>
      <c r="DNT6" s="27">
        <v>0.17530000000000001</v>
      </c>
      <c r="DNU6" s="27">
        <v>0.17599999999999999</v>
      </c>
      <c r="DNV6" s="27">
        <v>0.17660000000000001</v>
      </c>
      <c r="DNW6" s="27">
        <v>0.17649999999999999</v>
      </c>
      <c r="DNX6" s="27">
        <v>0.17799999999999999</v>
      </c>
      <c r="DNY6" s="27">
        <v>0.17799999999999999</v>
      </c>
      <c r="DNZ6" s="27">
        <v>0.17799999999999999</v>
      </c>
      <c r="DOA6" s="27">
        <v>0.1777</v>
      </c>
      <c r="DOB6" s="27">
        <v>0.17929999999999999</v>
      </c>
      <c r="DOC6" s="27">
        <v>0.1802</v>
      </c>
      <c r="DOD6" s="27">
        <v>0.17799999999999999</v>
      </c>
      <c r="DOE6" s="27">
        <v>0.1777</v>
      </c>
      <c r="DOF6" s="27">
        <v>0.1777</v>
      </c>
      <c r="DOG6" s="27">
        <v>0.1777</v>
      </c>
      <c r="DOH6" s="27">
        <v>0.1772</v>
      </c>
      <c r="DOI6" s="27">
        <v>0.17710000000000001</v>
      </c>
      <c r="DOJ6" s="27">
        <v>0.17929999999999999</v>
      </c>
      <c r="DOK6" s="27">
        <v>0.1782</v>
      </c>
      <c r="DOL6" s="27">
        <v>0.1777</v>
      </c>
      <c r="DOM6" s="27">
        <v>0.1777</v>
      </c>
      <c r="DON6" s="27">
        <v>0.1777</v>
      </c>
      <c r="DOO6" s="27">
        <v>0.17649999999999999</v>
      </c>
      <c r="DOP6" s="27">
        <v>0.17599999999999999</v>
      </c>
      <c r="DOQ6" s="27">
        <v>0.1744</v>
      </c>
      <c r="DOR6" s="27">
        <v>0.1764</v>
      </c>
      <c r="DOS6" s="27">
        <v>0.1774</v>
      </c>
      <c r="DOT6" s="27">
        <v>0.1774</v>
      </c>
      <c r="DOU6" s="27">
        <v>0.1774</v>
      </c>
      <c r="DOV6" s="27">
        <v>0.1787</v>
      </c>
      <c r="DOW6" s="27">
        <v>0.1789</v>
      </c>
      <c r="DOX6" s="27">
        <v>0.18099999999999999</v>
      </c>
      <c r="DOY6" s="27">
        <v>0.183</v>
      </c>
      <c r="DOZ6" s="27">
        <v>0.18340000000000001</v>
      </c>
      <c r="DPA6" s="27">
        <v>0.18340000000000001</v>
      </c>
      <c r="DPB6" s="27">
        <v>0.18340000000000001</v>
      </c>
      <c r="DPC6" s="27">
        <v>0.18310000000000001</v>
      </c>
      <c r="DPD6" s="27">
        <v>0.18079999999999999</v>
      </c>
      <c r="DPE6" s="27">
        <v>0.18260000000000001</v>
      </c>
      <c r="DPF6" s="27">
        <v>0.18279999999999999</v>
      </c>
      <c r="DPG6" s="27">
        <v>0.18390000000000001</v>
      </c>
      <c r="DPH6" s="27">
        <v>0.18390000000000001</v>
      </c>
      <c r="DPI6" s="27">
        <v>0.18390000000000001</v>
      </c>
      <c r="DPJ6" s="27">
        <v>0.18379999999999999</v>
      </c>
      <c r="DPK6" s="27">
        <v>0.1847</v>
      </c>
      <c r="DPL6" s="27">
        <v>0.18709999999999999</v>
      </c>
      <c r="DPM6" s="27">
        <v>0.1867</v>
      </c>
      <c r="DPN6" s="27">
        <v>0.189</v>
      </c>
      <c r="DPO6" s="27">
        <v>0.189</v>
      </c>
      <c r="DPP6" s="27">
        <v>0.189</v>
      </c>
      <c r="DPQ6" s="27">
        <v>0.19109999999999999</v>
      </c>
      <c r="DPR6" s="27">
        <v>0.188</v>
      </c>
      <c r="DPS6" s="27">
        <v>0.188</v>
      </c>
      <c r="DPT6" s="27">
        <v>0.18679999999999999</v>
      </c>
      <c r="DPU6" s="27">
        <v>0.18579999999999999</v>
      </c>
      <c r="DPV6" s="27">
        <v>0.18579999999999999</v>
      </c>
      <c r="DPW6" s="27">
        <v>0.18579999999999999</v>
      </c>
      <c r="DPX6" s="27">
        <v>0.18579999999999999</v>
      </c>
      <c r="DPY6" s="27">
        <v>0.18509999999999999</v>
      </c>
      <c r="DPZ6" s="27">
        <v>0.1865</v>
      </c>
      <c r="DQA6" s="27">
        <v>0.18809999999999999</v>
      </c>
      <c r="DQB6" s="27">
        <v>0.18679999999999999</v>
      </c>
      <c r="DQC6" s="27">
        <v>0.18679999999999999</v>
      </c>
      <c r="DQD6" s="27">
        <v>0.18679999999999999</v>
      </c>
      <c r="DQE6" s="27">
        <v>0.18790000000000001</v>
      </c>
      <c r="DQF6" s="27">
        <v>0.18590000000000001</v>
      </c>
      <c r="DQG6" s="27">
        <v>0.18579999999999999</v>
      </c>
      <c r="DQH6" s="27">
        <v>0.18629999999999999</v>
      </c>
      <c r="DQI6" s="27">
        <v>0.189</v>
      </c>
      <c r="DQJ6" s="27">
        <v>0.189</v>
      </c>
      <c r="DQK6" s="27">
        <v>0.189</v>
      </c>
      <c r="DQL6" s="27">
        <v>0.18909999999999999</v>
      </c>
      <c r="DQM6" s="27">
        <v>0.18720000000000001</v>
      </c>
      <c r="DQN6" s="27">
        <v>0.1855</v>
      </c>
      <c r="DQO6" s="27">
        <v>0.18690000000000001</v>
      </c>
      <c r="DQP6" s="27">
        <v>0.18609999999999999</v>
      </c>
      <c r="DQQ6" s="27">
        <v>0.18609999999999999</v>
      </c>
      <c r="DQR6" s="27">
        <v>0.18609999999999999</v>
      </c>
      <c r="DQS6" s="27">
        <v>0.18740000000000001</v>
      </c>
      <c r="DQT6" s="27">
        <v>0.18590000000000001</v>
      </c>
      <c r="DQU6" s="27">
        <v>0.18479999999999999</v>
      </c>
      <c r="DQV6" s="27">
        <v>0.18390000000000001</v>
      </c>
      <c r="DQW6" s="27">
        <v>0.1842</v>
      </c>
      <c r="DQX6" s="27">
        <v>0.1842</v>
      </c>
      <c r="DQY6" s="27">
        <v>0.1842</v>
      </c>
      <c r="DQZ6" s="27">
        <v>0.18310000000000001</v>
      </c>
      <c r="DRA6" s="27">
        <v>0.1827</v>
      </c>
      <c r="DRB6" s="27">
        <v>0.18060000000000001</v>
      </c>
      <c r="DRC6" s="27">
        <v>0.18090000000000001</v>
      </c>
      <c r="DRD6" s="27">
        <v>0.18</v>
      </c>
      <c r="DRE6" s="27">
        <v>0.18</v>
      </c>
      <c r="DRF6" s="27">
        <v>0.18</v>
      </c>
      <c r="DRG6" s="27">
        <v>0.17879999999999999</v>
      </c>
      <c r="DRH6" s="27">
        <v>0.1794</v>
      </c>
      <c r="DRI6" s="27">
        <v>0.17610000000000001</v>
      </c>
      <c r="DRJ6" s="27">
        <v>0.17560000000000001</v>
      </c>
      <c r="DRK6" s="27">
        <v>0.1754</v>
      </c>
      <c r="DRL6" s="27">
        <v>0.1754</v>
      </c>
      <c r="DRM6" s="27">
        <v>0.1754</v>
      </c>
      <c r="DRN6" s="27">
        <v>0.17560000000000001</v>
      </c>
      <c r="DRO6" s="27">
        <v>0.1744</v>
      </c>
      <c r="DRP6" s="27">
        <v>0.1726</v>
      </c>
      <c r="DRQ6" s="27">
        <v>0.1719</v>
      </c>
      <c r="DRR6" s="27">
        <v>0.1709</v>
      </c>
      <c r="DRS6" s="27">
        <v>0.1709</v>
      </c>
      <c r="DRT6" s="27">
        <v>0.1709</v>
      </c>
      <c r="DRU6" s="27">
        <v>0.17080000000000001</v>
      </c>
      <c r="DRV6" s="27">
        <v>0.17050000000000001</v>
      </c>
      <c r="DRW6" s="27">
        <v>0.17119999999999999</v>
      </c>
      <c r="DRX6" s="27">
        <v>0.1729</v>
      </c>
      <c r="DRY6" s="27">
        <v>0.1724</v>
      </c>
      <c r="DRZ6" s="27">
        <v>0.1724</v>
      </c>
      <c r="DSA6" s="27">
        <v>0.1724</v>
      </c>
      <c r="DSB6" s="27">
        <v>0.17219999999999999</v>
      </c>
      <c r="DSC6" s="27">
        <v>0.1719</v>
      </c>
      <c r="DSD6" s="27">
        <v>0.17030000000000001</v>
      </c>
      <c r="DSE6" s="27">
        <v>0.17050000000000001</v>
      </c>
      <c r="DSF6" s="27">
        <v>0.17069999999999999</v>
      </c>
      <c r="DSG6" s="27">
        <v>0.17069999999999999</v>
      </c>
      <c r="DSH6" s="27">
        <v>0.17069999999999999</v>
      </c>
      <c r="DSI6" s="27">
        <v>0.1704</v>
      </c>
      <c r="DSJ6" s="27">
        <v>0.1694</v>
      </c>
      <c r="DSK6" s="27">
        <v>0.16930000000000001</v>
      </c>
      <c r="DSL6" s="27">
        <v>0.17050000000000001</v>
      </c>
      <c r="DSM6" s="27">
        <v>0.1706</v>
      </c>
      <c r="DSN6" s="27">
        <v>0.1706</v>
      </c>
      <c r="DSO6" s="27">
        <v>0.1706</v>
      </c>
      <c r="DSP6" s="27">
        <v>0.17230000000000001</v>
      </c>
      <c r="DSQ6" s="27">
        <v>0.1729</v>
      </c>
      <c r="DSR6" s="27">
        <v>0.1726</v>
      </c>
      <c r="DSS6" s="27">
        <v>0.1721</v>
      </c>
      <c r="DST6" s="27">
        <v>0.17180000000000001</v>
      </c>
      <c r="DSU6" s="27">
        <v>0.17180000000000001</v>
      </c>
      <c r="DSV6" s="27">
        <v>0.17180000000000001</v>
      </c>
      <c r="DSW6" s="27">
        <v>0.17169999999999999</v>
      </c>
      <c r="DSX6" s="27">
        <v>0.17469999999999999</v>
      </c>
      <c r="DSY6" s="27">
        <v>0.17630000000000001</v>
      </c>
      <c r="DSZ6" s="27">
        <v>0.1779</v>
      </c>
      <c r="DTA6" s="27">
        <v>0.17680000000000001</v>
      </c>
      <c r="DTB6" s="27">
        <v>0.17680000000000001</v>
      </c>
      <c r="DTC6" s="27">
        <v>0.17680000000000001</v>
      </c>
      <c r="DTD6" s="27">
        <v>0.1769</v>
      </c>
      <c r="DTE6" s="27">
        <v>0.1772</v>
      </c>
      <c r="DTF6" s="27">
        <v>0.17749999999999999</v>
      </c>
      <c r="DTG6" s="27">
        <v>0.17549999999999999</v>
      </c>
      <c r="DTH6" s="27">
        <v>0.17480000000000001</v>
      </c>
      <c r="DTI6" s="27">
        <v>0.17480000000000001</v>
      </c>
      <c r="DTJ6" s="27">
        <v>0.17480000000000001</v>
      </c>
      <c r="DTK6" s="27">
        <v>0.1754</v>
      </c>
      <c r="DTL6" s="27">
        <v>0.17430000000000001</v>
      </c>
      <c r="DTM6" s="27">
        <v>0.1749</v>
      </c>
      <c r="DTN6" s="27">
        <v>0.17349999999999999</v>
      </c>
      <c r="DTO6" s="27">
        <v>0.1731</v>
      </c>
      <c r="DTP6" s="27">
        <v>0.1731</v>
      </c>
      <c r="DTQ6" s="27">
        <v>0.1731</v>
      </c>
      <c r="DTR6" s="27">
        <v>0.1724</v>
      </c>
      <c r="DTS6" s="27">
        <v>0.17199999999999999</v>
      </c>
      <c r="DTT6" s="27">
        <v>0.1724</v>
      </c>
      <c r="DTU6" s="27">
        <v>0.1739</v>
      </c>
      <c r="DTV6" s="27">
        <v>0.17449999999999999</v>
      </c>
      <c r="DTW6" s="27">
        <v>0.17449999999999999</v>
      </c>
      <c r="DTX6" s="27">
        <v>0.17449999999999999</v>
      </c>
      <c r="DTY6" s="27">
        <v>0.17219999999999999</v>
      </c>
      <c r="DTZ6" s="27">
        <v>0.17050000000000001</v>
      </c>
      <c r="DUA6" s="27">
        <v>0.1686</v>
      </c>
      <c r="DUB6" s="27">
        <v>0.1686</v>
      </c>
      <c r="DUC6" s="27">
        <v>0.16950000000000001</v>
      </c>
      <c r="DUD6" s="27">
        <v>0.16950000000000001</v>
      </c>
      <c r="DUE6" s="27">
        <v>0.16950000000000001</v>
      </c>
      <c r="DUF6" s="27">
        <v>0.16980000000000001</v>
      </c>
      <c r="DUG6" s="27">
        <v>0.1686</v>
      </c>
      <c r="DUH6" s="27">
        <v>0.16880000000000001</v>
      </c>
      <c r="DUI6" s="27">
        <v>0.16819999999999999</v>
      </c>
      <c r="DUJ6" s="27">
        <v>0.16839999999999999</v>
      </c>
      <c r="DUK6" s="27">
        <v>0.16839999999999999</v>
      </c>
      <c r="DUL6" s="27">
        <v>0.16839999999999999</v>
      </c>
      <c r="DUM6" s="27">
        <v>0.16550000000000001</v>
      </c>
      <c r="DUN6" s="27">
        <v>0.16470000000000001</v>
      </c>
      <c r="DUO6" s="27">
        <v>0.1638</v>
      </c>
      <c r="DUP6" s="27">
        <v>0.1658</v>
      </c>
      <c r="DUQ6" s="27">
        <v>0.16520000000000001</v>
      </c>
      <c r="DUR6" s="27">
        <v>0.16520000000000001</v>
      </c>
      <c r="DUS6" s="27">
        <v>0.16520000000000001</v>
      </c>
      <c r="DUT6" s="27">
        <v>0.1648</v>
      </c>
      <c r="DUU6" s="27">
        <v>0.1648</v>
      </c>
      <c r="DUV6" s="27">
        <v>0.16470000000000001</v>
      </c>
      <c r="DUW6" s="27">
        <v>0.16650000000000001</v>
      </c>
      <c r="DUX6" s="27">
        <v>0.1663</v>
      </c>
      <c r="DUY6" s="27">
        <v>0.1663</v>
      </c>
      <c r="DUZ6" s="27">
        <v>0.1663</v>
      </c>
      <c r="DVA6" s="27">
        <v>0.16619999999999999</v>
      </c>
      <c r="DVB6" s="27">
        <v>0.1651</v>
      </c>
      <c r="DVC6" s="27">
        <v>0.1648</v>
      </c>
      <c r="DVD6" s="27">
        <v>0.16470000000000001</v>
      </c>
      <c r="DVE6" s="27">
        <v>0.16300000000000001</v>
      </c>
      <c r="DVF6" s="27">
        <v>0.16300000000000001</v>
      </c>
      <c r="DVG6" s="27">
        <v>0.16300000000000001</v>
      </c>
      <c r="DVH6" s="27">
        <v>0.16189999999999999</v>
      </c>
      <c r="DVI6" s="27">
        <v>0.1615</v>
      </c>
      <c r="DVJ6" s="27">
        <v>0.1605</v>
      </c>
      <c r="DVK6" s="27">
        <v>0.1608</v>
      </c>
      <c r="DVL6" s="27">
        <v>0.16209999999999999</v>
      </c>
      <c r="DVM6" s="27">
        <v>0.16209999999999999</v>
      </c>
      <c r="DVN6" s="27">
        <v>0.16209999999999999</v>
      </c>
      <c r="DVO6" s="27">
        <v>0.16489999999999999</v>
      </c>
      <c r="DVP6" s="27">
        <v>0.16420000000000001</v>
      </c>
      <c r="DVQ6" s="27">
        <v>0.16339999999999999</v>
      </c>
      <c r="DVR6" s="27">
        <v>0.16539999999999999</v>
      </c>
      <c r="DVS6" s="27">
        <v>0.16639999999999999</v>
      </c>
      <c r="DVT6" s="27">
        <v>0.16639999999999999</v>
      </c>
      <c r="DVU6" s="27">
        <v>0.16639999999999999</v>
      </c>
      <c r="DVV6" s="27">
        <v>0.16470000000000001</v>
      </c>
      <c r="DVW6" s="27">
        <v>0.16539999999999999</v>
      </c>
      <c r="DVX6" s="27">
        <v>0.1643</v>
      </c>
      <c r="DVY6" s="27">
        <v>0.1661</v>
      </c>
      <c r="DVZ6" s="27">
        <v>0.16789999999999999</v>
      </c>
      <c r="DWA6" s="27">
        <v>0.16789999999999999</v>
      </c>
      <c r="DWB6" s="27">
        <v>0.16789999999999999</v>
      </c>
      <c r="DWC6" s="27">
        <v>0.16569999999999999</v>
      </c>
      <c r="DWD6" s="27">
        <v>0.16489999999999999</v>
      </c>
      <c r="DWE6" s="27">
        <v>0.16700000000000001</v>
      </c>
      <c r="DWF6" s="27">
        <v>0.16600000000000001</v>
      </c>
      <c r="DWG6" s="27">
        <v>0.16789999999999999</v>
      </c>
      <c r="DWH6" s="27">
        <v>0.16789999999999999</v>
      </c>
      <c r="DWI6" s="27">
        <v>0.16789999999999999</v>
      </c>
      <c r="DWJ6" s="27">
        <v>0.16919999999999999</v>
      </c>
      <c r="DWK6" s="27">
        <v>0.17050000000000001</v>
      </c>
      <c r="DWL6" s="27">
        <v>0.1706</v>
      </c>
      <c r="DWM6" s="27">
        <v>0.17430000000000001</v>
      </c>
      <c r="DWN6" s="27">
        <v>0.17119999999999999</v>
      </c>
      <c r="DWO6" s="27">
        <v>0.17119999999999999</v>
      </c>
      <c r="DWP6" s="27">
        <v>0.17119999999999999</v>
      </c>
      <c r="DWQ6" s="27">
        <v>0.17100000000000001</v>
      </c>
      <c r="DWR6" s="27">
        <v>0.1736</v>
      </c>
      <c r="DWS6" s="27">
        <v>0.1759</v>
      </c>
      <c r="DWT6" s="27">
        <v>0.1779</v>
      </c>
      <c r="DWU6" s="27">
        <v>0.1789</v>
      </c>
      <c r="DWV6" s="27">
        <v>0.1789</v>
      </c>
      <c r="DWW6" s="27">
        <v>0.1789</v>
      </c>
      <c r="DWX6" s="27">
        <v>0.17810000000000001</v>
      </c>
      <c r="DWY6" s="27">
        <v>0.17799999999999999</v>
      </c>
      <c r="DWZ6" s="27">
        <v>0.17860000000000001</v>
      </c>
      <c r="DXA6" s="27">
        <v>0.17899999999999999</v>
      </c>
      <c r="DXB6" s="27">
        <v>0.1789</v>
      </c>
      <c r="DXC6" s="27">
        <v>0.1789</v>
      </c>
      <c r="DXD6" s="27">
        <v>0.1789</v>
      </c>
      <c r="DXE6" s="27">
        <v>0.1792</v>
      </c>
      <c r="DXF6" s="27">
        <v>0.1797</v>
      </c>
      <c r="DXG6" s="27">
        <v>0.1812</v>
      </c>
      <c r="DXH6" s="27">
        <v>0.18049999999999999</v>
      </c>
      <c r="DXI6" s="27">
        <v>0.18190000000000001</v>
      </c>
      <c r="DXJ6" s="27">
        <v>0.18190000000000001</v>
      </c>
      <c r="DXK6" s="27">
        <v>0.18190000000000001</v>
      </c>
      <c r="DXL6" s="27">
        <v>0.182</v>
      </c>
      <c r="DXM6" s="27">
        <v>0.18290000000000001</v>
      </c>
      <c r="DXN6" s="27">
        <v>0.1825</v>
      </c>
      <c r="DXO6" s="27">
        <v>0.1825</v>
      </c>
      <c r="DXP6" s="27">
        <v>0.17979999999999999</v>
      </c>
      <c r="DXQ6" s="27">
        <v>0.17979999999999999</v>
      </c>
      <c r="DXR6" s="27">
        <v>0.17979999999999999</v>
      </c>
      <c r="DXS6" s="27">
        <v>0.17860000000000001</v>
      </c>
      <c r="DXT6" s="27">
        <v>0.1792</v>
      </c>
      <c r="DXU6" s="27">
        <v>0.18</v>
      </c>
      <c r="DXV6" s="27">
        <v>0.18090000000000001</v>
      </c>
      <c r="DXW6" s="27">
        <v>0.18090000000000001</v>
      </c>
      <c r="DXX6" s="27">
        <v>0.18090000000000001</v>
      </c>
      <c r="DXY6" s="27">
        <v>0.18090000000000001</v>
      </c>
      <c r="DXZ6" s="27">
        <v>0.18090000000000001</v>
      </c>
      <c r="DYA6" s="27">
        <v>0.18110000000000001</v>
      </c>
      <c r="DYB6" s="27">
        <v>0.18110000000000001</v>
      </c>
      <c r="DYC6" s="27">
        <v>0.18099999999999999</v>
      </c>
      <c r="DYD6" s="27">
        <v>0.1794</v>
      </c>
      <c r="DYE6" s="27">
        <v>0.1794</v>
      </c>
      <c r="DYF6" s="27">
        <v>0.1794</v>
      </c>
      <c r="DYG6" s="27">
        <v>0.17949999999999999</v>
      </c>
      <c r="DYH6" s="27">
        <v>0.17929999999999999</v>
      </c>
      <c r="DYI6" s="27">
        <v>0.1817</v>
      </c>
      <c r="DYJ6" s="27">
        <v>0.18110000000000001</v>
      </c>
      <c r="DYK6" s="27">
        <v>0.18210000000000001</v>
      </c>
      <c r="DYL6" s="27">
        <v>0.18210000000000001</v>
      </c>
      <c r="DYM6" s="27">
        <v>0.18210000000000001</v>
      </c>
      <c r="DYN6" s="27">
        <v>0.18360000000000001</v>
      </c>
      <c r="DYO6" s="27">
        <v>0.18490000000000001</v>
      </c>
      <c r="DYP6" s="27">
        <v>0.18440000000000001</v>
      </c>
      <c r="DYQ6" s="27">
        <v>0.1842</v>
      </c>
      <c r="DYR6" s="27">
        <v>0.185</v>
      </c>
      <c r="DYS6" s="27">
        <v>0.185</v>
      </c>
      <c r="DYT6" s="27">
        <v>0.185</v>
      </c>
      <c r="DYU6" s="27">
        <v>0.1835</v>
      </c>
      <c r="DYV6" s="27">
        <v>0.18290000000000001</v>
      </c>
      <c r="DYW6" s="27">
        <v>0.1822</v>
      </c>
      <c r="DYX6" s="27">
        <v>0.18360000000000001</v>
      </c>
      <c r="DYY6" s="27">
        <v>0.1825</v>
      </c>
      <c r="DYZ6" s="27">
        <v>0.1825</v>
      </c>
      <c r="DZA6" s="27">
        <v>0.1825</v>
      </c>
      <c r="DZB6" s="27">
        <v>0.1837</v>
      </c>
      <c r="DZC6" s="27">
        <v>0.18329999999999999</v>
      </c>
      <c r="DZD6" s="27">
        <v>0.182</v>
      </c>
      <c r="DZE6" s="27">
        <v>0.1817</v>
      </c>
      <c r="DZF6" s="27">
        <v>0.18229999999999999</v>
      </c>
      <c r="DZG6" s="27">
        <v>0.18229999999999999</v>
      </c>
      <c r="DZH6" s="27">
        <v>0.18229999999999999</v>
      </c>
      <c r="DZI6" s="27">
        <v>0.1812</v>
      </c>
      <c r="DZJ6" s="27">
        <v>0.182</v>
      </c>
      <c r="DZK6" s="27">
        <v>0.18240000000000001</v>
      </c>
      <c r="DZL6" s="27">
        <v>0.18310000000000001</v>
      </c>
      <c r="DZM6" s="27">
        <v>0.18160000000000001</v>
      </c>
      <c r="DZN6" s="27">
        <v>0.18160000000000001</v>
      </c>
      <c r="DZO6" s="27">
        <v>0.18160000000000001</v>
      </c>
      <c r="DZP6" s="27">
        <v>0.18229999999999999</v>
      </c>
      <c r="DZQ6" s="27">
        <v>0.18440000000000001</v>
      </c>
      <c r="DZR6" s="27">
        <v>0.18340000000000001</v>
      </c>
      <c r="DZS6" s="27">
        <v>0.18279999999999999</v>
      </c>
      <c r="DZT6" s="27">
        <v>0.18229999999999999</v>
      </c>
      <c r="DZU6" s="27">
        <v>0.18229999999999999</v>
      </c>
      <c r="DZV6" s="27">
        <v>0.18229999999999999</v>
      </c>
      <c r="DZW6" s="27">
        <v>0.18429999999999999</v>
      </c>
      <c r="DZX6" s="27">
        <v>0.18459999999999999</v>
      </c>
      <c r="DZY6" s="27">
        <v>0.18479999999999999</v>
      </c>
      <c r="DZZ6" s="27">
        <v>0.1837</v>
      </c>
      <c r="EAA6" s="27">
        <v>0.18390000000000001</v>
      </c>
      <c r="EAB6" s="27">
        <v>0.18390000000000001</v>
      </c>
      <c r="EAC6" s="27">
        <v>0.18390000000000001</v>
      </c>
      <c r="EAD6" s="27">
        <v>0.186</v>
      </c>
      <c r="EAE6" s="27">
        <v>0.18779999999999999</v>
      </c>
      <c r="EAF6" s="27">
        <v>0.18720000000000001</v>
      </c>
      <c r="EAG6" s="27">
        <v>0.18690000000000001</v>
      </c>
      <c r="EAH6" s="27">
        <v>0.18759999999999999</v>
      </c>
      <c r="EAI6" s="27">
        <v>0.18759999999999999</v>
      </c>
      <c r="EAJ6" s="27">
        <v>0.18759999999999999</v>
      </c>
      <c r="EAK6" s="27">
        <v>0.188</v>
      </c>
      <c r="EAL6" s="27">
        <v>0.189</v>
      </c>
      <c r="EAM6" s="27">
        <v>0.18920000000000001</v>
      </c>
      <c r="EAN6" s="27">
        <v>0.19009999999999999</v>
      </c>
      <c r="EAO6" s="27">
        <v>0.1898</v>
      </c>
      <c r="EAP6" s="27">
        <v>0.1898</v>
      </c>
      <c r="EAQ6" s="27">
        <v>0.1898</v>
      </c>
      <c r="EAR6" s="27">
        <v>0.189</v>
      </c>
      <c r="EAS6" s="27">
        <v>0.18990000000000001</v>
      </c>
      <c r="EAT6" s="27">
        <v>0.19189999999999999</v>
      </c>
      <c r="EAU6" s="27">
        <v>0.19309999999999999</v>
      </c>
      <c r="EAV6" s="27">
        <v>0.19309999999999999</v>
      </c>
      <c r="EAW6" s="27">
        <v>0.19309999999999999</v>
      </c>
      <c r="EAX6" s="27">
        <v>0.19309999999999999</v>
      </c>
      <c r="EAY6" s="27">
        <v>0.19470000000000001</v>
      </c>
      <c r="EAZ6" s="27">
        <v>0.19570000000000001</v>
      </c>
      <c r="EBA6" s="27">
        <v>0.1946</v>
      </c>
      <c r="EBB6" s="27">
        <v>0.19520000000000001</v>
      </c>
      <c r="EBC6" s="27">
        <v>0.1918</v>
      </c>
      <c r="EBD6" s="27">
        <v>0.1918</v>
      </c>
      <c r="EBE6" s="27">
        <v>0.1918</v>
      </c>
      <c r="EBF6" s="27">
        <v>0.19220000000000001</v>
      </c>
      <c r="EBG6" s="27">
        <v>0.19289999999999999</v>
      </c>
      <c r="EBH6" s="27">
        <v>0.19409999999999999</v>
      </c>
      <c r="EBI6" s="27">
        <v>0.19339999999999999</v>
      </c>
      <c r="EBJ6" s="27">
        <v>0.19359999999999999</v>
      </c>
      <c r="EBK6" s="27">
        <v>0.19359999999999999</v>
      </c>
      <c r="EBL6" s="27">
        <v>0.19359999999999999</v>
      </c>
      <c r="EBM6" s="27">
        <v>0.19359999999999999</v>
      </c>
      <c r="EBN6" s="27">
        <v>0.19270000000000001</v>
      </c>
      <c r="EBO6" s="27">
        <v>0.19400000000000001</v>
      </c>
      <c r="EBP6" s="27">
        <v>0.19350000000000001</v>
      </c>
      <c r="EBQ6" s="27">
        <v>0.19339999999999999</v>
      </c>
      <c r="EBR6" s="27">
        <v>0.19339999999999999</v>
      </c>
      <c r="EBS6" s="27">
        <v>0.19339999999999999</v>
      </c>
      <c r="EBT6" s="27">
        <v>0.19339999999999999</v>
      </c>
      <c r="EBU6" s="27">
        <v>0.1918</v>
      </c>
      <c r="EBV6" s="27">
        <v>0.19189999999999999</v>
      </c>
      <c r="EBW6" s="27">
        <v>0.19309999999999999</v>
      </c>
      <c r="EBX6" s="27">
        <v>0.19270000000000001</v>
      </c>
      <c r="EBY6" s="27">
        <v>0.19270000000000001</v>
      </c>
      <c r="EBZ6" s="27">
        <v>0.19270000000000001</v>
      </c>
      <c r="ECA6" s="27">
        <v>0.19270000000000001</v>
      </c>
      <c r="ECB6" s="27">
        <v>0.19570000000000001</v>
      </c>
      <c r="ECC6" s="27">
        <v>0.19539999999999999</v>
      </c>
      <c r="ECD6" s="27">
        <v>0.1968</v>
      </c>
      <c r="ECE6" s="27">
        <v>0.1983</v>
      </c>
      <c r="ECF6" s="27">
        <v>0.1983</v>
      </c>
      <c r="ECG6" s="27">
        <v>0.1983</v>
      </c>
      <c r="ECH6" s="27">
        <v>0.19789999999999999</v>
      </c>
      <c r="ECI6" s="27">
        <v>0.19850000000000001</v>
      </c>
      <c r="ECJ6" s="27">
        <v>0.19850000000000001</v>
      </c>
      <c r="ECK6" s="27">
        <v>0.19869999999999999</v>
      </c>
      <c r="ECL6" s="27">
        <v>0.20250000000000001</v>
      </c>
      <c r="ECM6" s="27">
        <v>0.20250000000000001</v>
      </c>
      <c r="ECN6" s="27">
        <v>0.20250000000000001</v>
      </c>
      <c r="ECO6" s="27">
        <v>0.20319999999999999</v>
      </c>
      <c r="ECP6" s="27">
        <v>0.20280000000000001</v>
      </c>
      <c r="ECQ6" s="27">
        <v>0.20250000000000001</v>
      </c>
      <c r="ECR6" s="27">
        <v>0.2019</v>
      </c>
      <c r="ECS6" s="27">
        <v>0.20039999999999999</v>
      </c>
      <c r="ECT6" s="27">
        <v>0.20039999999999999</v>
      </c>
      <c r="ECU6" s="27">
        <v>0.20039999999999999</v>
      </c>
      <c r="ECV6" s="27">
        <v>0.20250000000000001</v>
      </c>
      <c r="ECW6" s="27">
        <v>0.20269999999999999</v>
      </c>
      <c r="ECX6" s="27">
        <v>0.20119999999999999</v>
      </c>
      <c r="ECY6" s="27">
        <v>0.2011</v>
      </c>
      <c r="ECZ6" s="27">
        <v>0.1991</v>
      </c>
      <c r="EDA6" s="27">
        <v>0.1991</v>
      </c>
      <c r="EDB6" s="27">
        <v>0.1991</v>
      </c>
      <c r="EDC6" s="27">
        <v>0.19969999999999999</v>
      </c>
      <c r="EDD6" s="27">
        <v>0.20100000000000001</v>
      </c>
      <c r="EDE6" s="27">
        <v>0.19989999999999999</v>
      </c>
      <c r="EDF6" s="27">
        <v>0.2011</v>
      </c>
      <c r="EDG6" s="27">
        <v>0.19980000000000001</v>
      </c>
      <c r="EDH6" s="27">
        <v>0.19980000000000001</v>
      </c>
      <c r="EDI6" s="27">
        <v>0.19980000000000001</v>
      </c>
      <c r="EDJ6" s="27">
        <v>0.20050000000000001</v>
      </c>
      <c r="EDK6" s="27">
        <v>0.2021</v>
      </c>
      <c r="EDL6" s="27">
        <v>0.2011</v>
      </c>
      <c r="EDM6" s="27">
        <v>0.2014</v>
      </c>
      <c r="EDN6" s="27">
        <v>0.19969999999999999</v>
      </c>
      <c r="EDO6" s="27">
        <v>0.19969999999999999</v>
      </c>
      <c r="EDP6" s="27">
        <v>0.19969999999999999</v>
      </c>
      <c r="EDQ6" s="27">
        <v>0.19980000000000001</v>
      </c>
      <c r="EDR6" s="27">
        <v>0.1983</v>
      </c>
      <c r="EDS6" s="27">
        <v>0.19700000000000001</v>
      </c>
      <c r="EDT6" s="27">
        <v>0.19850000000000001</v>
      </c>
      <c r="EDU6" s="27">
        <v>0.1988</v>
      </c>
      <c r="EDV6" s="27">
        <v>0.1988</v>
      </c>
      <c r="EDW6" s="27">
        <v>0.1988</v>
      </c>
      <c r="EDX6" s="27">
        <v>0.19869999999999999</v>
      </c>
      <c r="EDY6" s="27">
        <v>0.1986</v>
      </c>
      <c r="EDZ6" s="27">
        <v>0.19980000000000001</v>
      </c>
      <c r="EEA6" s="27">
        <v>0.20180000000000001</v>
      </c>
      <c r="EEB6" s="27">
        <v>0.20180000000000001</v>
      </c>
      <c r="EEC6" s="27">
        <v>0.20180000000000001</v>
      </c>
      <c r="EED6" s="27">
        <v>0.20180000000000001</v>
      </c>
      <c r="EEE6" s="27">
        <v>0.20150000000000001</v>
      </c>
      <c r="EEF6" s="27">
        <v>0.20050000000000001</v>
      </c>
      <c r="EEG6" s="27">
        <v>0.2011</v>
      </c>
      <c r="EEH6" s="27">
        <v>0.20039999999999999</v>
      </c>
      <c r="EEI6" s="27">
        <v>0.19969999999999999</v>
      </c>
      <c r="EEJ6" s="27">
        <v>0.19969999999999999</v>
      </c>
      <c r="EEK6" s="27">
        <v>0.19969999999999999</v>
      </c>
      <c r="EEL6" s="27">
        <v>0.19969999999999999</v>
      </c>
      <c r="EEM6" s="27">
        <v>0.19989999999999999</v>
      </c>
      <c r="EEN6" s="27">
        <v>0.19969999999999999</v>
      </c>
      <c r="EEO6" s="27">
        <v>0.1983</v>
      </c>
      <c r="EEP6" s="27">
        <v>0.19819999999999999</v>
      </c>
      <c r="EEQ6" s="27">
        <v>0.19819999999999999</v>
      </c>
      <c r="EER6" s="27">
        <v>0.19819999999999999</v>
      </c>
      <c r="EES6" s="27">
        <v>0.1983</v>
      </c>
      <c r="EET6" s="27">
        <v>0.19739999999999999</v>
      </c>
      <c r="EEU6" s="27">
        <v>0.1978</v>
      </c>
      <c r="EEV6" s="27">
        <v>0.1963</v>
      </c>
      <c r="EEW6" s="27">
        <v>0.1953</v>
      </c>
      <c r="EEX6" s="27">
        <v>0.1953</v>
      </c>
      <c r="EEY6" s="27">
        <v>0.1953</v>
      </c>
      <c r="EEZ6" s="27">
        <v>0.1953</v>
      </c>
      <c r="EFA6" s="27">
        <v>0.19670000000000001</v>
      </c>
      <c r="EFB6" s="27">
        <v>0.19539999999999999</v>
      </c>
      <c r="EFC6" s="27">
        <v>0.1968</v>
      </c>
      <c r="EFD6" s="27">
        <v>0.1971</v>
      </c>
      <c r="EFE6" s="27">
        <v>0.1971</v>
      </c>
      <c r="EFF6" s="27">
        <v>0.1971</v>
      </c>
      <c r="EFG6" s="27">
        <v>0.19839999999999999</v>
      </c>
      <c r="EFH6" s="27">
        <v>0.1986</v>
      </c>
      <c r="EFI6" s="27">
        <v>0.1986</v>
      </c>
      <c r="EFJ6" s="27">
        <v>0.19700000000000001</v>
      </c>
      <c r="EFK6" s="27">
        <v>0.1976</v>
      </c>
      <c r="EFL6" s="27">
        <v>0.1976</v>
      </c>
      <c r="EFM6" s="27">
        <v>0.1976</v>
      </c>
      <c r="EFN6" s="27">
        <v>0.19769999999999999</v>
      </c>
      <c r="EFO6" s="27">
        <v>0.1971</v>
      </c>
      <c r="EFP6" s="27">
        <v>0.1963</v>
      </c>
      <c r="EFQ6" s="27">
        <v>0.1956</v>
      </c>
      <c r="EFR6" s="27">
        <v>0.1961</v>
      </c>
      <c r="EFS6" s="27">
        <v>0.1961</v>
      </c>
      <c r="EFT6" s="27">
        <v>0.1961</v>
      </c>
      <c r="EFU6" s="27">
        <v>0.19539999999999999</v>
      </c>
      <c r="EFV6" s="27">
        <v>0.1951</v>
      </c>
      <c r="EFW6" s="27">
        <v>0.19439999999999999</v>
      </c>
      <c r="EFX6" s="27">
        <v>0.1925</v>
      </c>
      <c r="EFY6" s="27">
        <v>0.19159999999999999</v>
      </c>
      <c r="EFZ6" s="27">
        <v>0.19159999999999999</v>
      </c>
      <c r="EGA6" s="27">
        <v>0.19159999999999999</v>
      </c>
      <c r="EGB6" s="27">
        <v>0.19259999999999999</v>
      </c>
      <c r="EGC6" s="27">
        <v>0.19109999999999999</v>
      </c>
      <c r="EGD6" s="27">
        <v>0.1923</v>
      </c>
      <c r="EGE6" s="27">
        <v>0.19170000000000001</v>
      </c>
      <c r="EGF6" s="27">
        <v>0.193</v>
      </c>
      <c r="EGG6" s="27">
        <v>0.193</v>
      </c>
      <c r="EGH6" s="27">
        <v>0.193</v>
      </c>
      <c r="EGI6" s="27">
        <v>0.19170000000000001</v>
      </c>
      <c r="EGJ6" s="27">
        <v>0.19170000000000001</v>
      </c>
      <c r="EGK6" s="27">
        <v>0.1925</v>
      </c>
      <c r="EGL6" s="27">
        <v>0.19239999999999999</v>
      </c>
      <c r="EGM6" s="27">
        <v>0.1925</v>
      </c>
      <c r="EGN6" s="27">
        <v>0.1925</v>
      </c>
      <c r="EGO6" s="27">
        <v>0.1925</v>
      </c>
      <c r="EGP6" s="27">
        <v>0.1913</v>
      </c>
      <c r="EGQ6" s="27">
        <v>0.18959999999999999</v>
      </c>
      <c r="EGR6" s="27">
        <v>0.18940000000000001</v>
      </c>
      <c r="EGS6" s="27">
        <v>0.18909999999999999</v>
      </c>
      <c r="EGT6" s="27">
        <v>0.192</v>
      </c>
      <c r="EGU6" s="27">
        <v>0.192</v>
      </c>
      <c r="EGV6" s="27">
        <v>0.192</v>
      </c>
      <c r="EGW6" s="27">
        <v>0.192</v>
      </c>
      <c r="EGX6" s="27">
        <v>0.1903</v>
      </c>
      <c r="EGY6" s="27">
        <v>0.1903</v>
      </c>
      <c r="EGZ6" s="27">
        <v>0.1908</v>
      </c>
      <c r="EHA6" s="27">
        <v>0.1928</v>
      </c>
      <c r="EHB6" s="27">
        <v>0.1928</v>
      </c>
      <c r="EHC6" s="27">
        <v>0.1928</v>
      </c>
      <c r="EHD6" s="27">
        <v>0.193</v>
      </c>
      <c r="EHE6" s="27">
        <v>0.19359999999999999</v>
      </c>
      <c r="EHF6" s="27">
        <v>0.19320000000000001</v>
      </c>
      <c r="EHG6" s="27">
        <v>0.19209999999999999</v>
      </c>
      <c r="EHH6" s="27">
        <v>0.18990000000000001</v>
      </c>
      <c r="EHI6" s="27">
        <v>0.18990000000000001</v>
      </c>
      <c r="EHJ6" s="27">
        <v>0.18990000000000001</v>
      </c>
      <c r="EHK6" s="27">
        <v>0.18870000000000001</v>
      </c>
      <c r="EHL6" s="27">
        <v>0.18940000000000001</v>
      </c>
      <c r="EHM6" s="27">
        <v>0.19109999999999999</v>
      </c>
      <c r="EHN6" s="27">
        <v>0.19170000000000001</v>
      </c>
      <c r="EHO6" s="27">
        <v>0.19109999999999999</v>
      </c>
      <c r="EHP6" s="27">
        <v>0.19109999999999999</v>
      </c>
      <c r="EHQ6" s="27">
        <v>0.19109999999999999</v>
      </c>
      <c r="EHR6" s="27">
        <v>0.19109999999999999</v>
      </c>
      <c r="EHS6" s="27">
        <v>0.19059999999999999</v>
      </c>
      <c r="EHT6" s="27">
        <v>0.191</v>
      </c>
      <c r="EHU6" s="27">
        <v>0.19089999999999999</v>
      </c>
      <c r="EHV6" s="27">
        <v>0.18920000000000001</v>
      </c>
      <c r="EHW6" s="27">
        <v>0.18920000000000001</v>
      </c>
      <c r="EHX6" s="27">
        <v>0.18920000000000001</v>
      </c>
      <c r="EHY6" s="27">
        <v>0.1898</v>
      </c>
      <c r="EHZ6" s="27">
        <v>0.18920000000000001</v>
      </c>
      <c r="EIA6" s="27">
        <v>0.18790000000000001</v>
      </c>
      <c r="EIB6" s="27">
        <v>0.18770000000000001</v>
      </c>
      <c r="EIC6" s="27">
        <v>0.1867</v>
      </c>
      <c r="EID6" s="27">
        <v>0.1867</v>
      </c>
      <c r="EIE6" s="27">
        <v>0.1867</v>
      </c>
      <c r="EIF6" s="27">
        <v>0.18790000000000001</v>
      </c>
      <c r="EIG6" s="27">
        <v>0.1867</v>
      </c>
      <c r="EIH6" s="27">
        <v>0.1883</v>
      </c>
      <c r="EII6" s="27">
        <v>0.18659999999999999</v>
      </c>
      <c r="EIJ6" s="27">
        <v>0.18809999999999999</v>
      </c>
      <c r="EIK6" s="27">
        <v>0.18809999999999999</v>
      </c>
      <c r="EIL6" s="27">
        <v>0.18809999999999999</v>
      </c>
      <c r="EIM6" s="27">
        <v>0.18870000000000001</v>
      </c>
      <c r="EIN6" s="27">
        <v>0.1893</v>
      </c>
      <c r="EIO6" s="27">
        <v>0.1898</v>
      </c>
      <c r="EIP6" s="27">
        <v>0.1888</v>
      </c>
      <c r="EIQ6" s="27">
        <v>0.1893</v>
      </c>
      <c r="EIR6" s="27">
        <v>0.1893</v>
      </c>
      <c r="EIS6" s="27">
        <v>0.1893</v>
      </c>
      <c r="EIT6" s="27">
        <v>0.18720000000000001</v>
      </c>
      <c r="EIU6" s="27">
        <v>0.18840000000000001</v>
      </c>
      <c r="EIV6" s="27">
        <v>0.18779999999999999</v>
      </c>
      <c r="EIW6" s="27">
        <v>0.1862</v>
      </c>
      <c r="EIX6" s="27">
        <v>0.18720000000000001</v>
      </c>
      <c r="EIY6" s="27">
        <v>0.18720000000000001</v>
      </c>
      <c r="EIZ6" s="27">
        <v>0.18720000000000001</v>
      </c>
      <c r="EJA6" s="27">
        <v>0.187</v>
      </c>
      <c r="EJB6" s="27">
        <v>0.18590000000000001</v>
      </c>
      <c r="EJC6" s="27">
        <v>0.18659999999999999</v>
      </c>
      <c r="EJD6" s="27">
        <v>0.186</v>
      </c>
      <c r="EJE6" s="27">
        <v>0.18809999999999999</v>
      </c>
      <c r="EJF6" s="27">
        <v>0.18809999999999999</v>
      </c>
      <c r="EJG6" s="27">
        <v>0.18809999999999999</v>
      </c>
      <c r="EJH6" s="27">
        <v>0.18759999999999999</v>
      </c>
      <c r="EJI6" s="27">
        <v>0.18940000000000001</v>
      </c>
      <c r="EJJ6" s="27">
        <v>0.1875</v>
      </c>
      <c r="EJK6" s="27">
        <v>0.1862</v>
      </c>
      <c r="EJL6" s="27">
        <v>0.19040000000000001</v>
      </c>
      <c r="EJM6" s="27">
        <v>0.19040000000000001</v>
      </c>
      <c r="EJN6" s="27">
        <v>0.19040000000000001</v>
      </c>
      <c r="EJO6" s="27">
        <v>0.18920000000000001</v>
      </c>
      <c r="EJP6" s="27">
        <v>0.1908</v>
      </c>
      <c r="EJQ6" s="27">
        <v>0.19120000000000001</v>
      </c>
      <c r="EJR6" s="27">
        <v>0.191</v>
      </c>
      <c r="EJS6" s="27">
        <v>0.18940000000000001</v>
      </c>
      <c r="EJT6" s="27">
        <v>0.18940000000000001</v>
      </c>
      <c r="EJU6" s="27">
        <v>0.18940000000000001</v>
      </c>
      <c r="EJV6" s="27">
        <v>0.18609999999999999</v>
      </c>
      <c r="EJW6" s="27">
        <v>0.1867</v>
      </c>
      <c r="EJX6" s="27">
        <v>0.18679999999999999</v>
      </c>
      <c r="EJY6" s="27">
        <v>0.18809999999999999</v>
      </c>
      <c r="EJZ6" s="27">
        <v>0.18759999999999999</v>
      </c>
      <c r="EKA6" s="27">
        <v>0.18759999999999999</v>
      </c>
      <c r="EKB6" s="27">
        <v>0.18759999999999999</v>
      </c>
      <c r="EKC6" s="27">
        <v>0.18490000000000001</v>
      </c>
      <c r="EKD6" s="27">
        <v>0.18390000000000001</v>
      </c>
      <c r="EKE6" s="27">
        <v>0.18279999999999999</v>
      </c>
      <c r="EKF6" s="27">
        <v>0.1812</v>
      </c>
      <c r="EKG6" s="27">
        <v>0.18149999999999999</v>
      </c>
      <c r="EKH6" s="27">
        <v>0.18149999999999999</v>
      </c>
      <c r="EKI6" s="27">
        <v>0.18149999999999999</v>
      </c>
      <c r="EKJ6" s="27">
        <v>0.18210000000000001</v>
      </c>
      <c r="EKK6" s="27">
        <v>0.18290000000000001</v>
      </c>
      <c r="EKL6" s="27">
        <v>0.1837</v>
      </c>
      <c r="EKM6" s="27">
        <v>0.1822</v>
      </c>
      <c r="EKN6" s="27">
        <v>0.1802</v>
      </c>
      <c r="EKO6" s="27">
        <v>0.1802</v>
      </c>
      <c r="EKP6" s="27">
        <v>0.1802</v>
      </c>
      <c r="EKQ6" s="27">
        <v>0.1794</v>
      </c>
      <c r="EKR6" s="27">
        <v>0.1789</v>
      </c>
      <c r="EKS6" s="27">
        <v>0.1799</v>
      </c>
      <c r="EKT6" s="27">
        <v>0.17749999999999999</v>
      </c>
      <c r="EKU6" s="27">
        <v>0.1782</v>
      </c>
      <c r="EKV6" s="27">
        <v>0.1782</v>
      </c>
      <c r="EKW6" s="27">
        <v>0.1782</v>
      </c>
      <c r="EKX6" s="27">
        <v>0.1782</v>
      </c>
      <c r="EKY6" s="27">
        <v>0.17810000000000001</v>
      </c>
      <c r="EKZ6" s="27">
        <v>0.1744</v>
      </c>
      <c r="ELA6" s="27">
        <v>0.1762</v>
      </c>
      <c r="ELB6" s="27">
        <v>0.17760000000000001</v>
      </c>
      <c r="ELC6" s="27">
        <v>0.17760000000000001</v>
      </c>
      <c r="ELD6" s="27">
        <v>0.17760000000000001</v>
      </c>
      <c r="ELE6" s="27">
        <v>0.17519999999999999</v>
      </c>
      <c r="ELF6" s="27">
        <v>0.17380000000000001</v>
      </c>
      <c r="ELG6" s="27">
        <v>0.1736</v>
      </c>
      <c r="ELH6" s="27">
        <v>0.1741</v>
      </c>
      <c r="ELI6" s="27">
        <v>0.17530000000000001</v>
      </c>
      <c r="ELJ6" s="27">
        <v>0.17530000000000001</v>
      </c>
      <c r="ELK6" s="27">
        <v>0.17530000000000001</v>
      </c>
      <c r="ELL6" s="27">
        <v>0.1772</v>
      </c>
      <c r="ELM6" s="27">
        <v>0.17680000000000001</v>
      </c>
      <c r="ELN6" s="27">
        <v>0.1782</v>
      </c>
      <c r="ELO6" s="27">
        <v>0.1782</v>
      </c>
      <c r="ELP6" s="27">
        <v>0.1782</v>
      </c>
      <c r="ELQ6" s="27">
        <v>0.1782</v>
      </c>
      <c r="ELR6" s="27">
        <v>0.1782</v>
      </c>
      <c r="ELS6" s="27">
        <v>0.1782</v>
      </c>
      <c r="ELT6" s="27">
        <v>0.17760000000000001</v>
      </c>
      <c r="ELU6" s="27">
        <v>0.17799999999999999</v>
      </c>
      <c r="ELV6" s="27">
        <v>0.1812</v>
      </c>
      <c r="ELW6" s="27">
        <v>0.1802</v>
      </c>
      <c r="ELX6" s="27">
        <v>0.1802</v>
      </c>
      <c r="ELY6" s="27">
        <v>0.1802</v>
      </c>
      <c r="ELZ6" s="27">
        <v>0.1797</v>
      </c>
      <c r="EMA6" s="27">
        <v>0.17780000000000001</v>
      </c>
      <c r="EMB6" s="27">
        <v>0.1787</v>
      </c>
      <c r="EMC6" s="27">
        <v>0.17710000000000001</v>
      </c>
      <c r="EMD6" s="27">
        <v>0.17849999999999999</v>
      </c>
      <c r="EME6" s="27">
        <v>0.17849999999999999</v>
      </c>
      <c r="EMF6" s="27">
        <v>0.17849999999999999</v>
      </c>
      <c r="EMG6" s="27">
        <v>0.1827</v>
      </c>
      <c r="EMH6" s="27">
        <v>0.1812</v>
      </c>
      <c r="EMI6" s="27">
        <v>0.18129999999999999</v>
      </c>
      <c r="EMJ6" s="27">
        <v>0.182</v>
      </c>
      <c r="EMK6" s="27">
        <v>0.18179999999999999</v>
      </c>
      <c r="EML6" s="27">
        <v>0.18179999999999999</v>
      </c>
      <c r="EMM6" s="27">
        <v>0.18179999999999999</v>
      </c>
      <c r="EMN6" s="27">
        <v>0.1835</v>
      </c>
      <c r="EMO6" s="27">
        <v>0.1762</v>
      </c>
      <c r="EMP6" s="27">
        <v>0.1736</v>
      </c>
      <c r="EMQ6" s="27">
        <v>0.1749</v>
      </c>
      <c r="EMR6" s="27">
        <v>0.1731</v>
      </c>
      <c r="EMS6" s="27">
        <v>0.1731</v>
      </c>
      <c r="EMT6" s="27">
        <v>0.1731</v>
      </c>
      <c r="EMU6" s="27">
        <v>0.17150000000000001</v>
      </c>
      <c r="EMV6" s="27">
        <v>0.1716</v>
      </c>
      <c r="EMW6" s="27">
        <v>0.1716</v>
      </c>
      <c r="EMX6" s="27">
        <v>0.1686</v>
      </c>
      <c r="EMY6" s="27">
        <v>0.1699</v>
      </c>
      <c r="EMZ6" s="27">
        <v>0.1699</v>
      </c>
      <c r="ENA6" s="27">
        <v>0.1699</v>
      </c>
      <c r="ENB6" s="27">
        <v>0.16850000000000001</v>
      </c>
      <c r="ENC6" s="27">
        <v>0.16850000000000001</v>
      </c>
      <c r="END6" s="27">
        <v>0.16930000000000001</v>
      </c>
      <c r="ENE6" s="27">
        <v>0.16900000000000001</v>
      </c>
      <c r="ENF6" s="27">
        <v>0.16969999999999999</v>
      </c>
      <c r="ENG6" s="27">
        <v>0.16969999999999999</v>
      </c>
      <c r="ENH6" s="27">
        <v>0.16969999999999999</v>
      </c>
      <c r="ENI6" s="27">
        <v>0.1716</v>
      </c>
      <c r="ENJ6" s="27">
        <v>0.17180000000000001</v>
      </c>
      <c r="ENK6" s="27">
        <v>0.17130000000000001</v>
      </c>
      <c r="ENL6" s="27">
        <v>0.17180000000000001</v>
      </c>
      <c r="ENM6" s="27">
        <v>0.16900000000000001</v>
      </c>
      <c r="ENN6" s="27">
        <v>0.16900000000000001</v>
      </c>
      <c r="ENO6" s="27">
        <v>0.16900000000000001</v>
      </c>
      <c r="ENP6" s="27">
        <v>0.17050000000000001</v>
      </c>
      <c r="ENQ6" s="27">
        <v>0.16900000000000001</v>
      </c>
      <c r="ENR6" s="27">
        <v>0.16950000000000001</v>
      </c>
      <c r="ENS6" s="27">
        <v>0.17130000000000001</v>
      </c>
      <c r="ENT6" s="27">
        <v>0.1721</v>
      </c>
      <c r="ENU6" s="27">
        <v>0.1721</v>
      </c>
      <c r="ENV6" s="27">
        <v>0.1721</v>
      </c>
      <c r="ENW6" s="27">
        <v>0.17219999999999999</v>
      </c>
      <c r="ENX6" s="27">
        <v>0.1736</v>
      </c>
      <c r="ENY6" s="27">
        <v>0.17399999999999999</v>
      </c>
      <c r="ENZ6" s="27">
        <v>0.17460000000000001</v>
      </c>
      <c r="EOA6" s="27">
        <v>0.17169999999999999</v>
      </c>
      <c r="EOB6" s="27">
        <v>0.17169999999999999</v>
      </c>
      <c r="EOC6" s="27">
        <v>0.17169999999999999</v>
      </c>
      <c r="EOD6" s="27">
        <v>0.17219999999999999</v>
      </c>
      <c r="EOE6" s="27">
        <v>0.17199999999999999</v>
      </c>
      <c r="EOF6" s="27">
        <v>0.1724</v>
      </c>
      <c r="EOG6" s="27">
        <v>0.17119999999999999</v>
      </c>
      <c r="EOH6" s="27">
        <v>0.17199999999999999</v>
      </c>
      <c r="EOI6" s="27">
        <v>0.17199999999999999</v>
      </c>
      <c r="EOJ6" s="27">
        <v>0.17199999999999999</v>
      </c>
      <c r="EOK6" s="27">
        <v>0.1759</v>
      </c>
      <c r="EOL6" s="27">
        <v>0.1779</v>
      </c>
      <c r="EOM6" s="27">
        <v>0.17680000000000001</v>
      </c>
      <c r="EON6" s="27">
        <v>0.17430000000000001</v>
      </c>
      <c r="EOO6" s="27">
        <v>0.17169999999999999</v>
      </c>
      <c r="EOP6" s="27">
        <v>0.17169999999999999</v>
      </c>
      <c r="EOQ6" s="27">
        <v>0.17169999999999999</v>
      </c>
      <c r="EOR6" s="27">
        <v>0.17419999999999999</v>
      </c>
      <c r="EOS6" s="27">
        <v>0.17330000000000001</v>
      </c>
      <c r="EOT6" s="27">
        <v>0.17349999999999999</v>
      </c>
      <c r="EOU6" s="27">
        <v>0.1769</v>
      </c>
      <c r="EOV6" s="27">
        <v>0.17810000000000001</v>
      </c>
      <c r="EOW6" s="27">
        <v>0.17810000000000001</v>
      </c>
      <c r="EOX6" s="27">
        <v>0.17810000000000001</v>
      </c>
      <c r="EOY6" s="27">
        <v>0.17560000000000001</v>
      </c>
      <c r="EOZ6" s="27">
        <v>0.17680000000000001</v>
      </c>
      <c r="EPA6" s="27">
        <v>0.17799999999999999</v>
      </c>
      <c r="EPB6" s="27">
        <v>0.1797</v>
      </c>
      <c r="EPC6" s="27">
        <v>0.18360000000000001</v>
      </c>
      <c r="EPD6" s="27">
        <v>0.18360000000000001</v>
      </c>
      <c r="EPE6" s="27">
        <v>0.18360000000000001</v>
      </c>
      <c r="EPF6" s="27">
        <v>0.1827</v>
      </c>
      <c r="EPG6" s="27">
        <v>0.18240000000000001</v>
      </c>
      <c r="EPH6" s="27">
        <v>0.1789</v>
      </c>
      <c r="EPI6" s="27">
        <v>0.18229999999999999</v>
      </c>
      <c r="EPJ6" s="27">
        <v>0.18609999999999999</v>
      </c>
      <c r="EPK6" s="27">
        <v>0.18609999999999999</v>
      </c>
      <c r="EPL6" s="27">
        <v>0.18609999999999999</v>
      </c>
      <c r="EPM6" s="27">
        <v>0.18679999999999999</v>
      </c>
    </row>
    <row r="7" spans="1:3809" x14ac:dyDescent="0.3">
      <c r="A7" t="s">
        <v>8249</v>
      </c>
      <c r="B7" s="27">
        <v>1.1256999999999999</v>
      </c>
      <c r="C7" s="27">
        <v>1.1244000000000001</v>
      </c>
      <c r="D7" s="27">
        <v>1.1185</v>
      </c>
      <c r="E7" s="27">
        <v>1.1151</v>
      </c>
      <c r="F7" s="27">
        <v>1.1151</v>
      </c>
      <c r="G7" s="27">
        <v>1.1151</v>
      </c>
      <c r="H7" s="27">
        <v>1.1133999999999999</v>
      </c>
      <c r="I7" s="27">
        <v>1.1155999999999999</v>
      </c>
      <c r="J7" s="27">
        <v>1.1192</v>
      </c>
      <c r="K7" s="27">
        <v>1.1197999999999999</v>
      </c>
      <c r="L7" s="27">
        <v>1.1187</v>
      </c>
      <c r="M7" s="27">
        <v>1.1187</v>
      </c>
      <c r="N7" s="27">
        <v>1.1187</v>
      </c>
      <c r="O7" s="27">
        <v>1.1138999999999999</v>
      </c>
      <c r="P7" s="27">
        <v>1.1171</v>
      </c>
      <c r="Q7" s="27">
        <v>1.1161000000000001</v>
      </c>
      <c r="R7" s="27">
        <v>1.1167</v>
      </c>
      <c r="S7" s="27">
        <v>1.1172</v>
      </c>
      <c r="T7" s="27">
        <v>1.1172</v>
      </c>
      <c r="U7" s="27">
        <v>1.1172</v>
      </c>
      <c r="V7" s="27">
        <v>1.1203000000000001</v>
      </c>
      <c r="W7" s="27">
        <v>1.1183000000000001</v>
      </c>
      <c r="X7" s="27">
        <v>1.1226</v>
      </c>
      <c r="Y7" s="27">
        <v>1.1245000000000001</v>
      </c>
      <c r="Z7" s="27">
        <v>1.123</v>
      </c>
      <c r="AA7" s="27">
        <v>1.123</v>
      </c>
      <c r="AB7" s="27">
        <v>1.123</v>
      </c>
      <c r="AC7" s="27">
        <v>1.1193</v>
      </c>
      <c r="AD7" s="27">
        <v>1.1202000000000001</v>
      </c>
      <c r="AE7" s="27">
        <v>1.1185</v>
      </c>
      <c r="AF7" s="27">
        <v>1.1198999999999999</v>
      </c>
      <c r="AG7" s="27">
        <v>1.1154999999999999</v>
      </c>
      <c r="AH7" s="27">
        <v>1.1154999999999999</v>
      </c>
      <c r="AI7" s="27">
        <v>1.1154999999999999</v>
      </c>
      <c r="AJ7" s="27">
        <v>1.1212</v>
      </c>
      <c r="AK7" s="27">
        <v>1.1217999999999999</v>
      </c>
      <c r="AL7" s="27">
        <v>1.1217999999999999</v>
      </c>
      <c r="AM7" s="27">
        <v>1.115</v>
      </c>
      <c r="AN7" s="27">
        <v>1.1133</v>
      </c>
      <c r="AO7" s="27">
        <v>1.1133</v>
      </c>
      <c r="AP7" s="27">
        <v>1.1133</v>
      </c>
      <c r="AQ7" s="27">
        <v>1.1123000000000001</v>
      </c>
      <c r="AR7" s="27">
        <v>1.1209</v>
      </c>
      <c r="AS7" s="27">
        <v>1.1245000000000001</v>
      </c>
      <c r="AT7" s="27">
        <v>1.125</v>
      </c>
      <c r="AU7" s="27">
        <v>1.125</v>
      </c>
      <c r="AV7" s="27">
        <v>1.125</v>
      </c>
      <c r="AW7" s="27">
        <v>1.125</v>
      </c>
      <c r="AX7" s="27">
        <v>1.125</v>
      </c>
      <c r="AY7" s="27">
        <v>1.1301000000000001</v>
      </c>
      <c r="AZ7" s="27">
        <v>1.1305000000000001</v>
      </c>
      <c r="BA7" s="27">
        <v>1.1313</v>
      </c>
      <c r="BB7" s="27">
        <v>1.1321000000000001</v>
      </c>
      <c r="BC7" s="27">
        <v>1.1321000000000001</v>
      </c>
      <c r="BD7" s="27">
        <v>1.1321000000000001</v>
      </c>
      <c r="BE7" s="27">
        <v>1.1264000000000001</v>
      </c>
      <c r="BF7" s="27">
        <v>1.1278999999999999</v>
      </c>
      <c r="BG7" s="27">
        <v>1.1276999999999999</v>
      </c>
      <c r="BH7" s="27">
        <v>1.1246</v>
      </c>
      <c r="BI7" s="27">
        <v>1.1233</v>
      </c>
      <c r="BJ7" s="27">
        <v>1.1233</v>
      </c>
      <c r="BK7" s="27">
        <v>1.1233</v>
      </c>
      <c r="BL7" s="27">
        <v>1.1218999999999999</v>
      </c>
      <c r="BM7" s="27">
        <v>1.1243000000000001</v>
      </c>
      <c r="BN7" s="27">
        <v>1.1200000000000001</v>
      </c>
      <c r="BO7" s="27">
        <v>1.1235999999999999</v>
      </c>
      <c r="BP7" s="27">
        <v>1.1234999999999999</v>
      </c>
      <c r="BQ7" s="27">
        <v>1.1234999999999999</v>
      </c>
      <c r="BR7" s="27">
        <v>1.1234999999999999</v>
      </c>
      <c r="BS7" s="27">
        <v>1.1217999999999999</v>
      </c>
      <c r="BT7" s="27">
        <v>1.1261000000000001</v>
      </c>
      <c r="BU7" s="27">
        <v>1.1291</v>
      </c>
      <c r="BV7" s="27">
        <v>1.1325000000000001</v>
      </c>
      <c r="BW7" s="27">
        <v>1.1302000000000001</v>
      </c>
      <c r="BX7" s="27">
        <v>1.1302000000000001</v>
      </c>
      <c r="BY7" s="27">
        <v>1.1302000000000001</v>
      </c>
      <c r="BZ7" s="27">
        <v>1.1387</v>
      </c>
      <c r="CA7" s="27">
        <v>1.1354</v>
      </c>
      <c r="CB7" s="27">
        <v>1.1357999999999999</v>
      </c>
      <c r="CC7" s="27">
        <v>1.1349</v>
      </c>
      <c r="CD7" s="27">
        <v>1.1308</v>
      </c>
      <c r="CE7" s="27">
        <v>1.1308</v>
      </c>
      <c r="CF7" s="27">
        <v>1.1308</v>
      </c>
      <c r="CG7" s="27">
        <v>1.1294999999999999</v>
      </c>
      <c r="CH7" s="27">
        <v>1.1303000000000001</v>
      </c>
      <c r="CI7" s="27">
        <v>1.1274999999999999</v>
      </c>
      <c r="CJ7" s="27">
        <v>1.1244000000000001</v>
      </c>
      <c r="CK7" s="27">
        <v>1.1222000000000001</v>
      </c>
      <c r="CL7" s="27">
        <v>1.1222000000000001</v>
      </c>
      <c r="CM7" s="27">
        <v>1.1222000000000001</v>
      </c>
      <c r="CN7" s="27">
        <v>1.1271</v>
      </c>
      <c r="CO7" s="27">
        <v>1.1305000000000001</v>
      </c>
      <c r="CP7" s="27">
        <v>1.1329</v>
      </c>
      <c r="CQ7" s="27">
        <v>1.1336999999999999</v>
      </c>
      <c r="CR7" s="27">
        <v>1.1383000000000001</v>
      </c>
      <c r="CS7" s="27">
        <v>1.1383000000000001</v>
      </c>
      <c r="CT7" s="27">
        <v>1.1383000000000001</v>
      </c>
      <c r="CU7" s="27">
        <v>1.1415999999999999</v>
      </c>
      <c r="CV7" s="27">
        <v>1.1386000000000001</v>
      </c>
      <c r="CW7" s="27">
        <v>1.1361000000000001</v>
      </c>
      <c r="CX7" s="27">
        <v>1.1355</v>
      </c>
      <c r="CY7" s="27">
        <v>1.1325000000000001</v>
      </c>
      <c r="CZ7" s="27">
        <v>1.1325000000000001</v>
      </c>
      <c r="DA7" s="27">
        <v>1.1325000000000001</v>
      </c>
      <c r="DB7" s="27">
        <v>1.1354</v>
      </c>
      <c r="DC7" s="27">
        <v>1.1342000000000001</v>
      </c>
      <c r="DD7" s="27">
        <v>1.1294</v>
      </c>
      <c r="DE7" s="27">
        <v>1.1328</v>
      </c>
      <c r="DF7" s="27">
        <v>1.1259999999999999</v>
      </c>
      <c r="DG7" s="27">
        <v>1.1259999999999999</v>
      </c>
      <c r="DH7" s="27">
        <v>1.1259999999999999</v>
      </c>
      <c r="DI7" s="27">
        <v>1.1268</v>
      </c>
      <c r="DJ7" s="27">
        <v>1.1305000000000001</v>
      </c>
      <c r="DK7" s="27">
        <v>1.1295999999999999</v>
      </c>
      <c r="DL7" s="27">
        <v>1.1309</v>
      </c>
      <c r="DM7" s="27">
        <v>1.1346000000000001</v>
      </c>
      <c r="DN7" s="27">
        <v>1.1346000000000001</v>
      </c>
      <c r="DO7" s="27">
        <v>1.1346000000000001</v>
      </c>
      <c r="DP7" s="27">
        <v>1.1345000000000001</v>
      </c>
      <c r="DQ7" s="27">
        <v>1.1394</v>
      </c>
      <c r="DR7" s="27">
        <v>1.1423000000000001</v>
      </c>
      <c r="DS7" s="27">
        <v>1.1445000000000001</v>
      </c>
      <c r="DT7" s="27">
        <v>1.1471</v>
      </c>
      <c r="DU7" s="27">
        <v>1.1471</v>
      </c>
      <c r="DV7" s="27">
        <v>1.1471</v>
      </c>
      <c r="DW7" s="27">
        <v>1.1488</v>
      </c>
      <c r="DX7" s="27">
        <v>1.1429</v>
      </c>
      <c r="DY7" s="27">
        <v>1.1422000000000001</v>
      </c>
      <c r="DZ7" s="27">
        <v>1.1417999999999999</v>
      </c>
      <c r="EA7" s="27">
        <v>1.1346000000000001</v>
      </c>
      <c r="EB7" s="27">
        <v>1.1346000000000001</v>
      </c>
      <c r="EC7" s="27">
        <v>1.1346000000000001</v>
      </c>
      <c r="ED7" s="27">
        <v>1.1341000000000001</v>
      </c>
      <c r="EE7" s="27">
        <v>1.1367</v>
      </c>
      <c r="EF7" s="27">
        <v>1.1354</v>
      </c>
      <c r="EG7" s="27">
        <v>1.1362000000000001</v>
      </c>
      <c r="EH7" s="27">
        <v>1.1402000000000001</v>
      </c>
      <c r="EI7" s="27">
        <v>1.1402000000000001</v>
      </c>
      <c r="EJ7" s="27">
        <v>1.1402000000000001</v>
      </c>
      <c r="EK7" s="27">
        <v>1.1395999999999999</v>
      </c>
      <c r="EL7" s="27">
        <v>1.1389</v>
      </c>
      <c r="EM7" s="27">
        <v>1.1424000000000001</v>
      </c>
      <c r="EN7" s="27">
        <v>1.1467000000000001</v>
      </c>
      <c r="EO7" s="27">
        <v>1.1533</v>
      </c>
      <c r="EP7" s="27">
        <v>1.1533</v>
      </c>
      <c r="EQ7" s="27">
        <v>1.1533</v>
      </c>
      <c r="ER7" s="27">
        <v>1.1535</v>
      </c>
      <c r="ES7" s="27">
        <v>1.1455</v>
      </c>
      <c r="ET7" s="27">
        <v>1.1439999999999999</v>
      </c>
      <c r="EU7" s="27">
        <v>1.1445000000000001</v>
      </c>
      <c r="EV7" s="27">
        <v>1.1403000000000001</v>
      </c>
      <c r="EW7" s="27">
        <v>1.1403000000000001</v>
      </c>
      <c r="EX7" s="27">
        <v>1.1403000000000001</v>
      </c>
      <c r="EY7" s="27">
        <v>1.1348</v>
      </c>
      <c r="EZ7" s="27">
        <v>1.1396999999999999</v>
      </c>
      <c r="FA7" s="27">
        <v>1.145</v>
      </c>
      <c r="FB7" s="27">
        <v>1.145</v>
      </c>
      <c r="FC7" s="27">
        <v>1.1454</v>
      </c>
      <c r="FD7" s="27">
        <v>1.1454</v>
      </c>
      <c r="FE7" s="27">
        <v>1.1454</v>
      </c>
      <c r="FF7" s="27">
        <v>1.1376999999999999</v>
      </c>
      <c r="FG7" s="27">
        <v>1.1408</v>
      </c>
      <c r="FH7" s="27">
        <v>1.1408</v>
      </c>
      <c r="FI7" s="27">
        <v>1.1408</v>
      </c>
      <c r="FJ7" s="27">
        <v>1.1414</v>
      </c>
      <c r="FK7" s="27">
        <v>1.1414</v>
      </c>
      <c r="FL7" s="27">
        <v>1.1414</v>
      </c>
      <c r="FM7" s="27">
        <v>1.1451</v>
      </c>
      <c r="FN7" s="27">
        <v>1.1405000000000001</v>
      </c>
      <c r="FO7" s="27">
        <v>1.1376999999999999</v>
      </c>
      <c r="FP7" s="27">
        <v>1.1341000000000001</v>
      </c>
      <c r="FQ7" s="27">
        <v>1.1285000000000001</v>
      </c>
      <c r="FR7" s="27">
        <v>1.1285000000000001</v>
      </c>
      <c r="FS7" s="27">
        <v>1.1285000000000001</v>
      </c>
      <c r="FT7" s="27">
        <v>1.1371</v>
      </c>
      <c r="FU7" s="27">
        <v>1.1346000000000001</v>
      </c>
      <c r="FV7" s="27">
        <v>1.1378999999999999</v>
      </c>
      <c r="FW7" s="27">
        <v>1.1425000000000001</v>
      </c>
      <c r="FX7" s="27">
        <v>1.1371</v>
      </c>
      <c r="FY7" s="27">
        <v>1.1371</v>
      </c>
      <c r="FZ7" s="27">
        <v>1.1371</v>
      </c>
      <c r="GA7" s="27">
        <v>1.1351</v>
      </c>
      <c r="GB7" s="27">
        <v>1.1354</v>
      </c>
      <c r="GC7" s="27">
        <v>1.1409</v>
      </c>
      <c r="GD7" s="27">
        <v>1.1332</v>
      </c>
      <c r="GE7" s="27">
        <v>1.1358999999999999</v>
      </c>
      <c r="GF7" s="27">
        <v>1.1358999999999999</v>
      </c>
      <c r="GG7" s="27">
        <v>1.1358999999999999</v>
      </c>
      <c r="GH7" s="27">
        <v>1.1387</v>
      </c>
      <c r="GI7" s="27">
        <v>1.1284000000000001</v>
      </c>
      <c r="GJ7" s="27">
        <v>1.1328</v>
      </c>
      <c r="GK7" s="27">
        <v>1.1363000000000001</v>
      </c>
      <c r="GL7" s="27">
        <v>1.1352</v>
      </c>
      <c r="GM7" s="27">
        <v>1.1352</v>
      </c>
      <c r="GN7" s="27">
        <v>1.1352</v>
      </c>
      <c r="GO7" s="27">
        <v>1.1403000000000001</v>
      </c>
      <c r="GP7" s="27">
        <v>1.1409</v>
      </c>
      <c r="GQ7" s="27">
        <v>1.1420999999999999</v>
      </c>
      <c r="GR7" s="27">
        <v>1.1427</v>
      </c>
      <c r="GS7" s="27">
        <v>1.1346000000000001</v>
      </c>
      <c r="GT7" s="27">
        <v>1.1346000000000001</v>
      </c>
      <c r="GU7" s="27">
        <v>1.1346000000000001</v>
      </c>
      <c r="GV7" s="27">
        <v>1.1305000000000001</v>
      </c>
      <c r="GW7" s="27">
        <v>1.1295999999999999</v>
      </c>
      <c r="GX7" s="27">
        <v>1.1261000000000001</v>
      </c>
      <c r="GY7" s="27">
        <v>1.1265000000000001</v>
      </c>
      <c r="GZ7" s="27">
        <v>1.1346000000000001</v>
      </c>
      <c r="HA7" s="27">
        <v>1.1346000000000001</v>
      </c>
      <c r="HB7" s="27">
        <v>1.1346000000000001</v>
      </c>
      <c r="HC7" s="27">
        <v>1.1424000000000001</v>
      </c>
      <c r="HD7" s="27">
        <v>1.1487000000000001</v>
      </c>
      <c r="HE7" s="27">
        <v>1.1428</v>
      </c>
      <c r="HF7" s="27">
        <v>1.137</v>
      </c>
      <c r="HG7" s="27">
        <v>1.1416999999999999</v>
      </c>
      <c r="HH7" s="27">
        <v>1.1416999999999999</v>
      </c>
      <c r="HI7" s="27">
        <v>1.1416999999999999</v>
      </c>
      <c r="HJ7" s="27">
        <v>1.1393</v>
      </c>
      <c r="HK7" s="27">
        <v>1.1317999999999999</v>
      </c>
      <c r="HL7" s="27">
        <v>1.1372</v>
      </c>
      <c r="HM7" s="27">
        <v>1.1380999999999999</v>
      </c>
      <c r="HN7" s="27">
        <v>1.1345000000000001</v>
      </c>
      <c r="HO7" s="27">
        <v>1.1345000000000001</v>
      </c>
      <c r="HP7" s="27">
        <v>1.1345000000000001</v>
      </c>
      <c r="HQ7" s="27">
        <v>1.1415999999999999</v>
      </c>
      <c r="HR7" s="27">
        <v>1.1389</v>
      </c>
      <c r="HS7" s="27">
        <v>1.1477999999999999</v>
      </c>
      <c r="HT7" s="27">
        <v>1.1494</v>
      </c>
      <c r="HU7" s="27">
        <v>1.147</v>
      </c>
      <c r="HV7" s="27">
        <v>1.147</v>
      </c>
      <c r="HW7" s="27">
        <v>1.147</v>
      </c>
      <c r="HX7" s="27">
        <v>1.1505000000000001</v>
      </c>
      <c r="HY7" s="27">
        <v>1.153</v>
      </c>
      <c r="HZ7" s="27">
        <v>1.1587000000000001</v>
      </c>
      <c r="IA7" s="27">
        <v>1.1580999999999999</v>
      </c>
      <c r="IB7" s="27">
        <v>1.1574</v>
      </c>
      <c r="IC7" s="27">
        <v>1.1574</v>
      </c>
      <c r="ID7" s="27">
        <v>1.1574</v>
      </c>
      <c r="IE7" s="27">
        <v>1.1575</v>
      </c>
      <c r="IF7" s="27">
        <v>1.1499999999999999</v>
      </c>
      <c r="IG7" s="27">
        <v>1.1435</v>
      </c>
      <c r="IH7" s="27">
        <v>1.1477999999999999</v>
      </c>
      <c r="II7" s="27">
        <v>1.1506000000000001</v>
      </c>
      <c r="IJ7" s="27">
        <v>1.1506000000000001</v>
      </c>
      <c r="IK7" s="27">
        <v>1.1506000000000001</v>
      </c>
      <c r="IL7" s="27">
        <v>1.1501999999999999</v>
      </c>
      <c r="IM7" s="27">
        <v>1.1548</v>
      </c>
      <c r="IN7" s="27">
        <v>1.1543000000000001</v>
      </c>
      <c r="IO7" s="27">
        <v>1.1606000000000001</v>
      </c>
      <c r="IP7" s="27">
        <v>1.1576</v>
      </c>
      <c r="IQ7" s="27">
        <v>1.1576</v>
      </c>
      <c r="IR7" s="27">
        <v>1.1576</v>
      </c>
      <c r="IS7" s="27">
        <v>1.1707000000000001</v>
      </c>
      <c r="IT7" s="27">
        <v>1.1737</v>
      </c>
      <c r="IU7" s="27">
        <v>1.1777</v>
      </c>
      <c r="IV7" s="27">
        <v>1.1773</v>
      </c>
      <c r="IW7" s="27">
        <v>1.1758999999999999</v>
      </c>
      <c r="IX7" s="27">
        <v>1.1758999999999999</v>
      </c>
      <c r="IY7" s="27">
        <v>1.1758999999999999</v>
      </c>
      <c r="IZ7" s="27">
        <v>1.1769000000000001</v>
      </c>
      <c r="JA7" s="27">
        <v>1.1667000000000001</v>
      </c>
      <c r="JB7" s="27">
        <v>1.1697</v>
      </c>
      <c r="JC7" s="27">
        <v>1.1671</v>
      </c>
      <c r="JD7" s="27">
        <v>1.1689000000000001</v>
      </c>
      <c r="JE7" s="27">
        <v>1.1689000000000001</v>
      </c>
      <c r="JF7" s="27">
        <v>1.1689000000000001</v>
      </c>
      <c r="JG7" s="27">
        <v>1.1619999999999999</v>
      </c>
      <c r="JH7" s="27">
        <v>1.1585000000000001</v>
      </c>
      <c r="JI7" s="27">
        <v>1.1574</v>
      </c>
      <c r="JJ7" s="27">
        <v>1.1571</v>
      </c>
      <c r="JK7" s="27">
        <v>1.1615</v>
      </c>
      <c r="JL7" s="27">
        <v>1.1615</v>
      </c>
      <c r="JM7" s="27">
        <v>1.1615</v>
      </c>
      <c r="JN7" s="27">
        <v>1.1634</v>
      </c>
      <c r="JO7" s="27">
        <v>1.1581999999999999</v>
      </c>
      <c r="JP7" s="27">
        <v>1.1561999999999999</v>
      </c>
      <c r="JQ7" s="27">
        <v>1.1609</v>
      </c>
      <c r="JR7" s="27">
        <v>1.1651</v>
      </c>
      <c r="JS7" s="27">
        <v>1.1651</v>
      </c>
      <c r="JT7" s="27">
        <v>1.1651</v>
      </c>
      <c r="JU7" s="27">
        <v>1.1692</v>
      </c>
      <c r="JV7" s="27">
        <v>1.1659999999999999</v>
      </c>
      <c r="JW7" s="27">
        <v>1.171</v>
      </c>
      <c r="JX7" s="27">
        <v>1.1633</v>
      </c>
      <c r="JY7" s="27">
        <v>1.1588000000000001</v>
      </c>
      <c r="JZ7" s="27">
        <v>1.1588000000000001</v>
      </c>
      <c r="KA7" s="27">
        <v>1.1588000000000001</v>
      </c>
      <c r="KB7" s="27">
        <v>1.1578999999999999</v>
      </c>
      <c r="KC7" s="27">
        <v>1.1616</v>
      </c>
      <c r="KD7" s="27">
        <v>1.1501999999999999</v>
      </c>
      <c r="KE7" s="27">
        <v>1.1419999999999999</v>
      </c>
      <c r="KF7" s="27">
        <v>1.1391</v>
      </c>
      <c r="KG7" s="27">
        <v>1.1391</v>
      </c>
      <c r="KH7" s="27">
        <v>1.1391</v>
      </c>
      <c r="KI7" s="27">
        <v>1.137</v>
      </c>
      <c r="KJ7" s="27">
        <v>1.1321000000000001</v>
      </c>
      <c r="KK7" s="27">
        <v>1.1406000000000001</v>
      </c>
      <c r="KL7" s="27">
        <v>1.1403000000000001</v>
      </c>
      <c r="KM7" s="27">
        <v>1.1456</v>
      </c>
      <c r="KN7" s="27">
        <v>1.1456</v>
      </c>
      <c r="KO7" s="27">
        <v>1.1456</v>
      </c>
      <c r="KP7" s="27">
        <v>1.1593</v>
      </c>
      <c r="KQ7" s="27">
        <v>1.1589</v>
      </c>
      <c r="KR7" s="27">
        <v>1.1601999999999999</v>
      </c>
      <c r="KS7" s="27">
        <v>1.1543000000000001</v>
      </c>
      <c r="KT7" s="27">
        <v>1.1588000000000001</v>
      </c>
      <c r="KU7" s="27">
        <v>1.1588000000000001</v>
      </c>
      <c r="KV7" s="27">
        <v>1.1588000000000001</v>
      </c>
      <c r="KW7" s="27">
        <v>1.1617</v>
      </c>
      <c r="KX7" s="27">
        <v>1.1696</v>
      </c>
      <c r="KY7" s="27">
        <v>1.1736</v>
      </c>
      <c r="KZ7" s="27">
        <v>1.1684000000000001</v>
      </c>
      <c r="LA7" s="27">
        <v>1.1625000000000001</v>
      </c>
      <c r="LB7" s="27">
        <v>1.1625000000000001</v>
      </c>
      <c r="LC7" s="27">
        <v>1.1625000000000001</v>
      </c>
      <c r="LD7" s="27">
        <v>1.1716</v>
      </c>
      <c r="LE7" s="27">
        <v>1.169</v>
      </c>
      <c r="LF7" s="27">
        <v>1.1706000000000001</v>
      </c>
      <c r="LG7" s="27">
        <v>1.1716</v>
      </c>
      <c r="LH7" s="27">
        <v>1.167</v>
      </c>
      <c r="LI7" s="27">
        <v>1.167</v>
      </c>
      <c r="LJ7" s="27">
        <v>1.167</v>
      </c>
      <c r="LK7" s="27">
        <v>1.1588000000000001</v>
      </c>
      <c r="LL7" s="27">
        <v>1.1611</v>
      </c>
      <c r="LM7" s="27">
        <v>1.1707000000000001</v>
      </c>
      <c r="LN7" s="27">
        <v>1.1719999999999999</v>
      </c>
      <c r="LO7" s="27">
        <v>1.1642999999999999</v>
      </c>
      <c r="LP7" s="27">
        <v>1.1642999999999999</v>
      </c>
      <c r="LQ7" s="27">
        <v>1.1642999999999999</v>
      </c>
      <c r="LR7" s="27">
        <v>1.1657999999999999</v>
      </c>
      <c r="LS7" s="27">
        <v>1.1735</v>
      </c>
      <c r="LT7" s="27">
        <v>1.1713</v>
      </c>
      <c r="LU7" s="27">
        <v>1.1789000000000001</v>
      </c>
      <c r="LV7" s="27">
        <v>1.1724000000000001</v>
      </c>
      <c r="LW7" s="27">
        <v>1.1724000000000001</v>
      </c>
      <c r="LX7" s="27">
        <v>1.1724000000000001</v>
      </c>
      <c r="LY7" s="27">
        <v>1.1709000000000001</v>
      </c>
      <c r="LZ7" s="27">
        <v>1.1641999999999999</v>
      </c>
      <c r="MA7" s="27">
        <v>1.1665000000000001</v>
      </c>
      <c r="MB7" s="27">
        <v>1.1638999999999999</v>
      </c>
      <c r="MC7" s="27">
        <v>1.1657999999999999</v>
      </c>
      <c r="MD7" s="27">
        <v>1.1657999999999999</v>
      </c>
      <c r="ME7" s="27">
        <v>1.1657999999999999</v>
      </c>
      <c r="MF7" s="27">
        <v>1.1583000000000001</v>
      </c>
      <c r="MG7" s="27">
        <v>1.1616</v>
      </c>
      <c r="MH7" s="27">
        <v>1.1672</v>
      </c>
      <c r="MI7" s="27">
        <v>1.17</v>
      </c>
      <c r="MJ7" s="27">
        <v>1.1648000000000001</v>
      </c>
      <c r="MK7" s="27">
        <v>1.1648000000000001</v>
      </c>
      <c r="ML7" s="27">
        <v>1.1648000000000001</v>
      </c>
      <c r="MM7" s="27">
        <v>1.1537999999999999</v>
      </c>
      <c r="MN7" s="27">
        <v>1.1577999999999999</v>
      </c>
      <c r="MO7" s="27">
        <v>1.1534</v>
      </c>
      <c r="MP7" s="27">
        <v>1.1613</v>
      </c>
      <c r="MQ7" s="27">
        <v>1.1596</v>
      </c>
      <c r="MR7" s="27">
        <v>1.1596</v>
      </c>
      <c r="MS7" s="27">
        <v>1.1596</v>
      </c>
      <c r="MT7" s="27">
        <v>1.173</v>
      </c>
      <c r="MU7" s="27">
        <v>1.1763999999999999</v>
      </c>
      <c r="MV7" s="27">
        <v>1.1788000000000001</v>
      </c>
      <c r="MW7" s="27">
        <v>1.179</v>
      </c>
      <c r="MX7" s="27">
        <v>1.1754</v>
      </c>
      <c r="MY7" s="27">
        <v>1.1754</v>
      </c>
      <c r="MZ7" s="27">
        <v>1.1754</v>
      </c>
      <c r="NA7" s="27">
        <v>1.1836</v>
      </c>
      <c r="NB7" s="27">
        <v>1.1765000000000001</v>
      </c>
      <c r="NC7" s="27">
        <v>1.1675</v>
      </c>
      <c r="ND7" s="27">
        <v>1.1737</v>
      </c>
      <c r="NE7" s="27">
        <v>1.1669</v>
      </c>
      <c r="NF7" s="27">
        <v>1.1669</v>
      </c>
      <c r="NG7" s="27">
        <v>1.1669</v>
      </c>
      <c r="NH7" s="27">
        <v>1.1698999999999999</v>
      </c>
      <c r="NI7" s="27">
        <v>1.1632</v>
      </c>
      <c r="NJ7" s="27">
        <v>1.1557999999999999</v>
      </c>
      <c r="NK7" s="27">
        <v>1.1644000000000001</v>
      </c>
      <c r="NL7" s="27">
        <v>1.1675</v>
      </c>
      <c r="NM7" s="27">
        <v>1.1675</v>
      </c>
      <c r="NN7" s="27">
        <v>1.1675</v>
      </c>
      <c r="NO7" s="27">
        <v>1.1728000000000001</v>
      </c>
      <c r="NP7" s="27">
        <v>1.1708000000000001</v>
      </c>
      <c r="NQ7" s="27">
        <v>1.1794</v>
      </c>
      <c r="NR7" s="27">
        <v>1.1758999999999999</v>
      </c>
      <c r="NS7" s="27">
        <v>1.1780999999999999</v>
      </c>
      <c r="NT7" s="27">
        <v>1.1780999999999999</v>
      </c>
      <c r="NU7" s="27">
        <v>1.1780999999999999</v>
      </c>
      <c r="NV7" s="27">
        <v>1.1805000000000001</v>
      </c>
      <c r="NW7" s="27">
        <v>1.1783999999999999</v>
      </c>
      <c r="NX7" s="27">
        <v>1.1882999999999999</v>
      </c>
      <c r="NY7" s="27">
        <v>1.1988000000000001</v>
      </c>
      <c r="NZ7" s="27">
        <v>1.1934</v>
      </c>
      <c r="OA7" s="27">
        <v>1.1934</v>
      </c>
      <c r="OB7" s="27">
        <v>1.1934</v>
      </c>
      <c r="OC7" s="27">
        <v>1.1878</v>
      </c>
      <c r="OD7" s="27">
        <v>1.1879</v>
      </c>
      <c r="OE7" s="27">
        <v>1.1870000000000001</v>
      </c>
      <c r="OF7" s="27">
        <v>1.1901999999999999</v>
      </c>
      <c r="OG7" s="27">
        <v>1.1969000000000001</v>
      </c>
      <c r="OH7" s="27">
        <v>1.1969000000000001</v>
      </c>
      <c r="OI7" s="27">
        <v>1.1969000000000001</v>
      </c>
      <c r="OJ7" s="27">
        <v>1.1992</v>
      </c>
      <c r="OK7" s="27">
        <v>1.2007000000000001</v>
      </c>
      <c r="OL7" s="27">
        <v>1.2079</v>
      </c>
      <c r="OM7" s="27">
        <v>1.2079</v>
      </c>
      <c r="ON7" s="27">
        <v>1.2070000000000001</v>
      </c>
      <c r="OO7" s="27">
        <v>1.2070000000000001</v>
      </c>
      <c r="OP7" s="27">
        <v>1.2070000000000001</v>
      </c>
      <c r="OQ7" s="27">
        <v>1.2168000000000001</v>
      </c>
      <c r="OR7" s="27">
        <v>1.2184999999999999</v>
      </c>
      <c r="OS7" s="27">
        <v>1.2213000000000001</v>
      </c>
      <c r="OT7" s="27">
        <v>1.2238</v>
      </c>
      <c r="OU7" s="27">
        <v>1.2309000000000001</v>
      </c>
      <c r="OV7" s="27">
        <v>1.2309000000000001</v>
      </c>
      <c r="OW7" s="27">
        <v>1.2309000000000001</v>
      </c>
      <c r="OX7" s="27">
        <v>1.2382</v>
      </c>
      <c r="OY7" s="27">
        <v>1.2387999999999999</v>
      </c>
      <c r="OZ7" s="27">
        <v>1.2357</v>
      </c>
      <c r="PA7" s="27">
        <v>1.2370000000000001</v>
      </c>
      <c r="PB7" s="27">
        <v>1.2317</v>
      </c>
      <c r="PC7" s="27">
        <v>1.2317</v>
      </c>
      <c r="PD7" s="27">
        <v>1.2317</v>
      </c>
      <c r="PE7" s="27">
        <v>1.2323</v>
      </c>
      <c r="PF7" s="27">
        <v>1.2383999999999999</v>
      </c>
      <c r="PG7" s="27">
        <v>1.2361</v>
      </c>
      <c r="PH7" s="27">
        <v>1.2303999999999999</v>
      </c>
      <c r="PI7" s="27">
        <v>1.2234</v>
      </c>
      <c r="PJ7" s="27">
        <v>1.2234</v>
      </c>
      <c r="PK7" s="27">
        <v>1.2234</v>
      </c>
      <c r="PL7" s="27">
        <v>1.226</v>
      </c>
      <c r="PM7" s="27">
        <v>1.2276</v>
      </c>
      <c r="PN7" s="27">
        <v>1.2307999999999999</v>
      </c>
      <c r="PO7" s="27">
        <v>1.2321</v>
      </c>
      <c r="PP7" s="27">
        <v>1.2321</v>
      </c>
      <c r="PQ7" s="27">
        <v>1.2321</v>
      </c>
      <c r="PR7" s="27">
        <v>1.2321</v>
      </c>
      <c r="PS7" s="27">
        <v>1.2321</v>
      </c>
      <c r="PT7" s="27">
        <v>1.2398</v>
      </c>
      <c r="PU7" s="27">
        <v>1.2376</v>
      </c>
      <c r="PV7" s="27">
        <v>1.2411000000000001</v>
      </c>
      <c r="PW7" s="27">
        <v>1.2345999999999999</v>
      </c>
      <c r="PX7" s="27">
        <v>1.2345999999999999</v>
      </c>
      <c r="PY7" s="27">
        <v>1.2345999999999999</v>
      </c>
      <c r="PZ7" s="27">
        <v>1.2316</v>
      </c>
      <c r="QA7" s="27">
        <v>1.2285999999999999</v>
      </c>
      <c r="QB7" s="27">
        <v>1.2276</v>
      </c>
      <c r="QC7" s="27">
        <v>1.2309000000000001</v>
      </c>
      <c r="QD7" s="27">
        <v>1.2301</v>
      </c>
      <c r="QE7" s="27">
        <v>1.2301</v>
      </c>
      <c r="QF7" s="27">
        <v>1.2301</v>
      </c>
      <c r="QG7" s="27">
        <v>1.2341</v>
      </c>
      <c r="QH7" s="27">
        <v>1.2369000000000001</v>
      </c>
      <c r="QI7" s="27">
        <v>1.2378</v>
      </c>
      <c r="QJ7" s="27">
        <v>1.2302</v>
      </c>
      <c r="QK7" s="27">
        <v>1.2291000000000001</v>
      </c>
      <c r="QL7" s="27">
        <v>1.2291000000000001</v>
      </c>
      <c r="QM7" s="27">
        <v>1.2291000000000001</v>
      </c>
      <c r="QN7" s="27">
        <v>1.2421</v>
      </c>
      <c r="QO7" s="27">
        <v>1.2417</v>
      </c>
      <c r="QP7" s="27">
        <v>1.2411000000000001</v>
      </c>
      <c r="QQ7" s="27">
        <v>1.2306999999999999</v>
      </c>
      <c r="QR7" s="27">
        <v>1.2312000000000001</v>
      </c>
      <c r="QS7" s="27">
        <v>1.2312000000000001</v>
      </c>
      <c r="QT7" s="27">
        <v>1.2312000000000001</v>
      </c>
      <c r="QU7" s="27">
        <v>1.2171000000000001</v>
      </c>
      <c r="QV7" s="27">
        <v>1.2214</v>
      </c>
      <c r="QW7" s="27">
        <v>1.2301</v>
      </c>
      <c r="QX7" s="27">
        <v>1.232</v>
      </c>
      <c r="QY7" s="27">
        <v>1.2299</v>
      </c>
      <c r="QZ7" s="27">
        <v>1.2299</v>
      </c>
      <c r="RA7" s="27">
        <v>1.2299</v>
      </c>
      <c r="RB7" s="27">
        <v>1.2276</v>
      </c>
      <c r="RC7" s="27">
        <v>1.2312000000000001</v>
      </c>
      <c r="RD7" s="27">
        <v>1.234</v>
      </c>
      <c r="RE7" s="27">
        <v>1.2410000000000001</v>
      </c>
      <c r="RF7" s="27">
        <v>1.2464</v>
      </c>
      <c r="RG7" s="27">
        <v>1.2464</v>
      </c>
      <c r="RH7" s="27">
        <v>1.2464</v>
      </c>
      <c r="RI7" s="27">
        <v>1.2493000000000001</v>
      </c>
      <c r="RJ7" s="27">
        <v>1.2347999999999999</v>
      </c>
      <c r="RK7" s="27">
        <v>1.2333000000000001</v>
      </c>
      <c r="RL7" s="27">
        <v>1.2262999999999999</v>
      </c>
      <c r="RM7" s="27">
        <v>1.2273000000000001</v>
      </c>
      <c r="RN7" s="27">
        <v>1.2273000000000001</v>
      </c>
      <c r="RO7" s="27">
        <v>1.2273000000000001</v>
      </c>
      <c r="RP7" s="27">
        <v>1.2252000000000001</v>
      </c>
      <c r="RQ7" s="27">
        <v>1.2338</v>
      </c>
      <c r="RR7" s="27">
        <v>1.2329000000000001</v>
      </c>
      <c r="RS7" s="27">
        <v>1.244</v>
      </c>
      <c r="RT7" s="27">
        <v>1.2492000000000001</v>
      </c>
      <c r="RU7" s="27">
        <v>1.2492000000000001</v>
      </c>
      <c r="RV7" s="27">
        <v>1.2492000000000001</v>
      </c>
      <c r="RW7" s="27">
        <v>1.2459</v>
      </c>
      <c r="RX7" s="27">
        <v>1.2457</v>
      </c>
      <c r="RY7" s="27">
        <v>1.2421</v>
      </c>
      <c r="RZ7" s="27">
        <v>1.2379</v>
      </c>
      <c r="SA7" s="27">
        <v>1.2436</v>
      </c>
      <c r="SB7" s="27">
        <v>1.2436</v>
      </c>
      <c r="SC7" s="27">
        <v>1.2436</v>
      </c>
      <c r="SD7" s="27">
        <v>1.2406999999999999</v>
      </c>
      <c r="SE7" s="27">
        <v>1.2352000000000001</v>
      </c>
      <c r="SF7" s="27">
        <v>1.2249000000000001</v>
      </c>
      <c r="SG7" s="27">
        <v>1.2239</v>
      </c>
      <c r="SH7" s="27">
        <v>1.2255</v>
      </c>
      <c r="SI7" s="27">
        <v>1.2255</v>
      </c>
      <c r="SJ7" s="27">
        <v>1.2255</v>
      </c>
      <c r="SK7" s="27">
        <v>1.2235</v>
      </c>
      <c r="SL7" s="27">
        <v>1.2202999999999999</v>
      </c>
      <c r="SM7" s="27">
        <v>1.2230000000000001</v>
      </c>
      <c r="SN7" s="27">
        <v>1.2277</v>
      </c>
      <c r="SO7" s="27">
        <v>1.2137</v>
      </c>
      <c r="SP7" s="27">
        <v>1.2137</v>
      </c>
      <c r="SQ7" s="27">
        <v>1.2137</v>
      </c>
      <c r="SR7" s="27">
        <v>1.2017</v>
      </c>
      <c r="SS7" s="27">
        <v>1.1992</v>
      </c>
      <c r="ST7" s="27">
        <v>1.1932</v>
      </c>
      <c r="SU7" s="27">
        <v>1.1973</v>
      </c>
      <c r="SV7" s="27">
        <v>1.2044999999999999</v>
      </c>
      <c r="SW7" s="27">
        <v>1.2044999999999999</v>
      </c>
      <c r="SX7" s="27">
        <v>1.2044999999999999</v>
      </c>
      <c r="SY7" s="27">
        <v>1.2064999999999999</v>
      </c>
      <c r="SZ7" s="27">
        <v>1.2022999999999999</v>
      </c>
      <c r="TA7" s="27">
        <v>1.2064999999999999</v>
      </c>
      <c r="TB7" s="27">
        <v>1.1993</v>
      </c>
      <c r="TC7" s="27">
        <v>1.1993</v>
      </c>
      <c r="TD7" s="27">
        <v>1.1993</v>
      </c>
      <c r="TE7" s="27">
        <v>1.1993</v>
      </c>
      <c r="TF7" s="27">
        <v>1.1934</v>
      </c>
      <c r="TG7" s="27">
        <v>1.1895</v>
      </c>
      <c r="TH7" s="27">
        <v>1.1853</v>
      </c>
      <c r="TI7" s="27">
        <v>1.1853</v>
      </c>
      <c r="TJ7" s="27">
        <v>1.1853</v>
      </c>
      <c r="TK7" s="27">
        <v>1.1853</v>
      </c>
      <c r="TL7" s="27">
        <v>1.1853</v>
      </c>
      <c r="TM7" s="27">
        <v>1.1859</v>
      </c>
      <c r="TN7" s="27">
        <v>1.1845000000000001</v>
      </c>
      <c r="TO7" s="27">
        <v>1.1822999999999999</v>
      </c>
      <c r="TP7" s="27">
        <v>1.1795</v>
      </c>
      <c r="TQ7" s="27">
        <v>1.1806000000000001</v>
      </c>
      <c r="TR7" s="27">
        <v>1.1806000000000001</v>
      </c>
      <c r="TS7" s="27">
        <v>1.1806000000000001</v>
      </c>
      <c r="TT7" s="27">
        <v>1.1845000000000001</v>
      </c>
      <c r="TU7" s="27">
        <v>1.1736</v>
      </c>
      <c r="TV7" s="27">
        <v>1.1766000000000001</v>
      </c>
      <c r="TW7" s="27">
        <v>1.1796</v>
      </c>
      <c r="TX7" s="27">
        <v>1.1741999999999999</v>
      </c>
      <c r="TY7" s="27">
        <v>1.1741999999999999</v>
      </c>
      <c r="TZ7" s="27">
        <v>1.1741999999999999</v>
      </c>
      <c r="UA7" s="27">
        <v>1.1786000000000001</v>
      </c>
      <c r="UB7" s="27">
        <v>1.1817</v>
      </c>
      <c r="UC7" s="27">
        <v>1.1847000000000001</v>
      </c>
      <c r="UD7" s="27">
        <v>1.1865000000000001</v>
      </c>
      <c r="UE7" s="27">
        <v>1.1884999999999999</v>
      </c>
      <c r="UF7" s="27">
        <v>1.1884999999999999</v>
      </c>
      <c r="UG7" s="27">
        <v>1.1884999999999999</v>
      </c>
      <c r="UH7" s="27">
        <v>1.1849000000000001</v>
      </c>
      <c r="UI7" s="27">
        <v>1.1827000000000001</v>
      </c>
      <c r="UJ7" s="27">
        <v>1.1888000000000001</v>
      </c>
      <c r="UK7" s="27">
        <v>1.1952</v>
      </c>
      <c r="UL7" s="27">
        <v>1.1877</v>
      </c>
      <c r="UM7" s="27">
        <v>1.1877</v>
      </c>
      <c r="UN7" s="27">
        <v>1.1877</v>
      </c>
      <c r="UO7" s="27">
        <v>1.1848000000000001</v>
      </c>
      <c r="UP7" s="27">
        <v>1.1749000000000001</v>
      </c>
      <c r="UQ7" s="27">
        <v>1.1718</v>
      </c>
      <c r="UR7" s="27">
        <v>1.1780999999999999</v>
      </c>
      <c r="US7" s="27">
        <v>1.1795</v>
      </c>
      <c r="UT7" s="27">
        <v>1.1795</v>
      </c>
      <c r="UU7" s="27">
        <v>1.1795</v>
      </c>
      <c r="UV7" s="27">
        <v>1.1771</v>
      </c>
      <c r="UW7" s="27">
        <v>1.1839999999999999</v>
      </c>
      <c r="UX7" s="27">
        <v>1.1745000000000001</v>
      </c>
      <c r="UY7" s="27">
        <v>1.1656</v>
      </c>
      <c r="UZ7" s="27">
        <v>1.1654</v>
      </c>
      <c r="VA7" s="27">
        <v>1.1654</v>
      </c>
      <c r="VB7" s="27">
        <v>1.1654</v>
      </c>
      <c r="VC7" s="27">
        <v>1.163</v>
      </c>
      <c r="VD7" s="27">
        <v>1.159</v>
      </c>
      <c r="VE7" s="27">
        <v>1.1561999999999999</v>
      </c>
      <c r="VF7" s="27">
        <v>1.159</v>
      </c>
      <c r="VG7" s="27">
        <v>1.1657</v>
      </c>
      <c r="VH7" s="27">
        <v>1.1657</v>
      </c>
      <c r="VI7" s="27">
        <v>1.1657</v>
      </c>
      <c r="VJ7" s="27">
        <v>1.1645000000000001</v>
      </c>
      <c r="VK7" s="27">
        <v>1.1612</v>
      </c>
      <c r="VL7" s="27">
        <v>1.1637999999999999</v>
      </c>
      <c r="VM7" s="27">
        <v>1.1612</v>
      </c>
      <c r="VN7" s="27">
        <v>1.1605000000000001</v>
      </c>
      <c r="VO7" s="27">
        <v>1.1605000000000001</v>
      </c>
      <c r="VP7" s="27">
        <v>1.1605000000000001</v>
      </c>
      <c r="VQ7" s="27">
        <v>1.1753</v>
      </c>
      <c r="VR7" s="27">
        <v>1.1785000000000001</v>
      </c>
      <c r="VS7" s="27">
        <v>1.1760999999999999</v>
      </c>
      <c r="VT7" s="27">
        <v>1.1739999999999999</v>
      </c>
      <c r="VU7" s="27">
        <v>1.1818</v>
      </c>
      <c r="VV7" s="27">
        <v>1.1818</v>
      </c>
      <c r="VW7" s="27">
        <v>1.1818</v>
      </c>
      <c r="VX7" s="27">
        <v>1.1834</v>
      </c>
      <c r="VY7" s="27">
        <v>1.1749000000000001</v>
      </c>
      <c r="VZ7" s="27">
        <v>1.1758999999999999</v>
      </c>
      <c r="WA7" s="27">
        <v>1.1802999999999999</v>
      </c>
      <c r="WB7" s="27">
        <v>1.181</v>
      </c>
      <c r="WC7" s="27">
        <v>1.181</v>
      </c>
      <c r="WD7" s="27">
        <v>1.181</v>
      </c>
      <c r="WE7" s="27">
        <v>1.1856</v>
      </c>
      <c r="WF7" s="27">
        <v>1.1830000000000001</v>
      </c>
      <c r="WG7" s="27">
        <v>1.1797</v>
      </c>
      <c r="WH7" s="27">
        <v>1.1746000000000001</v>
      </c>
      <c r="WI7" s="27">
        <v>1.1707000000000001</v>
      </c>
      <c r="WJ7" s="27">
        <v>1.1707000000000001</v>
      </c>
      <c r="WK7" s="27">
        <v>1.1707000000000001</v>
      </c>
      <c r="WL7" s="27">
        <v>1.1741999999999999</v>
      </c>
      <c r="WM7" s="27">
        <v>1.1787000000000001</v>
      </c>
      <c r="WN7" s="27">
        <v>1.1753</v>
      </c>
      <c r="WO7" s="27">
        <v>1.1744000000000001</v>
      </c>
      <c r="WP7" s="27">
        <v>1.1806000000000001</v>
      </c>
      <c r="WQ7" s="27">
        <v>1.1806000000000001</v>
      </c>
      <c r="WR7" s="27">
        <v>1.1806000000000001</v>
      </c>
      <c r="WS7" s="27">
        <v>1.1778</v>
      </c>
      <c r="WT7" s="27">
        <v>1.1740999999999999</v>
      </c>
      <c r="WU7" s="27">
        <v>1.1787000000000001</v>
      </c>
      <c r="WV7" s="27">
        <v>1.1867000000000001</v>
      </c>
      <c r="WW7" s="27">
        <v>1.1960999999999999</v>
      </c>
      <c r="WX7" s="27">
        <v>1.1960999999999999</v>
      </c>
      <c r="WY7" s="27">
        <v>1.1960999999999999</v>
      </c>
      <c r="WZ7" s="27">
        <v>1.1904999999999999</v>
      </c>
      <c r="XA7" s="27">
        <v>1.2007000000000001</v>
      </c>
      <c r="XB7" s="27">
        <v>1.1972</v>
      </c>
      <c r="XC7" s="27">
        <v>1.1948000000000001</v>
      </c>
      <c r="XD7" s="27">
        <v>1.1962999999999999</v>
      </c>
      <c r="XE7" s="27">
        <v>1.1962999999999999</v>
      </c>
      <c r="XF7" s="27">
        <v>1.1962999999999999</v>
      </c>
      <c r="XG7" s="27">
        <v>1.1884999999999999</v>
      </c>
      <c r="XH7" s="27">
        <v>1.1979</v>
      </c>
      <c r="XI7" s="27">
        <v>1.1933</v>
      </c>
      <c r="XJ7" s="27">
        <v>1.1997</v>
      </c>
      <c r="XK7" s="27">
        <v>1.206</v>
      </c>
      <c r="XL7" s="27">
        <v>1.206</v>
      </c>
      <c r="XM7" s="27">
        <v>1.206</v>
      </c>
      <c r="XN7" s="27">
        <v>1.1971000000000001</v>
      </c>
      <c r="XO7" s="27">
        <v>1.1931</v>
      </c>
      <c r="XP7" s="27">
        <v>1.1890000000000001</v>
      </c>
      <c r="XQ7" s="27">
        <v>1.1904999999999999</v>
      </c>
      <c r="XR7" s="27">
        <v>1.1919999999999999</v>
      </c>
      <c r="XS7" s="27">
        <v>1.1919999999999999</v>
      </c>
      <c r="XT7" s="27">
        <v>1.1919999999999999</v>
      </c>
      <c r="XU7" s="27">
        <v>1.1825000000000001</v>
      </c>
      <c r="XV7" s="27">
        <v>1.1916</v>
      </c>
      <c r="XW7" s="27">
        <v>1.2048000000000001</v>
      </c>
      <c r="XX7" s="27">
        <v>1.1924999999999999</v>
      </c>
      <c r="XY7" s="27">
        <v>1.1808000000000001</v>
      </c>
      <c r="XZ7" s="27">
        <v>1.1808000000000001</v>
      </c>
      <c r="YA7" s="27">
        <v>1.1808000000000001</v>
      </c>
      <c r="YB7" s="27">
        <v>1.1806000000000001</v>
      </c>
      <c r="YC7" s="27">
        <v>1.1798999999999999</v>
      </c>
      <c r="YD7" s="27">
        <v>1.1771</v>
      </c>
      <c r="YE7" s="27">
        <v>1.1760999999999999</v>
      </c>
      <c r="YF7" s="27">
        <v>1.1739999999999999</v>
      </c>
      <c r="YG7" s="27">
        <v>1.1739999999999999</v>
      </c>
      <c r="YH7" s="27">
        <v>1.1739999999999999</v>
      </c>
      <c r="YI7" s="27">
        <v>1.1697</v>
      </c>
      <c r="YJ7" s="27">
        <v>1.171</v>
      </c>
      <c r="YK7" s="27">
        <v>1.1744000000000001</v>
      </c>
      <c r="YL7" s="27">
        <v>1.1797</v>
      </c>
      <c r="YM7" s="27">
        <v>1.1765000000000001</v>
      </c>
      <c r="YN7" s="27">
        <v>1.1765000000000001</v>
      </c>
      <c r="YO7" s="27">
        <v>1.1765000000000001</v>
      </c>
      <c r="YP7" s="27">
        <v>1.1732</v>
      </c>
      <c r="YQ7" s="27">
        <v>1.1731</v>
      </c>
      <c r="YR7" s="27">
        <v>1.1814</v>
      </c>
      <c r="YS7" s="27">
        <v>1.1797</v>
      </c>
      <c r="YT7" s="27">
        <v>1.1868000000000001</v>
      </c>
      <c r="YU7" s="27">
        <v>1.1868000000000001</v>
      </c>
      <c r="YV7" s="27">
        <v>1.1868000000000001</v>
      </c>
      <c r="YW7" s="27">
        <v>1.1859999999999999</v>
      </c>
      <c r="YX7" s="27">
        <v>1.1829000000000001</v>
      </c>
      <c r="YY7" s="27">
        <v>1.1812</v>
      </c>
      <c r="YZ7" s="27">
        <v>1.1727000000000001</v>
      </c>
      <c r="ZA7" s="27">
        <v>1.1729000000000001</v>
      </c>
      <c r="ZB7" s="27">
        <v>1.1729000000000001</v>
      </c>
      <c r="ZC7" s="27">
        <v>1.1729000000000001</v>
      </c>
      <c r="ZD7" s="27">
        <v>1.1694</v>
      </c>
      <c r="ZE7" s="27">
        <v>1.1644000000000001</v>
      </c>
      <c r="ZF7" s="27">
        <v>1.1694</v>
      </c>
      <c r="ZG7" s="27">
        <v>1.1648000000000001</v>
      </c>
      <c r="ZH7" s="27">
        <v>1.1641999999999999</v>
      </c>
      <c r="ZI7" s="27">
        <v>1.1641999999999999</v>
      </c>
      <c r="ZJ7" s="27">
        <v>1.1641999999999999</v>
      </c>
      <c r="ZK7" s="27">
        <v>1.1485000000000001</v>
      </c>
      <c r="ZL7" s="27">
        <v>1.1533</v>
      </c>
      <c r="ZM7" s="27">
        <v>1.1555</v>
      </c>
      <c r="ZN7" s="27">
        <v>1.1462000000000001</v>
      </c>
      <c r="ZO7" s="27">
        <v>1.1415</v>
      </c>
      <c r="ZP7" s="27">
        <v>1.1415</v>
      </c>
      <c r="ZQ7" s="27">
        <v>1.1415</v>
      </c>
      <c r="ZR7" s="27">
        <v>1.1416999999999999</v>
      </c>
      <c r="ZS7" s="27">
        <v>1.1449</v>
      </c>
      <c r="ZT7" s="27">
        <v>1.1405000000000001</v>
      </c>
      <c r="ZU7" s="27">
        <v>1.1387</v>
      </c>
      <c r="ZV7" s="27">
        <v>1.1412</v>
      </c>
      <c r="ZW7" s="27">
        <v>1.1412</v>
      </c>
      <c r="ZX7" s="27">
        <v>1.1412</v>
      </c>
      <c r="ZY7" s="27">
        <v>1.1385000000000001</v>
      </c>
      <c r="ZZ7" s="27">
        <v>1.1329</v>
      </c>
      <c r="AAA7" s="27">
        <v>1.1353</v>
      </c>
      <c r="AAB7" s="27">
        <v>1.1369</v>
      </c>
      <c r="AAC7" s="27">
        <v>1.1412</v>
      </c>
      <c r="AAD7" s="27">
        <v>1.1412</v>
      </c>
      <c r="AAE7" s="27">
        <v>1.1412</v>
      </c>
      <c r="AAF7" s="27">
        <v>1.1413</v>
      </c>
      <c r="AAG7" s="27">
        <v>1.1375</v>
      </c>
      <c r="AAH7" s="27">
        <v>1.1277999999999999</v>
      </c>
      <c r="AAI7" s="27">
        <v>1.1187</v>
      </c>
      <c r="AAJ7" s="27">
        <v>1.1173</v>
      </c>
      <c r="AAK7" s="27">
        <v>1.1173</v>
      </c>
      <c r="AAL7" s="27">
        <v>1.1173</v>
      </c>
      <c r="AAM7" s="27">
        <v>1.1169</v>
      </c>
      <c r="AAN7" s="27">
        <v>1.1147</v>
      </c>
      <c r="AAO7" s="27">
        <v>1.1155999999999999</v>
      </c>
      <c r="AAP7" s="27">
        <v>1.1198999999999999</v>
      </c>
      <c r="AAQ7" s="27">
        <v>1.1167</v>
      </c>
      <c r="AAR7" s="27">
        <v>1.1167</v>
      </c>
      <c r="AAS7" s="27">
        <v>1.1167</v>
      </c>
      <c r="AAT7" s="27">
        <v>1.1166</v>
      </c>
      <c r="AAU7" s="27">
        <v>1.1203000000000001</v>
      </c>
      <c r="AAV7" s="27">
        <v>1.1216999999999999</v>
      </c>
      <c r="AAW7" s="27">
        <v>1.1221000000000001</v>
      </c>
      <c r="AAX7" s="27">
        <v>1.1175999999999999</v>
      </c>
      <c r="AAY7" s="27">
        <v>1.1175999999999999</v>
      </c>
      <c r="AAZ7" s="27">
        <v>1.1175999999999999</v>
      </c>
      <c r="ABA7" s="27">
        <v>1.1229</v>
      </c>
      <c r="ABB7" s="27">
        <v>1.1216999999999999</v>
      </c>
      <c r="ABC7" s="27">
        <v>1.1257999999999999</v>
      </c>
      <c r="ABD7" s="27">
        <v>1.1249</v>
      </c>
      <c r="ABE7" s="27">
        <v>1.1216999999999999</v>
      </c>
      <c r="ABF7" s="27">
        <v>1.1216999999999999</v>
      </c>
      <c r="ABG7" s="27">
        <v>1.1216999999999999</v>
      </c>
      <c r="ABH7" s="27">
        <v>1.1218999999999999</v>
      </c>
      <c r="ABI7" s="27">
        <v>1.1221000000000001</v>
      </c>
      <c r="ABJ7" s="27">
        <v>1.1173</v>
      </c>
      <c r="ABK7" s="27">
        <v>1.1188</v>
      </c>
      <c r="ABL7" s="27">
        <v>1.1195999999999999</v>
      </c>
      <c r="ABM7" s="27">
        <v>1.1195999999999999</v>
      </c>
      <c r="ABN7" s="27">
        <v>1.1195999999999999</v>
      </c>
      <c r="ABO7" s="27">
        <v>1.1214</v>
      </c>
      <c r="ABP7" s="27">
        <v>1.1193</v>
      </c>
      <c r="ABQ7" s="27">
        <v>1.1214999999999999</v>
      </c>
      <c r="ABR7" s="27">
        <v>1.1243000000000001</v>
      </c>
      <c r="ABS7" s="27">
        <v>1.1178999999999999</v>
      </c>
      <c r="ABT7" s="27">
        <v>1.1178999999999999</v>
      </c>
      <c r="ABU7" s="27">
        <v>1.1178999999999999</v>
      </c>
      <c r="ABV7" s="27">
        <v>1.1129</v>
      </c>
      <c r="ABW7" s="27">
        <v>1.1116999999999999</v>
      </c>
      <c r="ABX7" s="27">
        <v>1.1059000000000001</v>
      </c>
      <c r="ABY7" s="27">
        <v>1.0972</v>
      </c>
      <c r="ABZ7" s="27">
        <v>1.0875999999999999</v>
      </c>
      <c r="ACA7" s="27">
        <v>1.0875999999999999</v>
      </c>
      <c r="ACB7" s="27">
        <v>1.0875999999999999</v>
      </c>
      <c r="ACC7" s="27">
        <v>1.0860000000000001</v>
      </c>
      <c r="ACD7" s="27">
        <v>1.0882000000000001</v>
      </c>
      <c r="ACE7" s="27">
        <v>1.0888</v>
      </c>
      <c r="ACF7" s="27">
        <v>1.0938000000000001</v>
      </c>
      <c r="ACG7" s="27">
        <v>1.0961000000000001</v>
      </c>
      <c r="ACH7" s="27">
        <v>1.0961000000000001</v>
      </c>
      <c r="ACI7" s="27">
        <v>1.0961000000000001</v>
      </c>
      <c r="ACJ7" s="27">
        <v>1.0927</v>
      </c>
      <c r="ACK7" s="27">
        <v>1.0919000000000001</v>
      </c>
      <c r="ACL7" s="27">
        <v>1.0914999999999999</v>
      </c>
      <c r="ACM7" s="27">
        <v>1.093</v>
      </c>
      <c r="ACN7" s="27">
        <v>1.093</v>
      </c>
      <c r="ACO7" s="27">
        <v>1.093</v>
      </c>
      <c r="ACP7" s="27">
        <v>1.093</v>
      </c>
      <c r="ACQ7" s="27">
        <v>1.0881000000000001</v>
      </c>
      <c r="ACR7" s="27">
        <v>1.0892999999999999</v>
      </c>
      <c r="ACS7" s="27">
        <v>1.0891</v>
      </c>
      <c r="ACT7" s="27">
        <v>1.0848</v>
      </c>
      <c r="ACU7" s="27">
        <v>1.0698000000000001</v>
      </c>
      <c r="ACV7" s="27">
        <v>1.0698000000000001</v>
      </c>
      <c r="ACW7" s="27">
        <v>1.0698000000000001</v>
      </c>
      <c r="ACX7" s="27">
        <v>1.0745</v>
      </c>
      <c r="ACY7" s="27">
        <v>1.0725</v>
      </c>
      <c r="ACZ7" s="27">
        <v>1.0682</v>
      </c>
      <c r="ADA7" s="27">
        <v>1.0629999999999999</v>
      </c>
      <c r="ADB7" s="27">
        <v>1.0629999999999999</v>
      </c>
      <c r="ADC7" s="27">
        <v>1.0629999999999999</v>
      </c>
      <c r="ADD7" s="27">
        <v>1.0629999999999999</v>
      </c>
      <c r="ADE7" s="27">
        <v>1.0629999999999999</v>
      </c>
      <c r="ADF7" s="27">
        <v>1.0605</v>
      </c>
      <c r="ADG7" s="27">
        <v>1.0616000000000001</v>
      </c>
      <c r="ADH7" s="27">
        <v>1.0578000000000001</v>
      </c>
      <c r="ADI7" s="27">
        <v>1.0629999999999999</v>
      </c>
      <c r="ADJ7" s="27">
        <v>1.0629999999999999</v>
      </c>
      <c r="ADK7" s="27">
        <v>1.0629999999999999</v>
      </c>
      <c r="ADL7" s="27">
        <v>1.0666</v>
      </c>
      <c r="ADM7" s="27">
        <v>1.0678000000000001</v>
      </c>
      <c r="ADN7" s="27">
        <v>1.0650999999999999</v>
      </c>
      <c r="ADO7" s="27">
        <v>1.0661</v>
      </c>
      <c r="ADP7" s="27">
        <v>1.0690999999999999</v>
      </c>
      <c r="ADQ7" s="27">
        <v>1.0690999999999999</v>
      </c>
      <c r="ADR7" s="27">
        <v>1.0690999999999999</v>
      </c>
      <c r="ADS7" s="27">
        <v>1.0737000000000001</v>
      </c>
      <c r="ADT7" s="27">
        <v>1.0748</v>
      </c>
      <c r="ADU7" s="27">
        <v>1.0859000000000001</v>
      </c>
      <c r="ADV7" s="27">
        <v>1.0889</v>
      </c>
      <c r="ADW7" s="27">
        <v>1.0805</v>
      </c>
      <c r="ADX7" s="27">
        <v>1.0805</v>
      </c>
      <c r="ADY7" s="27">
        <v>1.0805</v>
      </c>
      <c r="ADZ7" s="27">
        <v>1.0786</v>
      </c>
      <c r="AEA7" s="27">
        <v>1.0807</v>
      </c>
      <c r="AEB7" s="27">
        <v>1.0802</v>
      </c>
      <c r="AEC7" s="27">
        <v>1.0751999999999999</v>
      </c>
      <c r="AED7" s="27">
        <v>1.0737000000000001</v>
      </c>
      <c r="AEE7" s="27">
        <v>1.0737000000000001</v>
      </c>
      <c r="AEF7" s="27">
        <v>1.0737000000000001</v>
      </c>
      <c r="AEG7" s="27">
        <v>1.0726</v>
      </c>
      <c r="AEH7" s="27">
        <v>1.0622</v>
      </c>
      <c r="AEI7" s="27">
        <v>1.0630999999999999</v>
      </c>
      <c r="AEJ7" s="27">
        <v>1.0663</v>
      </c>
      <c r="AEK7" s="27">
        <v>1.0606</v>
      </c>
      <c r="AEL7" s="27">
        <v>1.0606</v>
      </c>
      <c r="AEM7" s="27">
        <v>1.0606</v>
      </c>
      <c r="AEN7" s="27">
        <v>1.0550999999999999</v>
      </c>
      <c r="AEO7" s="27">
        <v>1.0556000000000001</v>
      </c>
      <c r="AEP7" s="27">
        <v>1.0576000000000001</v>
      </c>
      <c r="AEQ7" s="27">
        <v>1.0591999999999999</v>
      </c>
      <c r="AER7" s="27">
        <v>1.0565</v>
      </c>
      <c r="AES7" s="27">
        <v>1.0565</v>
      </c>
      <c r="AET7" s="27">
        <v>1.0565</v>
      </c>
      <c r="AEU7" s="27">
        <v>1.0513999999999999</v>
      </c>
      <c r="AEV7" s="27">
        <v>1.0532999999999999</v>
      </c>
      <c r="AEW7" s="27">
        <v>1.0597000000000001</v>
      </c>
      <c r="AEX7" s="27">
        <v>1.0587</v>
      </c>
      <c r="AEY7" s="27">
        <v>1.0609</v>
      </c>
      <c r="AEZ7" s="27">
        <v>1.0609</v>
      </c>
      <c r="AFA7" s="27">
        <v>1.0609</v>
      </c>
      <c r="AFB7" s="27">
        <v>1.0572999999999999</v>
      </c>
      <c r="AFC7" s="27">
        <v>1.0512999999999999</v>
      </c>
      <c r="AFD7" s="27">
        <v>1.0537000000000001</v>
      </c>
      <c r="AFE7" s="27">
        <v>1.0616000000000001</v>
      </c>
      <c r="AFF7" s="27">
        <v>1.0649999999999999</v>
      </c>
      <c r="AFG7" s="27">
        <v>1.0649999999999999</v>
      </c>
      <c r="AFH7" s="27">
        <v>1.0649999999999999</v>
      </c>
      <c r="AFI7" s="27">
        <v>1.0651999999999999</v>
      </c>
      <c r="AFJ7" s="27">
        <v>1.0555000000000001</v>
      </c>
      <c r="AFK7" s="27">
        <v>1.0623</v>
      </c>
      <c r="AFL7" s="27">
        <v>1.0629</v>
      </c>
      <c r="AFM7" s="27">
        <v>1.0629</v>
      </c>
      <c r="AFN7" s="27">
        <v>1.0629</v>
      </c>
      <c r="AFO7" s="27">
        <v>1.0629</v>
      </c>
      <c r="AFP7" s="27">
        <v>1.0691999999999999</v>
      </c>
      <c r="AFQ7" s="27">
        <v>1.0665</v>
      </c>
      <c r="AFR7" s="27">
        <v>1.0674999999999999</v>
      </c>
      <c r="AFS7" s="27">
        <v>1.0711999999999999</v>
      </c>
      <c r="AFT7" s="27">
        <v>1.0741000000000001</v>
      </c>
      <c r="AFU7" s="27">
        <v>1.0741000000000001</v>
      </c>
      <c r="AFV7" s="27">
        <v>1.0741000000000001</v>
      </c>
      <c r="AFW7" s="27">
        <v>1.0808</v>
      </c>
      <c r="AFX7" s="27">
        <v>1.079</v>
      </c>
      <c r="AFY7" s="27">
        <v>1.0754999999999999</v>
      </c>
      <c r="AFZ7" s="27">
        <v>1.0629999999999999</v>
      </c>
      <c r="AGA7" s="27">
        <v>1.0681</v>
      </c>
      <c r="AGB7" s="27">
        <v>1.0681</v>
      </c>
      <c r="AGC7" s="27">
        <v>1.0681</v>
      </c>
      <c r="AGD7" s="27">
        <v>1.07</v>
      </c>
      <c r="AGE7" s="27">
        <v>1.0743</v>
      </c>
      <c r="AGF7" s="27">
        <v>1.0748</v>
      </c>
      <c r="AGG7" s="27">
        <v>1.0714999999999999</v>
      </c>
      <c r="AGH7" s="27">
        <v>1.0631999999999999</v>
      </c>
      <c r="AGI7" s="27">
        <v>1.0631999999999999</v>
      </c>
      <c r="AGJ7" s="27">
        <v>1.0631999999999999</v>
      </c>
      <c r="AGK7" s="27">
        <v>1.0668</v>
      </c>
      <c r="AGL7" s="27">
        <v>1.0664</v>
      </c>
      <c r="AGM7" s="27">
        <v>1.0684</v>
      </c>
      <c r="AGN7" s="27">
        <v>1.0593999999999999</v>
      </c>
      <c r="AGO7" s="27">
        <v>1.0661</v>
      </c>
      <c r="AGP7" s="27">
        <v>1.0661</v>
      </c>
      <c r="AGQ7" s="27">
        <v>1.0661</v>
      </c>
      <c r="AGR7" s="27">
        <v>1.0679000000000001</v>
      </c>
      <c r="AGS7" s="27">
        <v>1.0503</v>
      </c>
      <c r="AGT7" s="27">
        <v>1.0567</v>
      </c>
      <c r="AGU7" s="27">
        <v>1.0516000000000001</v>
      </c>
      <c r="AGV7" s="27">
        <v>1.0589</v>
      </c>
      <c r="AGW7" s="27">
        <v>1.0589</v>
      </c>
      <c r="AGX7" s="27">
        <v>1.0589</v>
      </c>
      <c r="AGY7" s="27">
        <v>1.0501</v>
      </c>
      <c r="AGZ7" s="27">
        <v>1.0437000000000001</v>
      </c>
      <c r="AHA7" s="27">
        <v>1.0385</v>
      </c>
      <c r="AHB7" s="27">
        <v>1.0465</v>
      </c>
      <c r="AHC7" s="27">
        <v>1.0541</v>
      </c>
      <c r="AHD7" s="27">
        <v>1.0541</v>
      </c>
      <c r="AHE7" s="27">
        <v>1.0541</v>
      </c>
      <c r="AHF7" s="27">
        <v>1.0452999999999999</v>
      </c>
      <c r="AHG7" s="27">
        <v>1.0401</v>
      </c>
      <c r="AHH7" s="27">
        <v>1.0445</v>
      </c>
      <c r="AHI7" s="27">
        <v>1.0446</v>
      </c>
      <c r="AHJ7" s="27">
        <v>1.0446</v>
      </c>
      <c r="AHK7" s="27">
        <v>1.0446</v>
      </c>
      <c r="AHL7" s="27">
        <v>1.0446</v>
      </c>
      <c r="AHM7" s="27">
        <v>1.0444</v>
      </c>
      <c r="AHN7" s="27">
        <v>1.0421</v>
      </c>
      <c r="AHO7" s="27">
        <v>1.0364</v>
      </c>
      <c r="AHP7" s="27">
        <v>1.0422</v>
      </c>
      <c r="AHQ7" s="27">
        <v>1.0439000000000001</v>
      </c>
      <c r="AHR7" s="27">
        <v>1.0439000000000001</v>
      </c>
      <c r="AHS7" s="27">
        <v>1.0439000000000001</v>
      </c>
      <c r="AHT7" s="27">
        <v>1.0419</v>
      </c>
      <c r="AHU7" s="27">
        <v>1.0644</v>
      </c>
      <c r="AHV7" s="27">
        <v>1.0609999999999999</v>
      </c>
      <c r="AHW7" s="27">
        <v>1.0596000000000001</v>
      </c>
      <c r="AHX7" s="27">
        <v>1.0559000000000001</v>
      </c>
      <c r="AHY7" s="27">
        <v>1.0559000000000001</v>
      </c>
      <c r="AHZ7" s="27">
        <v>1.0559000000000001</v>
      </c>
      <c r="AIA7" s="27">
        <v>1.0762</v>
      </c>
      <c r="AIB7" s="27">
        <v>1.073</v>
      </c>
      <c r="AIC7" s="27">
        <v>1.0733999999999999</v>
      </c>
      <c r="AID7" s="27">
        <v>1.0702</v>
      </c>
      <c r="AIE7" s="27">
        <v>1.0642</v>
      </c>
      <c r="AIF7" s="27">
        <v>1.0642</v>
      </c>
      <c r="AIG7" s="27">
        <v>1.0642</v>
      </c>
      <c r="AIH7" s="27">
        <v>1.0627</v>
      </c>
      <c r="AII7" s="27">
        <v>1.0634999999999999</v>
      </c>
      <c r="AIJ7" s="27">
        <v>1.0576000000000001</v>
      </c>
      <c r="AIK7" s="27">
        <v>1.0588</v>
      </c>
      <c r="AIL7" s="27">
        <v>1.0591999999999999</v>
      </c>
      <c r="AIM7" s="27">
        <v>1.0591999999999999</v>
      </c>
      <c r="AIN7" s="27">
        <v>1.0591999999999999</v>
      </c>
      <c r="AIO7" s="27">
        <v>1.0548</v>
      </c>
      <c r="AIP7" s="27">
        <v>1.0602</v>
      </c>
      <c r="AIQ7" s="27">
        <v>1.0617000000000001</v>
      </c>
      <c r="AIR7" s="27">
        <v>1.0630999999999999</v>
      </c>
      <c r="AIS7" s="27">
        <v>1.0629</v>
      </c>
      <c r="AIT7" s="27">
        <v>1.0629</v>
      </c>
      <c r="AIU7" s="27">
        <v>1.0629</v>
      </c>
      <c r="AIV7" s="27">
        <v>1.0717000000000001</v>
      </c>
      <c r="AIW7" s="27">
        <v>1.0702</v>
      </c>
      <c r="AIX7" s="27">
        <v>1.0765</v>
      </c>
      <c r="AIY7" s="27">
        <v>1.0777000000000001</v>
      </c>
      <c r="AIZ7" s="27">
        <v>1.0904</v>
      </c>
      <c r="AJA7" s="27">
        <v>1.0904</v>
      </c>
      <c r="AJB7" s="27">
        <v>1.0904</v>
      </c>
      <c r="AJC7" s="27">
        <v>1.0894999999999999</v>
      </c>
      <c r="AJD7" s="27">
        <v>1.1022000000000001</v>
      </c>
      <c r="AJE7" s="27">
        <v>1.1037999999999999</v>
      </c>
      <c r="AJF7" s="27">
        <v>1.1062000000000001</v>
      </c>
      <c r="AJG7" s="27">
        <v>1.1093</v>
      </c>
      <c r="AJH7" s="27">
        <v>1.1093</v>
      </c>
      <c r="AJI7" s="27">
        <v>1.1093</v>
      </c>
      <c r="AJJ7" s="27">
        <v>1.1064000000000001</v>
      </c>
      <c r="AJK7" s="27">
        <v>1.1094999999999999</v>
      </c>
      <c r="AJL7" s="27">
        <v>1.1025</v>
      </c>
      <c r="AJM7" s="27">
        <v>1.0946</v>
      </c>
      <c r="AJN7" s="27">
        <v>1.0922000000000001</v>
      </c>
      <c r="AJO7" s="27">
        <v>1.0922000000000001</v>
      </c>
      <c r="AJP7" s="27">
        <v>1.0922000000000001</v>
      </c>
      <c r="AJQ7" s="27">
        <v>1.0927</v>
      </c>
      <c r="AJR7" s="27">
        <v>1.0925</v>
      </c>
      <c r="AJS7" s="27">
        <v>1.0871999999999999</v>
      </c>
      <c r="AJT7" s="27">
        <v>1.0891</v>
      </c>
      <c r="AJU7" s="27">
        <v>1.0886</v>
      </c>
      <c r="AJV7" s="27">
        <v>1.0886</v>
      </c>
      <c r="AJW7" s="27">
        <v>1.0886</v>
      </c>
      <c r="AJX7" s="27">
        <v>1.0980000000000001</v>
      </c>
      <c r="AJY7" s="27">
        <v>1.0979000000000001</v>
      </c>
      <c r="AJZ7" s="27">
        <v>1.0992999999999999</v>
      </c>
      <c r="AKA7" s="27">
        <v>1.0993999999999999</v>
      </c>
      <c r="AKB7" s="27">
        <v>1.1002000000000001</v>
      </c>
      <c r="AKC7" s="27">
        <v>1.1002000000000001</v>
      </c>
      <c r="AKD7" s="27">
        <v>1.1002000000000001</v>
      </c>
      <c r="AKE7" s="27">
        <v>1.1037999999999999</v>
      </c>
      <c r="AKF7" s="27">
        <v>1.1020000000000001</v>
      </c>
      <c r="AKG7" s="27">
        <v>1.1079000000000001</v>
      </c>
      <c r="AKH7" s="27">
        <v>1.1160000000000001</v>
      </c>
      <c r="AKI7" s="27">
        <v>1.1140000000000001</v>
      </c>
      <c r="AKJ7" s="27">
        <v>1.1140000000000001</v>
      </c>
      <c r="AKK7" s="27">
        <v>1.1140000000000001</v>
      </c>
      <c r="AKL7" s="27">
        <v>1.1185</v>
      </c>
      <c r="AKM7" s="27">
        <v>1.1211</v>
      </c>
      <c r="AKN7" s="27">
        <v>1.1161000000000001</v>
      </c>
      <c r="AKO7" s="27">
        <v>1.1235999999999999</v>
      </c>
      <c r="AKP7" s="27">
        <v>1.1161000000000001</v>
      </c>
      <c r="AKQ7" s="27">
        <v>1.1161000000000001</v>
      </c>
      <c r="AKR7" s="27">
        <v>1.1161000000000001</v>
      </c>
      <c r="AKS7" s="27">
        <v>1.1221000000000001</v>
      </c>
      <c r="AKT7" s="27">
        <v>1.1225000000000001</v>
      </c>
      <c r="AKU7" s="27">
        <v>1.1220000000000001</v>
      </c>
      <c r="AKV7" s="27">
        <v>1.1262000000000001</v>
      </c>
      <c r="AKW7" s="27">
        <v>1.1214</v>
      </c>
      <c r="AKX7" s="27">
        <v>1.1214</v>
      </c>
      <c r="AKY7" s="27">
        <v>1.1214</v>
      </c>
      <c r="AKZ7" s="27">
        <v>1.1237999999999999</v>
      </c>
      <c r="ALA7" s="27">
        <v>1.115</v>
      </c>
      <c r="ALB7" s="27">
        <v>1.1184000000000001</v>
      </c>
      <c r="ALC7" s="27">
        <v>1.1165</v>
      </c>
      <c r="ALD7" s="27">
        <v>1.1226</v>
      </c>
      <c r="ALE7" s="27">
        <v>1.1226</v>
      </c>
      <c r="ALF7" s="27">
        <v>1.1226</v>
      </c>
      <c r="ALG7" s="27">
        <v>1.1254</v>
      </c>
      <c r="ALH7" s="27">
        <v>1.1217999999999999</v>
      </c>
      <c r="ALI7" s="27">
        <v>1.1247</v>
      </c>
      <c r="ALJ7" s="27">
        <v>1.1226</v>
      </c>
      <c r="ALK7" s="27">
        <v>1.1268</v>
      </c>
      <c r="ALL7" s="27">
        <v>1.1268</v>
      </c>
      <c r="ALM7" s="27">
        <v>1.1268</v>
      </c>
      <c r="ALN7" s="27">
        <v>1.1295999999999999</v>
      </c>
      <c r="ALO7" s="27">
        <v>1.1236999999999999</v>
      </c>
      <c r="ALP7" s="27">
        <v>1.1158999999999999</v>
      </c>
      <c r="ALQ7" s="27">
        <v>1.1155999999999999</v>
      </c>
      <c r="ALR7" s="27">
        <v>1.1193</v>
      </c>
      <c r="ALS7" s="27">
        <v>1.1193</v>
      </c>
      <c r="ALT7" s="27">
        <v>1.1193</v>
      </c>
      <c r="ALU7" s="27">
        <v>1.1146</v>
      </c>
      <c r="ALV7" s="27">
        <v>1.1132</v>
      </c>
      <c r="ALW7" s="27">
        <v>1.1168</v>
      </c>
      <c r="ALX7" s="27">
        <v>1.117</v>
      </c>
      <c r="ALY7" s="27">
        <v>1.129</v>
      </c>
      <c r="ALZ7" s="27">
        <v>1.129</v>
      </c>
      <c r="AMA7" s="27">
        <v>1.129</v>
      </c>
      <c r="AMB7" s="27">
        <v>1.129</v>
      </c>
      <c r="AMC7" s="27">
        <v>1.1268</v>
      </c>
      <c r="AMD7" s="27">
        <v>1.1338999999999999</v>
      </c>
      <c r="AME7" s="27">
        <v>1.1306</v>
      </c>
      <c r="AMF7" s="27">
        <v>1.1326000000000001</v>
      </c>
      <c r="AMG7" s="27">
        <v>1.1326000000000001</v>
      </c>
      <c r="AMH7" s="27">
        <v>1.1326000000000001</v>
      </c>
      <c r="AMI7" s="27">
        <v>1.1321000000000001</v>
      </c>
      <c r="AMJ7" s="27">
        <v>1.1275999999999999</v>
      </c>
      <c r="AMK7" s="27">
        <v>1.1294999999999999</v>
      </c>
      <c r="AML7" s="27">
        <v>1.1180000000000001</v>
      </c>
      <c r="AMM7" s="27">
        <v>1.1157999999999999</v>
      </c>
      <c r="AMN7" s="27">
        <v>1.1157999999999999</v>
      </c>
      <c r="AMO7" s="27">
        <v>1.1157999999999999</v>
      </c>
      <c r="AMP7" s="27">
        <v>1.1153</v>
      </c>
      <c r="AMQ7" s="27">
        <v>1.1184000000000001</v>
      </c>
      <c r="AMR7" s="27">
        <v>1.1077999999999999</v>
      </c>
      <c r="AMS7" s="27">
        <v>1.1087</v>
      </c>
      <c r="AMT7" s="27">
        <v>1.1155999999999999</v>
      </c>
      <c r="AMU7" s="27">
        <v>1.1155999999999999</v>
      </c>
      <c r="AMV7" s="27">
        <v>1.1155999999999999</v>
      </c>
      <c r="AMW7" s="27">
        <v>1.1135999999999999</v>
      </c>
      <c r="AMX7" s="27">
        <v>1.1200000000000001</v>
      </c>
      <c r="AMY7" s="27">
        <v>1.1193</v>
      </c>
      <c r="AMZ7" s="27">
        <v>1.1164000000000001</v>
      </c>
      <c r="ANA7" s="27">
        <v>1.1113</v>
      </c>
      <c r="ANB7" s="27">
        <v>1.1113</v>
      </c>
      <c r="ANC7" s="27">
        <v>1.1113</v>
      </c>
      <c r="AND7" s="27">
        <v>1.109</v>
      </c>
      <c r="ANE7" s="27">
        <v>1.0991</v>
      </c>
      <c r="ANF7" s="27">
        <v>1.0996999999999999</v>
      </c>
      <c r="ANG7" s="27">
        <v>1.0982000000000001</v>
      </c>
      <c r="ANH7" s="27">
        <v>1.1013999999999999</v>
      </c>
      <c r="ANI7" s="27">
        <v>1.1013999999999999</v>
      </c>
      <c r="ANJ7" s="27">
        <v>1.1013999999999999</v>
      </c>
      <c r="ANK7" s="27">
        <v>1.1014999999999999</v>
      </c>
      <c r="ANL7" s="27">
        <v>1.1012999999999999</v>
      </c>
      <c r="ANM7" s="27">
        <v>1.1034999999999999</v>
      </c>
      <c r="ANN7" s="27">
        <v>1.1052999999999999</v>
      </c>
      <c r="ANO7" s="27">
        <v>1.1128</v>
      </c>
      <c r="ANP7" s="27">
        <v>1.1128</v>
      </c>
      <c r="ANQ7" s="27">
        <v>1.1128</v>
      </c>
      <c r="ANR7" s="27">
        <v>1.1156999999999999</v>
      </c>
      <c r="ANS7" s="27">
        <v>1.1072</v>
      </c>
      <c r="ANT7" s="27">
        <v>1.1092</v>
      </c>
      <c r="ANU7" s="27">
        <v>1.1049</v>
      </c>
      <c r="ANV7" s="27">
        <v>1.107</v>
      </c>
      <c r="ANW7" s="27">
        <v>1.107</v>
      </c>
      <c r="ANX7" s="27">
        <v>1.107</v>
      </c>
      <c r="ANY7" s="27">
        <v>1.1080000000000001</v>
      </c>
      <c r="ANZ7" s="27">
        <v>1.1069</v>
      </c>
      <c r="AOA7" s="27">
        <v>1.1146</v>
      </c>
      <c r="AOB7" s="27">
        <v>1.1137999999999999</v>
      </c>
      <c r="AOC7" s="27">
        <v>1.1134999999999999</v>
      </c>
      <c r="AOD7" s="27">
        <v>1.1134999999999999</v>
      </c>
      <c r="AOE7" s="27">
        <v>1.1134999999999999</v>
      </c>
      <c r="AOF7" s="27">
        <v>1.1102000000000001</v>
      </c>
      <c r="AOG7" s="27">
        <v>1.109</v>
      </c>
      <c r="AOH7" s="27">
        <v>1.1073</v>
      </c>
      <c r="AOI7" s="27">
        <v>1.0998000000000001</v>
      </c>
      <c r="AOJ7" s="27">
        <v>1.1066</v>
      </c>
      <c r="AOK7" s="27">
        <v>1.1066</v>
      </c>
      <c r="AOL7" s="27">
        <v>1.1066</v>
      </c>
      <c r="AOM7" s="27">
        <v>1.1389</v>
      </c>
      <c r="AON7" s="27">
        <v>1.1283000000000001</v>
      </c>
      <c r="AOO7" s="27">
        <v>1.1314</v>
      </c>
      <c r="AOP7" s="27">
        <v>1.1332</v>
      </c>
      <c r="AOQ7" s="27">
        <v>1.1254</v>
      </c>
      <c r="AOR7" s="27">
        <v>1.1254</v>
      </c>
      <c r="AOS7" s="27">
        <v>1.1254</v>
      </c>
      <c r="AOT7" s="27">
        <v>1.1173999999999999</v>
      </c>
      <c r="AOU7" s="27">
        <v>1.123</v>
      </c>
      <c r="AOV7" s="27">
        <v>1.1225000000000001</v>
      </c>
      <c r="AOW7" s="27">
        <v>1.1268</v>
      </c>
      <c r="AOX7" s="27">
        <v>1.1304000000000001</v>
      </c>
      <c r="AOY7" s="27">
        <v>1.1304000000000001</v>
      </c>
      <c r="AOZ7" s="27">
        <v>1.1304000000000001</v>
      </c>
      <c r="APA7" s="27">
        <v>1.1343000000000001</v>
      </c>
      <c r="APB7" s="27">
        <v>1.1377999999999999</v>
      </c>
      <c r="APC7" s="27">
        <v>1.1348</v>
      </c>
      <c r="APD7" s="27">
        <v>1.1349</v>
      </c>
      <c r="APE7" s="27">
        <v>1.1153999999999999</v>
      </c>
      <c r="APF7" s="27">
        <v>1.1153999999999999</v>
      </c>
      <c r="APG7" s="27">
        <v>1.1153999999999999</v>
      </c>
      <c r="APH7" s="27">
        <v>1.1188</v>
      </c>
      <c r="API7" s="27">
        <v>1.1173999999999999</v>
      </c>
      <c r="APJ7" s="27">
        <v>1.1153999999999999</v>
      </c>
      <c r="APK7" s="27">
        <v>1.1138999999999999</v>
      </c>
      <c r="APL7" s="27">
        <v>1.1168</v>
      </c>
      <c r="APM7" s="27">
        <v>1.1168</v>
      </c>
      <c r="APN7" s="27">
        <v>1.1168</v>
      </c>
      <c r="APO7" s="27">
        <v>1.1168</v>
      </c>
      <c r="APP7" s="27">
        <v>1.1146</v>
      </c>
      <c r="APQ7" s="27">
        <v>1.1168</v>
      </c>
      <c r="APR7" s="27">
        <v>1.1214999999999999</v>
      </c>
      <c r="APS7" s="27">
        <v>1.1218999999999999</v>
      </c>
      <c r="APT7" s="27">
        <v>1.1218999999999999</v>
      </c>
      <c r="APU7" s="27">
        <v>1.1218999999999999</v>
      </c>
      <c r="APV7" s="27">
        <v>1.1196999999999999</v>
      </c>
      <c r="APW7" s="27">
        <v>1.1278999999999999</v>
      </c>
      <c r="APX7" s="27">
        <v>1.1317999999999999</v>
      </c>
      <c r="APY7" s="27">
        <v>1.1324000000000001</v>
      </c>
      <c r="APZ7" s="27">
        <v>1.1348</v>
      </c>
      <c r="AQA7" s="27">
        <v>1.1348</v>
      </c>
      <c r="AQB7" s="27">
        <v>1.1348</v>
      </c>
      <c r="AQC7" s="27">
        <v>1.1389</v>
      </c>
      <c r="AQD7" s="27">
        <v>1.1409</v>
      </c>
      <c r="AQE7" s="27">
        <v>1.1375</v>
      </c>
      <c r="AQF7" s="27">
        <v>1.1395</v>
      </c>
      <c r="AQG7" s="27">
        <v>1.1427</v>
      </c>
      <c r="AQH7" s="27">
        <v>1.1427</v>
      </c>
      <c r="AQI7" s="27">
        <v>1.1427</v>
      </c>
      <c r="AQJ7" s="27">
        <v>1.1438999999999999</v>
      </c>
      <c r="AQK7" s="27">
        <v>1.1505000000000001</v>
      </c>
      <c r="AQL7" s="27">
        <v>1.1569</v>
      </c>
      <c r="AQM7" s="27">
        <v>1.1493</v>
      </c>
      <c r="AQN7" s="27">
        <v>1.1403000000000001</v>
      </c>
      <c r="AQO7" s="27">
        <v>1.1403000000000001</v>
      </c>
      <c r="AQP7" s="27">
        <v>1.1403000000000001</v>
      </c>
      <c r="AQQ7" s="27">
        <v>1.1357999999999999</v>
      </c>
      <c r="AQR7" s="27">
        <v>1.1303000000000001</v>
      </c>
      <c r="AQS7" s="27">
        <v>1.1287</v>
      </c>
      <c r="AQT7" s="27">
        <v>1.1264000000000001</v>
      </c>
      <c r="AQU7" s="27">
        <v>1.1263000000000001</v>
      </c>
      <c r="AQV7" s="27">
        <v>1.1263000000000001</v>
      </c>
      <c r="AQW7" s="27">
        <v>1.1263000000000001</v>
      </c>
      <c r="AQX7" s="27">
        <v>1.1355</v>
      </c>
      <c r="AQY7" s="27">
        <v>1.1378999999999999</v>
      </c>
      <c r="AQZ7" s="27">
        <v>1.1343000000000001</v>
      </c>
      <c r="ARA7" s="27">
        <v>1.1306</v>
      </c>
      <c r="ARB7" s="27">
        <v>1.1284000000000001</v>
      </c>
      <c r="ARC7" s="27">
        <v>1.1284000000000001</v>
      </c>
      <c r="ARD7" s="27">
        <v>1.1284000000000001</v>
      </c>
      <c r="ARE7" s="27">
        <v>1.1252</v>
      </c>
      <c r="ARF7" s="27">
        <v>1.1297999999999999</v>
      </c>
      <c r="ARG7" s="27">
        <v>1.1395999999999999</v>
      </c>
      <c r="ARH7" s="27">
        <v>1.139</v>
      </c>
      <c r="ARI7" s="27">
        <v>1.1363000000000001</v>
      </c>
      <c r="ARJ7" s="27">
        <v>1.1363000000000001</v>
      </c>
      <c r="ARK7" s="27">
        <v>1.1363000000000001</v>
      </c>
      <c r="ARL7" s="27">
        <v>1.1364000000000001</v>
      </c>
      <c r="ARM7" s="27">
        <v>1.1335999999999999</v>
      </c>
      <c r="ARN7" s="27">
        <v>1.1367</v>
      </c>
      <c r="ARO7" s="27">
        <v>1.1379999999999999</v>
      </c>
      <c r="ARP7" s="27">
        <v>1.1432</v>
      </c>
      <c r="ARQ7" s="27">
        <v>1.1432</v>
      </c>
      <c r="ARR7" s="27">
        <v>1.1432</v>
      </c>
      <c r="ARS7" s="27">
        <v>1.1385000000000001</v>
      </c>
      <c r="ART7" s="27">
        <v>1.1324000000000001</v>
      </c>
      <c r="ARU7" s="27">
        <v>1.1194</v>
      </c>
      <c r="ARV7" s="27">
        <v>1.1153999999999999</v>
      </c>
      <c r="ARW7" s="27">
        <v>1.1153999999999999</v>
      </c>
      <c r="ARX7" s="27">
        <v>1.1153999999999999</v>
      </c>
      <c r="ARY7" s="27">
        <v>1.1153999999999999</v>
      </c>
      <c r="ARZ7" s="27">
        <v>1.1153999999999999</v>
      </c>
      <c r="ASA7" s="27">
        <v>1.1171</v>
      </c>
      <c r="ASB7" s="27">
        <v>1.1212</v>
      </c>
      <c r="ASC7" s="27">
        <v>1.1271</v>
      </c>
      <c r="ASD7" s="27">
        <v>1.1278999999999999</v>
      </c>
      <c r="ASE7" s="27">
        <v>1.1278999999999999</v>
      </c>
      <c r="ASF7" s="27">
        <v>1.1278999999999999</v>
      </c>
      <c r="ASG7" s="27">
        <v>1.1311</v>
      </c>
      <c r="ASH7" s="27">
        <v>1.1064000000000001</v>
      </c>
      <c r="ASI7" s="27">
        <v>1.1109</v>
      </c>
      <c r="ASJ7" s="27">
        <v>1.1119000000000001</v>
      </c>
      <c r="ASK7" s="27">
        <v>1.109</v>
      </c>
      <c r="ASL7" s="27">
        <v>1.109</v>
      </c>
      <c r="ASM7" s="27">
        <v>1.109</v>
      </c>
      <c r="ASN7" s="27">
        <v>1.0857000000000001</v>
      </c>
      <c r="ASO7" s="27">
        <v>1.0972999999999999</v>
      </c>
      <c r="ASP7" s="27">
        <v>1.1028</v>
      </c>
      <c r="ASQ7" s="27">
        <v>1.0952999999999999</v>
      </c>
      <c r="ASR7" s="27">
        <v>1.097</v>
      </c>
      <c r="ASS7" s="27">
        <v>1.097</v>
      </c>
      <c r="AST7" s="27">
        <v>1.097</v>
      </c>
      <c r="ASU7" s="27">
        <v>1.0901000000000001</v>
      </c>
      <c r="ASV7" s="27">
        <v>1.0855999999999999</v>
      </c>
      <c r="ASW7" s="27">
        <v>1.0871999999999999</v>
      </c>
      <c r="ASX7" s="27">
        <v>1.0888</v>
      </c>
      <c r="ASY7" s="27">
        <v>1.1006</v>
      </c>
      <c r="ASZ7" s="27">
        <v>1.1006</v>
      </c>
      <c r="ATA7" s="27">
        <v>1.1006</v>
      </c>
      <c r="ATB7" s="27">
        <v>1.1027</v>
      </c>
      <c r="ATC7" s="27">
        <v>1.0981000000000001</v>
      </c>
      <c r="ATD7" s="27">
        <v>1.1002000000000001</v>
      </c>
      <c r="ATE7" s="27">
        <v>1.1026</v>
      </c>
      <c r="ATF7" s="27">
        <v>1.1095999999999999</v>
      </c>
      <c r="ATG7" s="27">
        <v>1.1095999999999999</v>
      </c>
      <c r="ATH7" s="27">
        <v>1.1095999999999999</v>
      </c>
      <c r="ATI7" s="27">
        <v>1.1084000000000001</v>
      </c>
      <c r="ATJ7" s="27">
        <v>1.1135999999999999</v>
      </c>
      <c r="ATK7" s="27">
        <v>1.1166</v>
      </c>
      <c r="ATL7" s="27">
        <v>1.1180000000000001</v>
      </c>
      <c r="ATM7" s="27">
        <v>1.1274999999999999</v>
      </c>
      <c r="ATN7" s="27">
        <v>1.1274999999999999</v>
      </c>
      <c r="ATO7" s="27">
        <v>1.1274999999999999</v>
      </c>
      <c r="ATP7" s="27">
        <v>1.1347</v>
      </c>
      <c r="ATQ7" s="27">
        <v>1.1256999999999999</v>
      </c>
      <c r="ATR7" s="27">
        <v>1.1235999999999999</v>
      </c>
      <c r="ATS7" s="27">
        <v>1.1101000000000001</v>
      </c>
      <c r="ATT7" s="27">
        <v>1.1202000000000001</v>
      </c>
      <c r="ATU7" s="27">
        <v>1.1202000000000001</v>
      </c>
      <c r="ATV7" s="27">
        <v>1.1202000000000001</v>
      </c>
      <c r="ATW7" s="27">
        <v>1.1206</v>
      </c>
      <c r="ATX7" s="27">
        <v>1.0932999999999999</v>
      </c>
      <c r="ATY7" s="27">
        <v>1.0919000000000001</v>
      </c>
      <c r="ATZ7" s="27">
        <v>1.0884</v>
      </c>
      <c r="AUA7" s="27">
        <v>1.0920000000000001</v>
      </c>
      <c r="AUB7" s="27">
        <v>1.0920000000000001</v>
      </c>
      <c r="AUC7" s="27">
        <v>1.0920000000000001</v>
      </c>
      <c r="AUD7" s="27">
        <v>1.0903</v>
      </c>
      <c r="AUE7" s="27">
        <v>1.0888</v>
      </c>
      <c r="AUF7" s="27">
        <v>1.0837000000000001</v>
      </c>
      <c r="AUG7" s="27">
        <v>1.0814999999999999</v>
      </c>
      <c r="AUH7" s="27">
        <v>1.0808</v>
      </c>
      <c r="AUI7" s="27">
        <v>1.0808</v>
      </c>
      <c r="AUJ7" s="27">
        <v>1.0808</v>
      </c>
      <c r="AUK7" s="27">
        <v>1.0892999999999999</v>
      </c>
      <c r="AUL7" s="27">
        <v>1.0907</v>
      </c>
      <c r="AUM7" s="27">
        <v>1.0868</v>
      </c>
      <c r="AUN7" s="27">
        <v>1.0891999999999999</v>
      </c>
      <c r="AUO7" s="27">
        <v>1.0913999999999999</v>
      </c>
      <c r="AUP7" s="27">
        <v>1.0913999999999999</v>
      </c>
      <c r="AUQ7" s="27">
        <v>1.0913999999999999</v>
      </c>
      <c r="AUR7" s="27">
        <v>1.0892999999999999</v>
      </c>
      <c r="AUS7" s="27">
        <v>1.0815999999999999</v>
      </c>
      <c r="AUT7" s="27">
        <v>1.0835999999999999</v>
      </c>
      <c r="AUU7" s="27">
        <v>1.0888</v>
      </c>
      <c r="AUV7" s="27">
        <v>1.0861000000000001</v>
      </c>
      <c r="AUW7" s="27">
        <v>1.0861000000000001</v>
      </c>
      <c r="AUX7" s="27">
        <v>1.0861000000000001</v>
      </c>
      <c r="AUY7" s="27">
        <v>1.0868</v>
      </c>
      <c r="AUZ7" s="27">
        <v>1.0742</v>
      </c>
      <c r="AVA7" s="27">
        <v>1.0746</v>
      </c>
      <c r="AVB7" s="27">
        <v>1.0898000000000001</v>
      </c>
      <c r="AVC7" s="27">
        <v>1.0887</v>
      </c>
      <c r="AVD7" s="27">
        <v>1.0887</v>
      </c>
      <c r="AVE7" s="27">
        <v>1.0887</v>
      </c>
      <c r="AVF7" s="27">
        <v>1.0887</v>
      </c>
      <c r="AVG7" s="27">
        <v>1.0926</v>
      </c>
      <c r="AVH7" s="27">
        <v>1.0952</v>
      </c>
      <c r="AVI7" s="27">
        <v>1.0962000000000001</v>
      </c>
      <c r="AVJ7" s="27">
        <v>1.0947</v>
      </c>
      <c r="AVK7" s="27">
        <v>1.0947</v>
      </c>
      <c r="AVL7" s="27">
        <v>1.0947</v>
      </c>
      <c r="AVM7" s="27">
        <v>1.0947</v>
      </c>
      <c r="AVN7" s="27">
        <v>1.0915999999999999</v>
      </c>
      <c r="AVO7" s="27">
        <v>1.0952</v>
      </c>
      <c r="AVP7" s="27">
        <v>1.087</v>
      </c>
      <c r="AVQ7" s="27">
        <v>1.0835999999999999</v>
      </c>
      <c r="AVR7" s="27">
        <v>1.0835999999999999</v>
      </c>
      <c r="AVS7" s="27">
        <v>1.0835999999999999</v>
      </c>
      <c r="AVT7" s="27">
        <v>1.0841000000000001</v>
      </c>
      <c r="AVU7" s="27">
        <v>1.0932999999999999</v>
      </c>
      <c r="AVV7" s="27">
        <v>1.099</v>
      </c>
      <c r="AVW7" s="27">
        <v>1.0983000000000001</v>
      </c>
      <c r="AVX7" s="27">
        <v>1.095</v>
      </c>
      <c r="AVY7" s="27">
        <v>1.095</v>
      </c>
      <c r="AVZ7" s="27">
        <v>1.095</v>
      </c>
      <c r="AWA7" s="27">
        <v>1.0943000000000001</v>
      </c>
      <c r="AWB7" s="27">
        <v>1.0941000000000001</v>
      </c>
      <c r="AWC7" s="27">
        <v>1.0874999999999999</v>
      </c>
      <c r="AWD7" s="27">
        <v>1.0809</v>
      </c>
      <c r="AWE7" s="27">
        <v>1.0902000000000001</v>
      </c>
      <c r="AWF7" s="27">
        <v>1.0902000000000001</v>
      </c>
      <c r="AWG7" s="27">
        <v>1.0902000000000001</v>
      </c>
      <c r="AWH7" s="27">
        <v>1.0670999999999999</v>
      </c>
      <c r="AWI7" s="27">
        <v>1.0611999999999999</v>
      </c>
      <c r="AWJ7" s="27">
        <v>1.06</v>
      </c>
      <c r="AWK7" s="27">
        <v>1.0579000000000001</v>
      </c>
      <c r="AWL7" s="27">
        <v>1.0580000000000001</v>
      </c>
      <c r="AWM7" s="27">
        <v>1.0580000000000001</v>
      </c>
      <c r="AWN7" s="27">
        <v>1.0580000000000001</v>
      </c>
      <c r="AWO7" s="27">
        <v>1.0611999999999999</v>
      </c>
      <c r="AWP7" s="27">
        <v>1.0586</v>
      </c>
      <c r="AWQ7" s="27">
        <v>1.0650999999999999</v>
      </c>
      <c r="AWR7" s="27">
        <v>1.0630999999999999</v>
      </c>
      <c r="AWS7" s="27">
        <v>1.0688</v>
      </c>
      <c r="AWT7" s="27">
        <v>1.0688</v>
      </c>
      <c r="AWU7" s="27">
        <v>1.0688</v>
      </c>
      <c r="AWV7" s="27">
        <v>1.0687</v>
      </c>
      <c r="AWW7" s="27">
        <v>1.0666</v>
      </c>
      <c r="AWX7" s="27">
        <v>1.0669999999999999</v>
      </c>
      <c r="AWY7" s="27">
        <v>1.0723</v>
      </c>
      <c r="AWZ7" s="27">
        <v>1.0764</v>
      </c>
      <c r="AXA7" s="27">
        <v>1.0764</v>
      </c>
      <c r="AXB7" s="27">
        <v>1.0764</v>
      </c>
      <c r="AXC7" s="27">
        <v>1.0726</v>
      </c>
      <c r="AXD7" s="27">
        <v>1.0716000000000001</v>
      </c>
      <c r="AXE7" s="27">
        <v>1.0710999999999999</v>
      </c>
      <c r="AXF7" s="27">
        <v>1.0775999999999999</v>
      </c>
      <c r="AXG7" s="27">
        <v>1.0864</v>
      </c>
      <c r="AXH7" s="27">
        <v>1.0864</v>
      </c>
      <c r="AXI7" s="27">
        <v>1.0864</v>
      </c>
      <c r="AXJ7" s="27">
        <v>1.0883</v>
      </c>
      <c r="AXK7" s="27">
        <v>1.0934999999999999</v>
      </c>
      <c r="AXL7" s="27">
        <v>1.0975999999999999</v>
      </c>
      <c r="AXM7" s="27">
        <v>1.1032</v>
      </c>
      <c r="AXN7" s="27">
        <v>1.1016999999999999</v>
      </c>
      <c r="AXO7" s="27">
        <v>1.1016999999999999</v>
      </c>
      <c r="AXP7" s="27">
        <v>1.1016999999999999</v>
      </c>
      <c r="AXQ7" s="27">
        <v>1.093</v>
      </c>
      <c r="AXR7" s="27">
        <v>1.1085</v>
      </c>
      <c r="AXS7" s="27">
        <v>1.1061000000000001</v>
      </c>
      <c r="AXT7" s="27">
        <v>1.1011</v>
      </c>
      <c r="AXU7" s="27">
        <v>1.1084000000000001</v>
      </c>
      <c r="AXV7" s="27">
        <v>1.1084000000000001</v>
      </c>
      <c r="AXW7" s="27">
        <v>1.1084000000000001</v>
      </c>
      <c r="AXX7" s="27">
        <v>1.1313</v>
      </c>
      <c r="AXY7" s="27">
        <v>1.1354</v>
      </c>
      <c r="AXZ7" s="27">
        <v>1.1373</v>
      </c>
      <c r="AYA7" s="27">
        <v>1.1333</v>
      </c>
      <c r="AYB7" s="27">
        <v>1.1359999999999999</v>
      </c>
      <c r="AYC7" s="27">
        <v>1.1359999999999999</v>
      </c>
      <c r="AYD7" s="27">
        <v>1.1359999999999999</v>
      </c>
      <c r="AYE7" s="27">
        <v>1.1438999999999999</v>
      </c>
      <c r="AYF7" s="27">
        <v>1.141</v>
      </c>
      <c r="AYG7" s="27">
        <v>1.1374</v>
      </c>
      <c r="AYH7" s="27">
        <v>1.1373</v>
      </c>
      <c r="AYI7" s="27">
        <v>1.1362000000000001</v>
      </c>
      <c r="AYJ7" s="27">
        <v>1.1362000000000001</v>
      </c>
      <c r="AYK7" s="27">
        <v>1.1362000000000001</v>
      </c>
      <c r="AYL7" s="27">
        <v>1.1254</v>
      </c>
      <c r="AYM7" s="27">
        <v>1.1266</v>
      </c>
      <c r="AYN7" s="27">
        <v>1.1224000000000001</v>
      </c>
      <c r="AYO7" s="27">
        <v>1.1235999999999999</v>
      </c>
      <c r="AYP7" s="27">
        <v>1.1160000000000001</v>
      </c>
      <c r="AYQ7" s="27">
        <v>1.1160000000000001</v>
      </c>
      <c r="AYR7" s="27">
        <v>1.1160000000000001</v>
      </c>
      <c r="AYS7" s="27">
        <v>1.1153</v>
      </c>
      <c r="AYT7" s="27">
        <v>1.1203000000000001</v>
      </c>
      <c r="AYU7" s="27">
        <v>1.1204000000000001</v>
      </c>
      <c r="AYV7" s="27">
        <v>1.117</v>
      </c>
      <c r="AYW7" s="27">
        <v>1.1151</v>
      </c>
      <c r="AYX7" s="27">
        <v>1.1151</v>
      </c>
      <c r="AYY7" s="27">
        <v>1.1151</v>
      </c>
      <c r="AYZ7" s="27">
        <v>1.1241000000000001</v>
      </c>
      <c r="AZA7" s="27">
        <v>1.115</v>
      </c>
      <c r="AZB7" s="27">
        <v>1.1154999999999999</v>
      </c>
      <c r="AZC7" s="27">
        <v>1.125</v>
      </c>
      <c r="AZD7" s="27">
        <v>1.1418999999999999</v>
      </c>
      <c r="AZE7" s="27">
        <v>1.1418999999999999</v>
      </c>
      <c r="AZF7" s="27">
        <v>1.1418999999999999</v>
      </c>
      <c r="AZG7" s="27">
        <v>1.1312</v>
      </c>
      <c r="AZH7" s="27">
        <v>1.1228</v>
      </c>
      <c r="AZI7" s="27">
        <v>1.1319999999999999</v>
      </c>
      <c r="AZJ7" s="27">
        <v>1.1305000000000001</v>
      </c>
      <c r="AZK7" s="27">
        <v>1.1268</v>
      </c>
      <c r="AZL7" s="27">
        <v>1.1268</v>
      </c>
      <c r="AZM7" s="27">
        <v>1.1268</v>
      </c>
      <c r="AZN7" s="27">
        <v>1.1185</v>
      </c>
      <c r="AZO7" s="27">
        <v>1.1138999999999999</v>
      </c>
      <c r="AZP7" s="27">
        <v>1.1162000000000001</v>
      </c>
      <c r="AZQ7" s="27">
        <v>1.1146</v>
      </c>
      <c r="AZR7" s="27">
        <v>1.1137999999999999</v>
      </c>
      <c r="AZS7" s="27">
        <v>1.1137999999999999</v>
      </c>
      <c r="AZT7" s="27">
        <v>1.1137999999999999</v>
      </c>
      <c r="AZU7" s="27">
        <v>1.1229</v>
      </c>
      <c r="AZV7" s="27">
        <v>1.1254999999999999</v>
      </c>
      <c r="AZW7" s="27">
        <v>1.1235999999999999</v>
      </c>
      <c r="AZX7" s="27">
        <v>1.1214999999999999</v>
      </c>
      <c r="AZY7" s="27">
        <v>1.1268</v>
      </c>
      <c r="AZZ7" s="27">
        <v>1.1268</v>
      </c>
      <c r="BAA7" s="27">
        <v>1.1268</v>
      </c>
      <c r="BAB7" s="27">
        <v>1.1284000000000001</v>
      </c>
      <c r="BAC7" s="27">
        <v>1.1402000000000001</v>
      </c>
      <c r="BAD7" s="27">
        <v>1.1506000000000001</v>
      </c>
      <c r="BAE7" s="27">
        <v>1.1496999999999999</v>
      </c>
      <c r="BAF7" s="27">
        <v>1.1281000000000001</v>
      </c>
      <c r="BAG7" s="27">
        <v>1.1281000000000001</v>
      </c>
      <c r="BAH7" s="27">
        <v>1.1281000000000001</v>
      </c>
      <c r="BAI7" s="27">
        <v>1.1183000000000001</v>
      </c>
      <c r="BAJ7" s="27">
        <v>1.1041000000000001</v>
      </c>
      <c r="BAK7" s="27">
        <v>1.1060000000000001</v>
      </c>
      <c r="BAL7" s="27">
        <v>1.1100000000000001</v>
      </c>
      <c r="BAM7" s="27">
        <v>1.1171</v>
      </c>
      <c r="BAN7" s="27">
        <v>1.1171</v>
      </c>
      <c r="BAO7" s="27">
        <v>1.1171</v>
      </c>
      <c r="BAP7" s="27">
        <v>1.1109</v>
      </c>
      <c r="BAQ7" s="27">
        <v>1.1154999999999999</v>
      </c>
      <c r="BAR7" s="27">
        <v>1.1054999999999999</v>
      </c>
      <c r="BAS7" s="27">
        <v>1.0960000000000001</v>
      </c>
      <c r="BAT7" s="27">
        <v>1.0941000000000001</v>
      </c>
      <c r="BAU7" s="27">
        <v>1.0941000000000001</v>
      </c>
      <c r="BAV7" s="27">
        <v>1.0941000000000001</v>
      </c>
      <c r="BAW7" s="27">
        <v>1.0885</v>
      </c>
      <c r="BAX7" s="27">
        <v>1.0883</v>
      </c>
      <c r="BAY7" s="27">
        <v>1.0972999999999999</v>
      </c>
      <c r="BAZ7" s="27">
        <v>1.0951</v>
      </c>
      <c r="BBA7" s="27">
        <v>1.0967</v>
      </c>
      <c r="BBB7" s="27">
        <v>1.0967</v>
      </c>
      <c r="BBC7" s="27">
        <v>1.0967</v>
      </c>
      <c r="BBD7" s="27">
        <v>1.0954999999999999</v>
      </c>
      <c r="BBE7" s="27">
        <v>1.103</v>
      </c>
      <c r="BBF7" s="27">
        <v>1.1025</v>
      </c>
      <c r="BBG7" s="27">
        <v>1.1057999999999999</v>
      </c>
      <c r="BBH7" s="27">
        <v>1.0939000000000001</v>
      </c>
      <c r="BBI7" s="27">
        <v>1.0939000000000001</v>
      </c>
      <c r="BBJ7" s="27">
        <v>1.0939000000000001</v>
      </c>
      <c r="BBK7" s="27">
        <v>1.0999000000000001</v>
      </c>
      <c r="BBL7" s="27">
        <v>1.0902000000000001</v>
      </c>
      <c r="BBM7" s="27">
        <v>1.0867</v>
      </c>
      <c r="BBN7" s="27">
        <v>1.0851999999999999</v>
      </c>
      <c r="BBO7" s="27">
        <v>1.0889</v>
      </c>
      <c r="BBP7" s="27">
        <v>1.0889</v>
      </c>
      <c r="BBQ7" s="27">
        <v>1.0889</v>
      </c>
      <c r="BBR7" s="27">
        <v>1.0867</v>
      </c>
      <c r="BBS7" s="27">
        <v>1.1009</v>
      </c>
      <c r="BBT7" s="27">
        <v>1.1031</v>
      </c>
      <c r="BBU7" s="27">
        <v>1.1049</v>
      </c>
      <c r="BBV7" s="27">
        <v>1.1185</v>
      </c>
      <c r="BBW7" s="27">
        <v>1.1185</v>
      </c>
      <c r="BBX7" s="27">
        <v>1.1185</v>
      </c>
      <c r="BBY7" s="27">
        <v>1.1053999999999999</v>
      </c>
      <c r="BBZ7" s="27">
        <v>1.1024</v>
      </c>
      <c r="BCA7" s="27">
        <v>1.0931</v>
      </c>
      <c r="BCB7" s="27">
        <v>1.1008</v>
      </c>
      <c r="BCC7" s="27">
        <v>1.1095999999999999</v>
      </c>
      <c r="BCD7" s="27">
        <v>1.1095999999999999</v>
      </c>
      <c r="BCE7" s="27">
        <v>1.1095999999999999</v>
      </c>
      <c r="BCF7" s="27">
        <v>1.1066</v>
      </c>
      <c r="BCG7" s="27">
        <v>1.1100000000000001</v>
      </c>
      <c r="BCH7" s="27">
        <v>1.1189</v>
      </c>
      <c r="BCI7" s="27">
        <v>1.1133</v>
      </c>
      <c r="BCJ7" s="27">
        <v>1.1202000000000001</v>
      </c>
      <c r="BCK7" s="27">
        <v>1.1202000000000001</v>
      </c>
      <c r="BCL7" s="27">
        <v>1.1202000000000001</v>
      </c>
      <c r="BCM7" s="27">
        <v>1.1206</v>
      </c>
      <c r="BCN7" s="27">
        <v>1.1213</v>
      </c>
      <c r="BCO7" s="27">
        <v>1.1204000000000001</v>
      </c>
      <c r="BCP7" s="27">
        <v>1.1345000000000001</v>
      </c>
      <c r="BCQ7" s="27">
        <v>1.1298999999999999</v>
      </c>
      <c r="BCR7" s="27">
        <v>1.1298999999999999</v>
      </c>
      <c r="BCS7" s="27">
        <v>1.1298999999999999</v>
      </c>
      <c r="BCT7" s="27">
        <v>1.1404000000000001</v>
      </c>
      <c r="BCU7" s="27">
        <v>1.1278999999999999</v>
      </c>
      <c r="BCV7" s="27">
        <v>1.1214999999999999</v>
      </c>
      <c r="BCW7" s="27">
        <v>1.1217999999999999</v>
      </c>
      <c r="BCX7" s="27">
        <v>1.1220000000000001</v>
      </c>
      <c r="BCY7" s="27">
        <v>1.1220000000000001</v>
      </c>
      <c r="BCZ7" s="27">
        <v>1.1220000000000001</v>
      </c>
      <c r="BDA7" s="27">
        <v>1.1232</v>
      </c>
      <c r="BDB7" s="27">
        <v>1.1278999999999999</v>
      </c>
      <c r="BDC7" s="27">
        <v>1.1249</v>
      </c>
      <c r="BDD7" s="27">
        <v>1.1162000000000001</v>
      </c>
      <c r="BDE7" s="27">
        <v>1.1217999999999999</v>
      </c>
      <c r="BDF7" s="27">
        <v>1.1217999999999999</v>
      </c>
      <c r="BDG7" s="27">
        <v>1.1217999999999999</v>
      </c>
      <c r="BDH7" s="27">
        <v>1.1316999999999999</v>
      </c>
      <c r="BDI7" s="27">
        <v>1.1133999999999999</v>
      </c>
      <c r="BDJ7" s="27">
        <v>1.1029</v>
      </c>
      <c r="BDK7" s="27">
        <v>1.0944</v>
      </c>
      <c r="BDL7" s="27">
        <v>1.097</v>
      </c>
      <c r="BDM7" s="27">
        <v>1.097</v>
      </c>
      <c r="BDN7" s="27">
        <v>1.097</v>
      </c>
      <c r="BDO7" s="27">
        <v>1.0895999999999999</v>
      </c>
      <c r="BDP7" s="27">
        <v>1.0863</v>
      </c>
      <c r="BDQ7" s="27">
        <v>1.0926</v>
      </c>
      <c r="BDR7" s="27">
        <v>1.0978000000000001</v>
      </c>
      <c r="BDS7" s="27">
        <v>1.1164000000000001</v>
      </c>
      <c r="BDT7" s="27">
        <v>1.1164000000000001</v>
      </c>
      <c r="BDU7" s="27">
        <v>1.1164000000000001</v>
      </c>
      <c r="BDV7" s="27">
        <v>1.1133</v>
      </c>
      <c r="BDW7" s="27">
        <v>1.1117999999999999</v>
      </c>
      <c r="BDX7" s="27">
        <v>1.1180000000000001</v>
      </c>
      <c r="BDY7" s="27">
        <v>1.1389</v>
      </c>
      <c r="BDZ7" s="27">
        <v>1.1328</v>
      </c>
      <c r="BEA7" s="27">
        <v>1.1328</v>
      </c>
      <c r="BEB7" s="27">
        <v>1.1328</v>
      </c>
      <c r="BEC7" s="27">
        <v>1.1418999999999999</v>
      </c>
      <c r="BED7" s="27">
        <v>1.1221000000000001</v>
      </c>
      <c r="BEE7" s="27">
        <v>1.1238999999999999</v>
      </c>
      <c r="BEF7" s="27">
        <v>1.1142000000000001</v>
      </c>
      <c r="BEG7" s="27">
        <v>1.1221000000000001</v>
      </c>
      <c r="BEH7" s="27">
        <v>1.1221000000000001</v>
      </c>
      <c r="BEI7" s="27">
        <v>1.1221000000000001</v>
      </c>
      <c r="BEJ7" s="27">
        <v>1.1305000000000001</v>
      </c>
      <c r="BEK7" s="27">
        <v>1.123</v>
      </c>
      <c r="BEL7" s="27">
        <v>1.1116999999999999</v>
      </c>
      <c r="BEM7" s="27">
        <v>1.1152</v>
      </c>
      <c r="BEN7" s="27">
        <v>1.1214999999999999</v>
      </c>
      <c r="BEO7" s="27">
        <v>1.1214999999999999</v>
      </c>
      <c r="BEP7" s="27">
        <v>1.1214999999999999</v>
      </c>
      <c r="BEQ7" s="27">
        <v>1.1214999999999999</v>
      </c>
      <c r="BER7" s="27">
        <v>1.1002000000000001</v>
      </c>
      <c r="BES7" s="27">
        <v>1.0927</v>
      </c>
      <c r="BET7" s="27">
        <v>1.0822000000000001</v>
      </c>
      <c r="BEU7" s="27">
        <v>1.0824</v>
      </c>
      <c r="BEV7" s="27">
        <v>1.0824</v>
      </c>
      <c r="BEW7" s="27">
        <v>1.0824</v>
      </c>
      <c r="BEX7" s="27">
        <v>1.0771999999999999</v>
      </c>
      <c r="BEY7" s="27">
        <v>1.0743</v>
      </c>
      <c r="BEZ7" s="27">
        <v>1.07</v>
      </c>
      <c r="BFA7" s="27">
        <v>1.0723</v>
      </c>
      <c r="BFB7" s="27">
        <v>1.0813999999999999</v>
      </c>
      <c r="BFC7" s="27">
        <v>1.0813999999999999</v>
      </c>
      <c r="BFD7" s="27">
        <v>1.0813999999999999</v>
      </c>
      <c r="BFE7" s="27">
        <v>1.0710999999999999</v>
      </c>
      <c r="BFF7" s="27">
        <v>1.0579000000000001</v>
      </c>
      <c r="BFG7" s="27">
        <v>1.0564</v>
      </c>
      <c r="BFH7" s="27">
        <v>1.0551999999999999</v>
      </c>
      <c r="BFI7" s="27">
        <v>1.0569999999999999</v>
      </c>
      <c r="BFJ7" s="27">
        <v>1.0569999999999999</v>
      </c>
      <c r="BFK7" s="27">
        <v>1.0569999999999999</v>
      </c>
      <c r="BFL7" s="27">
        <v>1.0773999999999999</v>
      </c>
      <c r="BFM7" s="27">
        <v>1.0862000000000001</v>
      </c>
      <c r="BFN7" s="27">
        <v>1.0847</v>
      </c>
      <c r="BFO7" s="27">
        <v>1.083</v>
      </c>
      <c r="BFP7" s="27">
        <v>1.083</v>
      </c>
      <c r="BFQ7" s="27">
        <v>1.083</v>
      </c>
      <c r="BFR7" s="27">
        <v>1.083</v>
      </c>
      <c r="BFS7" s="27">
        <v>1.083</v>
      </c>
      <c r="BFT7" s="27">
        <v>1.0754999999999999</v>
      </c>
      <c r="BFU7" s="27">
        <v>1.0759000000000001</v>
      </c>
      <c r="BFV7" s="27">
        <v>1.0845</v>
      </c>
      <c r="BFW7" s="27">
        <v>1.0855999999999999</v>
      </c>
      <c r="BFX7" s="27">
        <v>1.0855999999999999</v>
      </c>
      <c r="BFY7" s="27">
        <v>1.0855999999999999</v>
      </c>
      <c r="BFZ7" s="27">
        <v>1.0972999999999999</v>
      </c>
      <c r="BGA7" s="27">
        <v>1.0985</v>
      </c>
      <c r="BGB7" s="27">
        <v>1.095</v>
      </c>
      <c r="BGC7" s="27">
        <v>1.0911999999999999</v>
      </c>
      <c r="BGD7" s="27">
        <v>1.0775999999999999</v>
      </c>
      <c r="BGE7" s="27">
        <v>1.0775999999999999</v>
      </c>
      <c r="BGF7" s="27">
        <v>1.0775999999999999</v>
      </c>
      <c r="BGG7" s="27">
        <v>1.0677000000000001</v>
      </c>
      <c r="BGH7" s="27">
        <v>1.0591999999999999</v>
      </c>
      <c r="BGI7" s="27">
        <v>1.0634999999999999</v>
      </c>
      <c r="BGJ7" s="27">
        <v>1.0557000000000001</v>
      </c>
      <c r="BGK7" s="27">
        <v>1.0571999999999999</v>
      </c>
      <c r="BGL7" s="27">
        <v>1.0571999999999999</v>
      </c>
      <c r="BGM7" s="27">
        <v>1.0571999999999999</v>
      </c>
      <c r="BGN7" s="27">
        <v>1.0612999999999999</v>
      </c>
      <c r="BGO7" s="27">
        <v>1.0578000000000001</v>
      </c>
      <c r="BGP7" s="27">
        <v>1.0738000000000001</v>
      </c>
      <c r="BGQ7" s="27">
        <v>1.0860000000000001</v>
      </c>
      <c r="BGR7" s="27">
        <v>1.0963000000000001</v>
      </c>
      <c r="BGS7" s="27">
        <v>1.0963000000000001</v>
      </c>
      <c r="BGT7" s="27">
        <v>1.0963000000000001</v>
      </c>
      <c r="BGU7" s="27">
        <v>1.1069</v>
      </c>
      <c r="BGV7" s="27">
        <v>1.1124000000000001</v>
      </c>
      <c r="BGW7" s="27">
        <v>1.1168</v>
      </c>
      <c r="BGX7" s="27">
        <v>1.1227</v>
      </c>
      <c r="BGY7" s="27">
        <v>1.1240000000000001</v>
      </c>
      <c r="BGZ7" s="27">
        <v>1.1240000000000001</v>
      </c>
      <c r="BHA7" s="27">
        <v>1.1240000000000001</v>
      </c>
      <c r="BHB7" s="27">
        <v>1.1316999999999999</v>
      </c>
      <c r="BHC7" s="27">
        <v>1.1346000000000001</v>
      </c>
      <c r="BHD7" s="27">
        <v>1.1328</v>
      </c>
      <c r="BHE7" s="27">
        <v>1.1297999999999999</v>
      </c>
      <c r="BHF7" s="27">
        <v>1.1297999999999999</v>
      </c>
      <c r="BHG7" s="27">
        <v>1.1297999999999999</v>
      </c>
      <c r="BHH7" s="27">
        <v>1.1297999999999999</v>
      </c>
      <c r="BHI7" s="27">
        <v>1.1387</v>
      </c>
      <c r="BHJ7" s="27">
        <v>1.1372</v>
      </c>
      <c r="BHK7" s="27">
        <v>1.1415</v>
      </c>
      <c r="BHL7" s="27">
        <v>1.1408</v>
      </c>
      <c r="BHM7" s="27">
        <v>1.1380999999999999</v>
      </c>
      <c r="BHN7" s="27">
        <v>1.1380999999999999</v>
      </c>
      <c r="BHO7" s="27">
        <v>1.1380999999999999</v>
      </c>
      <c r="BHP7" s="27">
        <v>1.1328</v>
      </c>
      <c r="BHQ7" s="27">
        <v>1.1314</v>
      </c>
      <c r="BHR7" s="27">
        <v>1.1296999999999999</v>
      </c>
      <c r="BHS7" s="27">
        <v>1.1274999999999999</v>
      </c>
      <c r="BHT7" s="27">
        <v>1.1447000000000001</v>
      </c>
      <c r="BHU7" s="27">
        <v>1.1447000000000001</v>
      </c>
      <c r="BHV7" s="27">
        <v>1.1447000000000001</v>
      </c>
      <c r="BHW7" s="27">
        <v>1.141</v>
      </c>
      <c r="BHX7" s="27">
        <v>1.1446000000000001</v>
      </c>
      <c r="BHY7" s="27">
        <v>1.1375999999999999</v>
      </c>
      <c r="BHZ7" s="27">
        <v>1.131</v>
      </c>
      <c r="BIA7" s="27">
        <v>1.1305000000000001</v>
      </c>
      <c r="BIB7" s="27">
        <v>1.1305000000000001</v>
      </c>
      <c r="BIC7" s="27">
        <v>1.1305000000000001</v>
      </c>
      <c r="BID7" s="27">
        <v>1.1315</v>
      </c>
      <c r="BIE7" s="27">
        <v>1.1344000000000001</v>
      </c>
      <c r="BIF7" s="27">
        <v>1.1306</v>
      </c>
      <c r="BIG7" s="27">
        <v>1.1244000000000001</v>
      </c>
      <c r="BIH7" s="27">
        <v>1.1197999999999999</v>
      </c>
      <c r="BII7" s="27">
        <v>1.1197999999999999</v>
      </c>
      <c r="BIJ7" s="27">
        <v>1.1197999999999999</v>
      </c>
      <c r="BIK7" s="27">
        <v>1.1617999999999999</v>
      </c>
      <c r="BIL7" s="27">
        <v>1.1593</v>
      </c>
      <c r="BIM7" s="27">
        <v>1.1578999999999999</v>
      </c>
      <c r="BIN7" s="27">
        <v>1.1605000000000001</v>
      </c>
      <c r="BIO7" s="27">
        <v>1.1588000000000001</v>
      </c>
      <c r="BIP7" s="27">
        <v>1.1588000000000001</v>
      </c>
      <c r="BIQ7" s="27">
        <v>1.1588000000000001</v>
      </c>
      <c r="BIR7" s="27">
        <v>1.1708000000000001</v>
      </c>
      <c r="BIS7" s="27">
        <v>1.1775</v>
      </c>
      <c r="BIT7" s="27">
        <v>1.1781999999999999</v>
      </c>
      <c r="BIU7" s="27">
        <v>1.1803999999999999</v>
      </c>
      <c r="BIV7" s="27">
        <v>1.1813</v>
      </c>
      <c r="BIW7" s="27">
        <v>1.1813</v>
      </c>
      <c r="BIX7" s="27">
        <v>1.1813</v>
      </c>
      <c r="BIY7" s="27">
        <v>1.1768000000000001</v>
      </c>
      <c r="BIZ7" s="27">
        <v>1.1831</v>
      </c>
      <c r="BJA7" s="27">
        <v>1.1914</v>
      </c>
      <c r="BJB7" s="27">
        <v>1.1915</v>
      </c>
      <c r="BJC7" s="27">
        <v>1.2042999999999999</v>
      </c>
      <c r="BJD7" s="27">
        <v>1.2042999999999999</v>
      </c>
      <c r="BJE7" s="27">
        <v>1.2042999999999999</v>
      </c>
      <c r="BJF7" s="27">
        <v>1.2141</v>
      </c>
      <c r="BJG7" s="27">
        <v>1.2141</v>
      </c>
      <c r="BJH7" s="27">
        <v>1.216</v>
      </c>
      <c r="BJI7" s="27">
        <v>1.2197</v>
      </c>
      <c r="BJJ7" s="27">
        <v>1.2219</v>
      </c>
      <c r="BJK7" s="27">
        <v>1.2219</v>
      </c>
      <c r="BJL7" s="27">
        <v>1.2219</v>
      </c>
      <c r="BJM7" s="27">
        <v>1.2219</v>
      </c>
      <c r="BJN7" s="27">
        <v>1.2219</v>
      </c>
      <c r="BJO7" s="27">
        <v>1.2213000000000001</v>
      </c>
      <c r="BJP7" s="27">
        <v>1.2259</v>
      </c>
      <c r="BJQ7" s="27">
        <v>1.2279</v>
      </c>
      <c r="BJR7" s="27">
        <v>1.2279</v>
      </c>
      <c r="BJS7" s="27">
        <v>1.2279</v>
      </c>
      <c r="BJT7" s="27">
        <v>1.2284999999999999</v>
      </c>
      <c r="BJU7" s="27">
        <v>1.2447999999999999</v>
      </c>
      <c r="BJV7" s="27">
        <v>1.2537</v>
      </c>
      <c r="BJW7" s="27">
        <v>1.2425999999999999</v>
      </c>
      <c r="BJX7" s="27">
        <v>1.2450000000000001</v>
      </c>
      <c r="BJY7" s="27">
        <v>1.2450000000000001</v>
      </c>
      <c r="BJZ7" s="27">
        <v>1.2450000000000001</v>
      </c>
      <c r="BKA7" s="27">
        <v>1.2427999999999999</v>
      </c>
      <c r="BKB7" s="27">
        <v>1.2392000000000001</v>
      </c>
      <c r="BKC7" s="27">
        <v>1.2369000000000001</v>
      </c>
      <c r="BKD7" s="27">
        <v>1.2258</v>
      </c>
      <c r="BKE7" s="27">
        <v>1.2362</v>
      </c>
      <c r="BKF7" s="27">
        <v>1.2362</v>
      </c>
      <c r="BKG7" s="27">
        <v>1.2362</v>
      </c>
      <c r="BKH7" s="27">
        <v>1.2311000000000001</v>
      </c>
      <c r="BKI7" s="27">
        <v>1.2331000000000001</v>
      </c>
      <c r="BKJ7" s="27">
        <v>1.2423999999999999</v>
      </c>
      <c r="BKK7" s="27">
        <v>1.2468999999999999</v>
      </c>
      <c r="BKL7" s="27">
        <v>1.2483</v>
      </c>
      <c r="BKM7" s="27">
        <v>1.2483</v>
      </c>
      <c r="BKN7" s="27">
        <v>1.2483</v>
      </c>
      <c r="BKO7" s="27">
        <v>1.248</v>
      </c>
      <c r="BKP7" s="27">
        <v>1.2475000000000001</v>
      </c>
      <c r="BKQ7" s="27">
        <v>1.2423999999999999</v>
      </c>
      <c r="BKR7" s="27">
        <v>1.2410000000000001</v>
      </c>
      <c r="BKS7" s="27">
        <v>1.2422</v>
      </c>
      <c r="BKT7" s="27">
        <v>1.2422</v>
      </c>
      <c r="BKU7" s="27">
        <v>1.2422</v>
      </c>
      <c r="BKV7" s="27">
        <v>1.2539</v>
      </c>
      <c r="BKW7" s="27">
        <v>1.2535000000000001</v>
      </c>
      <c r="BKX7" s="27">
        <v>1.2514000000000001</v>
      </c>
      <c r="BKY7" s="27">
        <v>1.2496</v>
      </c>
      <c r="BKZ7" s="27">
        <v>1.2436</v>
      </c>
      <c r="BLA7" s="27">
        <v>1.2436</v>
      </c>
      <c r="BLB7" s="27">
        <v>1.2436</v>
      </c>
      <c r="BLC7" s="27">
        <v>1.2456</v>
      </c>
      <c r="BLD7" s="27">
        <v>1.2466999999999999</v>
      </c>
      <c r="BLE7" s="27">
        <v>1.2423999999999999</v>
      </c>
      <c r="BLF7" s="27">
        <v>1.2485999999999999</v>
      </c>
      <c r="BLG7" s="27">
        <v>1.2393000000000001</v>
      </c>
      <c r="BLH7" s="27">
        <v>1.2393000000000001</v>
      </c>
      <c r="BLI7" s="27">
        <v>1.2393000000000001</v>
      </c>
      <c r="BLJ7" s="27">
        <v>1.2517</v>
      </c>
      <c r="BLK7" s="27">
        <v>1.248</v>
      </c>
      <c r="BLL7" s="27">
        <v>1.2514000000000001</v>
      </c>
      <c r="BLM7" s="27">
        <v>1.2493000000000001</v>
      </c>
      <c r="BLN7" s="27">
        <v>1.2524</v>
      </c>
      <c r="BLO7" s="27">
        <v>1.2524</v>
      </c>
      <c r="BLP7" s="27">
        <v>1.2524</v>
      </c>
      <c r="BLQ7" s="27">
        <v>1.2598</v>
      </c>
      <c r="BLR7" s="27">
        <v>1.2737000000000001</v>
      </c>
      <c r="BLS7" s="27">
        <v>1.2747999999999999</v>
      </c>
      <c r="BLT7" s="27">
        <v>1.2679</v>
      </c>
      <c r="BLU7" s="27">
        <v>1.2659</v>
      </c>
      <c r="BLV7" s="27">
        <v>1.2659</v>
      </c>
      <c r="BLW7" s="27">
        <v>1.2659</v>
      </c>
      <c r="BLX7" s="27">
        <v>1.2668999999999999</v>
      </c>
      <c r="BLY7" s="27">
        <v>1.2693000000000001</v>
      </c>
      <c r="BLZ7" s="27">
        <v>1.2762</v>
      </c>
      <c r="BMA7" s="27">
        <v>1.2773000000000001</v>
      </c>
      <c r="BMB7" s="27">
        <v>1.2823</v>
      </c>
      <c r="BMC7" s="27">
        <v>1.2823</v>
      </c>
      <c r="BMD7" s="27">
        <v>1.2823</v>
      </c>
      <c r="BME7" s="27">
        <v>1.2748999999999999</v>
      </c>
      <c r="BMF7" s="27">
        <v>1.2665999999999999</v>
      </c>
      <c r="BMG7" s="27">
        <v>1.2645999999999999</v>
      </c>
      <c r="BMH7" s="27">
        <v>1.2679</v>
      </c>
      <c r="BMI7" s="27">
        <v>1.2638</v>
      </c>
      <c r="BMJ7" s="27">
        <v>1.2638</v>
      </c>
      <c r="BMK7" s="27">
        <v>1.2638</v>
      </c>
      <c r="BML7" s="27">
        <v>1.2763</v>
      </c>
      <c r="BMM7" s="27">
        <v>1.2645</v>
      </c>
      <c r="BMN7" s="27">
        <v>1.2606999999999999</v>
      </c>
      <c r="BMO7" s="27">
        <v>1.2565</v>
      </c>
      <c r="BMP7" s="27">
        <v>1.2616000000000001</v>
      </c>
      <c r="BMQ7" s="27">
        <v>1.2616000000000001</v>
      </c>
      <c r="BMR7" s="27">
        <v>1.2616000000000001</v>
      </c>
      <c r="BMS7" s="27">
        <v>1.2630999999999999</v>
      </c>
      <c r="BMT7" s="27">
        <v>1.2603</v>
      </c>
      <c r="BMU7" s="27">
        <v>1.2583</v>
      </c>
      <c r="BMV7" s="27">
        <v>1.2701</v>
      </c>
      <c r="BMW7" s="27">
        <v>1.2732000000000001</v>
      </c>
      <c r="BMX7" s="27">
        <v>1.2732000000000001</v>
      </c>
      <c r="BMY7" s="27">
        <v>1.2732000000000001</v>
      </c>
      <c r="BMZ7" s="27">
        <v>1.2712000000000001</v>
      </c>
      <c r="BNA7" s="27">
        <v>1.2826</v>
      </c>
      <c r="BNB7" s="27">
        <v>1.2891999999999999</v>
      </c>
      <c r="BNC7" s="27">
        <v>1.2845</v>
      </c>
      <c r="BND7" s="27">
        <v>1.2851999999999999</v>
      </c>
      <c r="BNE7" s="27">
        <v>1.2851999999999999</v>
      </c>
      <c r="BNF7" s="27">
        <v>1.2851999999999999</v>
      </c>
      <c r="BNG7" s="27">
        <v>1.2871999999999999</v>
      </c>
      <c r="BNH7" s="27">
        <v>1.2956000000000001</v>
      </c>
      <c r="BNI7" s="27">
        <v>1.2948999999999999</v>
      </c>
      <c r="BNJ7" s="27">
        <v>1.2910999999999999</v>
      </c>
      <c r="BNK7" s="27">
        <v>1.2930999999999999</v>
      </c>
      <c r="BNL7" s="27">
        <v>1.2930999999999999</v>
      </c>
      <c r="BNM7" s="27">
        <v>1.2930999999999999</v>
      </c>
      <c r="BNN7" s="27">
        <v>1.2927999999999999</v>
      </c>
      <c r="BNO7" s="27">
        <v>1.2928999999999999</v>
      </c>
      <c r="BNP7" s="27">
        <v>1.2902</v>
      </c>
      <c r="BNQ7" s="27">
        <v>1.2947</v>
      </c>
      <c r="BNR7" s="27">
        <v>1.2948</v>
      </c>
      <c r="BNS7" s="27">
        <v>1.2948</v>
      </c>
      <c r="BNT7" s="27">
        <v>1.2948</v>
      </c>
      <c r="BNU7" s="27">
        <v>1.3015000000000001</v>
      </c>
      <c r="BNV7" s="27">
        <v>1.3150999999999999</v>
      </c>
      <c r="BNW7" s="27">
        <v>1.3115000000000001</v>
      </c>
      <c r="BNX7" s="27">
        <v>1.3132999999999999</v>
      </c>
      <c r="BNY7" s="27">
        <v>1.3188</v>
      </c>
      <c r="BNZ7" s="27">
        <v>1.3188</v>
      </c>
      <c r="BOA7" s="27">
        <v>1.3188</v>
      </c>
      <c r="BOB7" s="27">
        <v>1.3178000000000001</v>
      </c>
      <c r="BOC7" s="27">
        <v>1.3177000000000001</v>
      </c>
      <c r="BOD7" s="27">
        <v>1.3191999999999999</v>
      </c>
      <c r="BOE7" s="27">
        <v>1.32</v>
      </c>
      <c r="BOF7" s="27">
        <v>1.3267</v>
      </c>
      <c r="BOG7" s="27">
        <v>1.3267</v>
      </c>
      <c r="BOH7" s="27">
        <v>1.3267</v>
      </c>
      <c r="BOI7" s="27">
        <v>1.3262</v>
      </c>
      <c r="BOJ7" s="27">
        <v>1.3284</v>
      </c>
      <c r="BOK7" s="27">
        <v>1.3353999999999999</v>
      </c>
      <c r="BOL7" s="27">
        <v>1.3383</v>
      </c>
      <c r="BOM7" s="27">
        <v>1.3388</v>
      </c>
      <c r="BON7" s="27">
        <v>1.3388</v>
      </c>
      <c r="BOO7" s="27">
        <v>1.3388</v>
      </c>
      <c r="BOP7" s="27">
        <v>1.3372999999999999</v>
      </c>
      <c r="BOQ7" s="27">
        <v>1.3360000000000001</v>
      </c>
      <c r="BOR7" s="27">
        <v>1.3346</v>
      </c>
      <c r="BOS7" s="27">
        <v>1.3386</v>
      </c>
      <c r="BOT7" s="27">
        <v>1.3388</v>
      </c>
      <c r="BOU7" s="27">
        <v>1.3388</v>
      </c>
      <c r="BOV7" s="27">
        <v>1.3388</v>
      </c>
      <c r="BOW7" s="27">
        <v>1.3368</v>
      </c>
      <c r="BOX7" s="27">
        <v>1.3345</v>
      </c>
      <c r="BOY7" s="27">
        <v>1.3382000000000001</v>
      </c>
      <c r="BOZ7" s="27">
        <v>1.3422000000000001</v>
      </c>
      <c r="BPA7" s="27">
        <v>1.3394999999999999</v>
      </c>
      <c r="BPB7" s="27">
        <v>1.3394999999999999</v>
      </c>
      <c r="BPC7" s="27">
        <v>1.3394999999999999</v>
      </c>
      <c r="BPD7" s="27">
        <v>1.3379000000000001</v>
      </c>
      <c r="BPE7" s="27">
        <v>1.3401000000000001</v>
      </c>
      <c r="BPF7" s="27">
        <v>1.3429</v>
      </c>
      <c r="BPG7" s="27">
        <v>1.3432999999999999</v>
      </c>
      <c r="BPH7" s="27">
        <v>1.3440000000000001</v>
      </c>
      <c r="BPI7" s="27">
        <v>1.3440000000000001</v>
      </c>
      <c r="BPJ7" s="27">
        <v>1.3440000000000001</v>
      </c>
      <c r="BPK7" s="27">
        <v>1.3472</v>
      </c>
      <c r="BPL7" s="27">
        <v>1.3465</v>
      </c>
      <c r="BPM7" s="27">
        <v>1.3481000000000001</v>
      </c>
      <c r="BPN7" s="27">
        <v>1.3517999999999999</v>
      </c>
      <c r="BPO7" s="27">
        <v>1.3525</v>
      </c>
      <c r="BPP7" s="27">
        <v>1.3525</v>
      </c>
      <c r="BPQ7" s="27">
        <v>1.3525</v>
      </c>
      <c r="BPR7" s="27">
        <v>1.3525</v>
      </c>
      <c r="BPS7" s="27">
        <v>1.3532</v>
      </c>
      <c r="BPT7" s="27">
        <v>1.3613</v>
      </c>
      <c r="BPU7" s="27">
        <v>1.3627</v>
      </c>
      <c r="BPV7" s="27">
        <v>1.3594999999999999</v>
      </c>
      <c r="BPW7" s="27">
        <v>1.3594999999999999</v>
      </c>
      <c r="BPX7" s="27">
        <v>1.3594999999999999</v>
      </c>
      <c r="BPY7" s="27">
        <v>1.3604000000000001</v>
      </c>
      <c r="BPZ7" s="27">
        <v>1.3603000000000001</v>
      </c>
      <c r="BQA7" s="27">
        <v>1.3589</v>
      </c>
      <c r="BQB7" s="27">
        <v>1.3592</v>
      </c>
      <c r="BQC7" s="27">
        <v>1.3588</v>
      </c>
      <c r="BQD7" s="27">
        <v>1.3588</v>
      </c>
      <c r="BQE7" s="27">
        <v>1.3588</v>
      </c>
      <c r="BQF7" s="27">
        <v>1.3646</v>
      </c>
      <c r="BQG7" s="27">
        <v>1.3655999999999999</v>
      </c>
      <c r="BQH7" s="27">
        <v>1.3688</v>
      </c>
      <c r="BQI7" s="27">
        <v>1.3657999999999999</v>
      </c>
      <c r="BQJ7" s="27">
        <v>1.3620000000000001</v>
      </c>
      <c r="BQK7" s="27">
        <v>1.3620000000000001</v>
      </c>
      <c r="BQL7" s="27">
        <v>1.3620000000000001</v>
      </c>
      <c r="BQM7" s="27">
        <v>1.3606</v>
      </c>
      <c r="BQN7" s="27">
        <v>1.3614999999999999</v>
      </c>
      <c r="BQO7" s="27">
        <v>1.3617999999999999</v>
      </c>
      <c r="BQP7" s="27">
        <v>1.3595999999999999</v>
      </c>
      <c r="BQQ7" s="27">
        <v>1.3588</v>
      </c>
      <c r="BQR7" s="27">
        <v>1.3588</v>
      </c>
      <c r="BQS7" s="27">
        <v>1.3588</v>
      </c>
      <c r="BQT7" s="27">
        <v>1.3620000000000001</v>
      </c>
      <c r="BQU7" s="27">
        <v>1.3563000000000001</v>
      </c>
      <c r="BQV7" s="27">
        <v>1.3568</v>
      </c>
      <c r="BQW7" s="27">
        <v>1.3532</v>
      </c>
      <c r="BQX7" s="27">
        <v>1.3533999999999999</v>
      </c>
      <c r="BQY7" s="27">
        <v>1.3533999999999999</v>
      </c>
      <c r="BQZ7" s="27">
        <v>1.3533999999999999</v>
      </c>
      <c r="BRA7" s="27">
        <v>1.3528</v>
      </c>
      <c r="BRB7" s="27">
        <v>1.3547</v>
      </c>
      <c r="BRC7" s="27">
        <v>1.3547</v>
      </c>
      <c r="BRD7" s="27">
        <v>1.3608</v>
      </c>
      <c r="BRE7" s="27">
        <v>1.3642000000000001</v>
      </c>
      <c r="BRF7" s="27">
        <v>1.3642000000000001</v>
      </c>
      <c r="BRG7" s="27">
        <v>1.3642000000000001</v>
      </c>
      <c r="BRH7" s="27">
        <v>1.3567</v>
      </c>
      <c r="BRI7" s="27">
        <v>1.3627</v>
      </c>
      <c r="BRJ7" s="27">
        <v>1.3645</v>
      </c>
      <c r="BRK7" s="27">
        <v>1.3611</v>
      </c>
      <c r="BRL7" s="27">
        <v>1.3607</v>
      </c>
      <c r="BRM7" s="27">
        <v>1.3607</v>
      </c>
      <c r="BRN7" s="27">
        <v>1.3607</v>
      </c>
      <c r="BRO7" s="27">
        <v>1.3612</v>
      </c>
      <c r="BRP7" s="27">
        <v>1.3608</v>
      </c>
      <c r="BRQ7" s="27">
        <v>1.3637999999999999</v>
      </c>
      <c r="BRR7" s="27">
        <v>1.3634999999999999</v>
      </c>
      <c r="BRS7" s="27">
        <v>1.363</v>
      </c>
      <c r="BRT7" s="27">
        <v>1.363</v>
      </c>
      <c r="BRU7" s="27">
        <v>1.363</v>
      </c>
      <c r="BRV7" s="27">
        <v>1.3668</v>
      </c>
      <c r="BRW7" s="27">
        <v>1.3675999999999999</v>
      </c>
      <c r="BRX7" s="27">
        <v>1.3702000000000001</v>
      </c>
      <c r="BRY7" s="27">
        <v>1.3714999999999999</v>
      </c>
      <c r="BRZ7" s="27">
        <v>1.3695999999999999</v>
      </c>
      <c r="BSA7" s="27">
        <v>1.3695999999999999</v>
      </c>
      <c r="BSB7" s="27">
        <v>1.3695999999999999</v>
      </c>
      <c r="BSC7" s="27">
        <v>1.3658999999999999</v>
      </c>
      <c r="BSD7" s="27">
        <v>1.3718999999999999</v>
      </c>
      <c r="BSE7" s="27">
        <v>1.3703000000000001</v>
      </c>
      <c r="BSF7" s="27">
        <v>1.3765000000000001</v>
      </c>
      <c r="BSG7" s="27">
        <v>1.3781000000000001</v>
      </c>
      <c r="BSH7" s="27">
        <v>1.3781000000000001</v>
      </c>
      <c r="BSI7" s="27">
        <v>1.3781000000000001</v>
      </c>
      <c r="BSJ7" s="27">
        <v>1.3953</v>
      </c>
      <c r="BSK7" s="27">
        <v>1.3927</v>
      </c>
      <c r="BSL7" s="27">
        <v>1.3945000000000001</v>
      </c>
      <c r="BSM7" s="27">
        <v>1.3874</v>
      </c>
      <c r="BSN7" s="27">
        <v>1.3862000000000001</v>
      </c>
      <c r="BSO7" s="27">
        <v>1.3862000000000001</v>
      </c>
      <c r="BSP7" s="27">
        <v>1.3862000000000001</v>
      </c>
      <c r="BSQ7" s="27">
        <v>1.385</v>
      </c>
      <c r="BSR7" s="27">
        <v>1.385</v>
      </c>
      <c r="BSS7" s="27">
        <v>1.3826000000000001</v>
      </c>
      <c r="BST7" s="27">
        <v>1.3861000000000001</v>
      </c>
      <c r="BSU7" s="27">
        <v>1.3831</v>
      </c>
      <c r="BSV7" s="27">
        <v>1.3831</v>
      </c>
      <c r="BSW7" s="27">
        <v>1.3831</v>
      </c>
      <c r="BSX7" s="27">
        <v>1.3819999999999999</v>
      </c>
      <c r="BSY7" s="27">
        <v>1.3834</v>
      </c>
      <c r="BSZ7" s="27">
        <v>1.3816999999999999</v>
      </c>
      <c r="BTA7" s="27">
        <v>1.3855</v>
      </c>
      <c r="BTB7" s="27">
        <v>1.3855</v>
      </c>
      <c r="BTC7" s="27">
        <v>1.3855</v>
      </c>
      <c r="BTD7" s="27">
        <v>1.3855</v>
      </c>
      <c r="BTE7" s="27">
        <v>1.3855</v>
      </c>
      <c r="BTF7" s="27">
        <v>1.3839999999999999</v>
      </c>
      <c r="BTG7" s="27">
        <v>1.3803000000000001</v>
      </c>
      <c r="BTH7" s="27">
        <v>1.3827</v>
      </c>
      <c r="BTI7" s="27">
        <v>1.3872</v>
      </c>
      <c r="BTJ7" s="27">
        <v>1.3872</v>
      </c>
      <c r="BTK7" s="27">
        <v>1.3872</v>
      </c>
      <c r="BTL7" s="27">
        <v>1.3867</v>
      </c>
      <c r="BTM7" s="27">
        <v>1.3794</v>
      </c>
      <c r="BTN7" s="27">
        <v>1.3774</v>
      </c>
      <c r="BTO7" s="27">
        <v>1.3723000000000001</v>
      </c>
      <c r="BTP7" s="27">
        <v>1.37</v>
      </c>
      <c r="BTQ7" s="27">
        <v>1.37</v>
      </c>
      <c r="BTR7" s="27">
        <v>1.37</v>
      </c>
      <c r="BTS7" s="27">
        <v>1.3771</v>
      </c>
      <c r="BTT7" s="27">
        <v>1.3794999999999999</v>
      </c>
      <c r="BTU7" s="27">
        <v>1.379</v>
      </c>
      <c r="BTV7" s="27">
        <v>1.3788</v>
      </c>
      <c r="BTW7" s="27">
        <v>1.3758999999999999</v>
      </c>
      <c r="BTX7" s="27">
        <v>1.3758999999999999</v>
      </c>
      <c r="BTY7" s="27">
        <v>1.3758999999999999</v>
      </c>
      <c r="BTZ7" s="27">
        <v>1.3757999999999999</v>
      </c>
      <c r="BUA7" s="27">
        <v>1.3791</v>
      </c>
      <c r="BUB7" s="27">
        <v>1.3789</v>
      </c>
      <c r="BUC7" s="27">
        <v>1.3774</v>
      </c>
      <c r="BUD7" s="27">
        <v>1.3779999999999999</v>
      </c>
      <c r="BUE7" s="27">
        <v>1.3779999999999999</v>
      </c>
      <c r="BUF7" s="27">
        <v>1.3779999999999999</v>
      </c>
      <c r="BUG7" s="27">
        <v>1.3762000000000001</v>
      </c>
      <c r="BUH7" s="27">
        <v>1.3913</v>
      </c>
      <c r="BUI7" s="27">
        <v>1.3902000000000001</v>
      </c>
      <c r="BUJ7" s="27">
        <v>1.3906000000000001</v>
      </c>
      <c r="BUK7" s="27">
        <v>1.3884000000000001</v>
      </c>
      <c r="BUL7" s="27">
        <v>1.3884000000000001</v>
      </c>
      <c r="BUM7" s="27">
        <v>1.3884000000000001</v>
      </c>
      <c r="BUN7" s="27">
        <v>1.3942000000000001</v>
      </c>
      <c r="BUO7" s="27">
        <v>1.3887</v>
      </c>
      <c r="BUP7" s="27">
        <v>1.385</v>
      </c>
      <c r="BUQ7" s="27">
        <v>1.3880999999999999</v>
      </c>
      <c r="BUR7" s="27">
        <v>1.3894</v>
      </c>
      <c r="BUS7" s="27">
        <v>1.3894</v>
      </c>
      <c r="BUT7" s="27">
        <v>1.3894</v>
      </c>
      <c r="BUU7" s="27">
        <v>1.3745000000000001</v>
      </c>
      <c r="BUV7" s="27">
        <v>1.3732</v>
      </c>
      <c r="BUW7" s="27">
        <v>1.3768</v>
      </c>
      <c r="BUX7" s="27">
        <v>1.3768</v>
      </c>
      <c r="BUY7" s="27">
        <v>1.3813</v>
      </c>
      <c r="BUZ7" s="27">
        <v>1.3813</v>
      </c>
      <c r="BVA7" s="27">
        <v>1.3813</v>
      </c>
      <c r="BVB7" s="27">
        <v>1.3655999999999999</v>
      </c>
      <c r="BVC7" s="27">
        <v>1.3726</v>
      </c>
      <c r="BVD7" s="27">
        <v>1.3754</v>
      </c>
      <c r="BVE7" s="27">
        <v>1.3734999999999999</v>
      </c>
      <c r="BVF7" s="27">
        <v>1.3707</v>
      </c>
      <c r="BVG7" s="27">
        <v>1.3707</v>
      </c>
      <c r="BVH7" s="27">
        <v>1.3707</v>
      </c>
      <c r="BVI7" s="27">
        <v>1.3706</v>
      </c>
      <c r="BVJ7" s="27">
        <v>1.3745000000000001</v>
      </c>
      <c r="BVK7" s="27">
        <v>1.3731</v>
      </c>
      <c r="BVL7" s="27">
        <v>1.3698999999999999</v>
      </c>
      <c r="BVM7" s="27">
        <v>1.3707</v>
      </c>
      <c r="BVN7" s="27">
        <v>1.3707</v>
      </c>
      <c r="BVO7" s="27">
        <v>1.3707</v>
      </c>
      <c r="BVP7" s="27">
        <v>1.3674999999999999</v>
      </c>
      <c r="BVQ7" s="27">
        <v>1.3573</v>
      </c>
      <c r="BVR7" s="27">
        <v>1.3675999999999999</v>
      </c>
      <c r="BVS7" s="27">
        <v>1.3637999999999999</v>
      </c>
      <c r="BVT7" s="27">
        <v>1.3573999999999999</v>
      </c>
      <c r="BVU7" s="27">
        <v>1.3573999999999999</v>
      </c>
      <c r="BVV7" s="27">
        <v>1.3573999999999999</v>
      </c>
      <c r="BVW7" s="27">
        <v>1.3494999999999999</v>
      </c>
      <c r="BVX7" s="27">
        <v>1.3543000000000001</v>
      </c>
      <c r="BVY7" s="27">
        <v>1.3519000000000001</v>
      </c>
      <c r="BVZ7" s="27">
        <v>1.3498000000000001</v>
      </c>
      <c r="BWA7" s="27">
        <v>1.3515999999999999</v>
      </c>
      <c r="BWB7" s="27">
        <v>1.3515999999999999</v>
      </c>
      <c r="BWC7" s="27">
        <v>1.3515999999999999</v>
      </c>
      <c r="BWD7" s="27">
        <v>1.3573999999999999</v>
      </c>
      <c r="BWE7" s="27">
        <v>1.3608</v>
      </c>
      <c r="BWF7" s="27">
        <v>1.3649</v>
      </c>
      <c r="BWG7" s="27">
        <v>1.3657999999999999</v>
      </c>
      <c r="BWH7" s="27">
        <v>1.3687</v>
      </c>
      <c r="BWI7" s="27">
        <v>1.3687</v>
      </c>
      <c r="BWJ7" s="27">
        <v>1.3687</v>
      </c>
      <c r="BWK7" s="27">
        <v>1.3638999999999999</v>
      </c>
      <c r="BWL7" s="27">
        <v>1.3566</v>
      </c>
      <c r="BWM7" s="27">
        <v>1.3526</v>
      </c>
      <c r="BWN7" s="27">
        <v>1.3566</v>
      </c>
      <c r="BWO7" s="27">
        <v>1.3584000000000001</v>
      </c>
      <c r="BWP7" s="27">
        <v>1.3584000000000001</v>
      </c>
      <c r="BWQ7" s="27">
        <v>1.3584000000000001</v>
      </c>
      <c r="BWR7" s="27">
        <v>1.3596999999999999</v>
      </c>
      <c r="BWS7" s="27">
        <v>1.3606</v>
      </c>
      <c r="BWT7" s="27">
        <v>1.3667</v>
      </c>
      <c r="BWU7" s="27">
        <v>1.3653999999999999</v>
      </c>
      <c r="BWV7" s="27">
        <v>1.3587</v>
      </c>
      <c r="BWW7" s="27">
        <v>1.3587</v>
      </c>
      <c r="BWX7" s="27">
        <v>1.3587</v>
      </c>
      <c r="BWY7" s="27">
        <v>1.3612</v>
      </c>
      <c r="BWZ7" s="27">
        <v>1.3593999999999999</v>
      </c>
      <c r="BXA7" s="27">
        <v>1.3641000000000001</v>
      </c>
      <c r="BXB7" s="27">
        <v>1.3602000000000001</v>
      </c>
      <c r="BXC7" s="27">
        <v>1.3633999999999999</v>
      </c>
      <c r="BXD7" s="27">
        <v>1.3633999999999999</v>
      </c>
      <c r="BXE7" s="27">
        <v>1.3633999999999999</v>
      </c>
      <c r="BXF7" s="27">
        <v>1.3657999999999999</v>
      </c>
      <c r="BXG7" s="27">
        <v>1.3791</v>
      </c>
      <c r="BXH7" s="27">
        <v>1.3791</v>
      </c>
      <c r="BXI7" s="27">
        <v>1.3783000000000001</v>
      </c>
      <c r="BXJ7" s="27">
        <v>1.3814</v>
      </c>
      <c r="BXK7" s="27">
        <v>1.3814</v>
      </c>
      <c r="BXL7" s="27">
        <v>1.3814</v>
      </c>
      <c r="BXM7" s="27">
        <v>1.3684000000000001</v>
      </c>
      <c r="BXN7" s="27">
        <v>1.3684000000000001</v>
      </c>
      <c r="BXO7" s="27">
        <v>1.3684000000000001</v>
      </c>
      <c r="BXP7" s="27">
        <v>1.3702000000000001</v>
      </c>
      <c r="BXQ7" s="27">
        <v>1.3654999999999999</v>
      </c>
      <c r="BXR7" s="27">
        <v>1.3654999999999999</v>
      </c>
      <c r="BXS7" s="27">
        <v>1.3654999999999999</v>
      </c>
      <c r="BXT7" s="27">
        <v>1.3667</v>
      </c>
      <c r="BXU7" s="27">
        <v>1.3749</v>
      </c>
      <c r="BXV7" s="27">
        <v>1.3749</v>
      </c>
      <c r="BXW7" s="27">
        <v>1.3775999999999999</v>
      </c>
      <c r="BXX7" s="27">
        <v>1.3727</v>
      </c>
      <c r="BXY7" s="27">
        <v>1.3727</v>
      </c>
      <c r="BXZ7" s="27">
        <v>1.3727</v>
      </c>
      <c r="BYA7" s="27">
        <v>1.3774999999999999</v>
      </c>
      <c r="BYB7" s="27">
        <v>1.3767</v>
      </c>
      <c r="BYC7" s="27">
        <v>1.375</v>
      </c>
      <c r="BYD7" s="27">
        <v>1.3722000000000001</v>
      </c>
      <c r="BYE7" s="27">
        <v>1.3661000000000001</v>
      </c>
      <c r="BYF7" s="27">
        <v>1.3661000000000001</v>
      </c>
      <c r="BYG7" s="27">
        <v>1.3661000000000001</v>
      </c>
      <c r="BYH7" s="27">
        <v>1.3593999999999999</v>
      </c>
      <c r="BYI7" s="27">
        <v>1.3592</v>
      </c>
      <c r="BYJ7" s="27">
        <v>1.3577999999999999</v>
      </c>
      <c r="BYK7" s="27">
        <v>1.3535999999999999</v>
      </c>
      <c r="BYL7" s="27">
        <v>1.3611</v>
      </c>
      <c r="BYM7" s="27">
        <v>1.3611</v>
      </c>
      <c r="BYN7" s="27">
        <v>1.3611</v>
      </c>
      <c r="BYO7" s="27">
        <v>1.3592</v>
      </c>
      <c r="BYP7" s="27">
        <v>1.3595999999999999</v>
      </c>
      <c r="BYQ7" s="27">
        <v>1.3547</v>
      </c>
      <c r="BYR7" s="27">
        <v>1.3513999999999999</v>
      </c>
      <c r="BYS7" s="27">
        <v>1.3517999999999999</v>
      </c>
      <c r="BYT7" s="27">
        <v>1.3517999999999999</v>
      </c>
      <c r="BYU7" s="27">
        <v>1.3517999999999999</v>
      </c>
      <c r="BYV7" s="27">
        <v>1.3472</v>
      </c>
      <c r="BYW7" s="27">
        <v>1.3527</v>
      </c>
      <c r="BYX7" s="27">
        <v>1.3502000000000001</v>
      </c>
      <c r="BYY7" s="27">
        <v>1.3516999999999999</v>
      </c>
      <c r="BYZ7" s="27">
        <v>1.3460000000000001</v>
      </c>
      <c r="BZA7" s="27">
        <v>1.3460000000000001</v>
      </c>
      <c r="BZB7" s="27">
        <v>1.3460000000000001</v>
      </c>
      <c r="BZC7" s="27">
        <v>1.3435999999999999</v>
      </c>
      <c r="BZD7" s="27">
        <v>1.3414999999999999</v>
      </c>
      <c r="BZE7" s="27">
        <v>1.3431999999999999</v>
      </c>
      <c r="BZF7" s="27">
        <v>1.3393999999999999</v>
      </c>
      <c r="BZG7" s="27">
        <v>1.3431</v>
      </c>
      <c r="BZH7" s="27">
        <v>1.3431</v>
      </c>
      <c r="BZI7" s="27">
        <v>1.3431</v>
      </c>
      <c r="BZJ7" s="27">
        <v>1.3365</v>
      </c>
      <c r="BZK7" s="27">
        <v>1.3516999999999999</v>
      </c>
      <c r="BZL7" s="27">
        <v>1.3493999999999999</v>
      </c>
      <c r="BZM7" s="27">
        <v>1.3506</v>
      </c>
      <c r="BZN7" s="27">
        <v>1.3505</v>
      </c>
      <c r="BZO7" s="27">
        <v>1.3505</v>
      </c>
      <c r="BZP7" s="27">
        <v>1.3505</v>
      </c>
      <c r="BZQ7" s="27">
        <v>1.3641000000000001</v>
      </c>
      <c r="BZR7" s="27">
        <v>1.3754999999999999</v>
      </c>
      <c r="BZS7" s="27">
        <v>1.3768</v>
      </c>
      <c r="BZT7" s="27">
        <v>1.3784000000000001</v>
      </c>
      <c r="BZU7" s="27">
        <v>1.3776999999999999</v>
      </c>
      <c r="BZV7" s="27">
        <v>1.3776999999999999</v>
      </c>
      <c r="BZW7" s="27">
        <v>1.3776999999999999</v>
      </c>
      <c r="BZX7" s="27">
        <v>1.3805000000000001</v>
      </c>
      <c r="BZY7" s="27">
        <v>1.3752</v>
      </c>
      <c r="BZZ7" s="27">
        <v>1.3673999999999999</v>
      </c>
      <c r="CAA7" s="27">
        <v>1.3667</v>
      </c>
      <c r="CAB7" s="27">
        <v>1.3684000000000001</v>
      </c>
      <c r="CAC7" s="27">
        <v>1.3684000000000001</v>
      </c>
      <c r="CAD7" s="27">
        <v>1.3684000000000001</v>
      </c>
      <c r="CAE7" s="27">
        <v>1.3662000000000001</v>
      </c>
      <c r="CAF7" s="27">
        <v>1.3561000000000001</v>
      </c>
      <c r="CAG7" s="27">
        <v>1.3492999999999999</v>
      </c>
      <c r="CAH7" s="27">
        <v>1.3564000000000001</v>
      </c>
      <c r="CAI7" s="27">
        <v>1.3566</v>
      </c>
      <c r="CAJ7" s="27">
        <v>1.3566</v>
      </c>
      <c r="CAK7" s="27">
        <v>1.3566</v>
      </c>
      <c r="CAL7" s="27">
        <v>1.3532</v>
      </c>
      <c r="CAM7" s="27">
        <v>1.3514999999999999</v>
      </c>
      <c r="CAN7" s="27">
        <v>1.3575999999999999</v>
      </c>
      <c r="CAO7" s="27">
        <v>1.3572</v>
      </c>
      <c r="CAP7" s="27">
        <v>1.3593</v>
      </c>
      <c r="CAQ7" s="27">
        <v>1.3593</v>
      </c>
      <c r="CAR7" s="27">
        <v>1.3593</v>
      </c>
      <c r="CAS7" s="27">
        <v>1.3593999999999999</v>
      </c>
      <c r="CAT7" s="27">
        <v>1.3514999999999999</v>
      </c>
      <c r="CAU7" s="27">
        <v>1.3553999999999999</v>
      </c>
      <c r="CAV7" s="27">
        <v>1.3505</v>
      </c>
      <c r="CAW7" s="27">
        <v>1.3536999999999999</v>
      </c>
      <c r="CAX7" s="27">
        <v>1.3536999999999999</v>
      </c>
      <c r="CAY7" s="27">
        <v>1.3536999999999999</v>
      </c>
      <c r="CAZ7" s="27">
        <v>1.3499000000000001</v>
      </c>
      <c r="CBA7" s="27">
        <v>1.3504</v>
      </c>
      <c r="CBB7" s="27">
        <v>1.3472999999999999</v>
      </c>
      <c r="CBC7" s="27">
        <v>1.3508</v>
      </c>
      <c r="CBD7" s="27">
        <v>1.3513999999999999</v>
      </c>
      <c r="CBE7" s="27">
        <v>1.3513999999999999</v>
      </c>
      <c r="CBF7" s="27">
        <v>1.3513999999999999</v>
      </c>
      <c r="CBG7" s="27">
        <v>1.3545</v>
      </c>
      <c r="CBH7" s="27">
        <v>1.3351999999999999</v>
      </c>
      <c r="CBI7" s="27">
        <v>1.3355999999999999</v>
      </c>
      <c r="CBJ7" s="27">
        <v>1.3357000000000001</v>
      </c>
      <c r="CBK7" s="27">
        <v>1.3294999999999999</v>
      </c>
      <c r="CBL7" s="27">
        <v>1.3294999999999999</v>
      </c>
      <c r="CBM7" s="27">
        <v>1.3294999999999999</v>
      </c>
      <c r="CBN7" s="27">
        <v>1.329</v>
      </c>
      <c r="CBO7" s="27">
        <v>1.3268</v>
      </c>
      <c r="CBP7" s="27">
        <v>1.3240000000000001</v>
      </c>
      <c r="CBQ7" s="27">
        <v>1.3193999999999999</v>
      </c>
      <c r="CBR7" s="27">
        <v>1.3117000000000001</v>
      </c>
      <c r="CBS7" s="27">
        <v>1.3117000000000001</v>
      </c>
      <c r="CBT7" s="27">
        <v>1.3117000000000001</v>
      </c>
      <c r="CBU7" s="27">
        <v>1.3202</v>
      </c>
      <c r="CBV7" s="27">
        <v>1.3170999999999999</v>
      </c>
      <c r="CBW7" s="27">
        <v>1.3171999999999999</v>
      </c>
      <c r="CBX7" s="27">
        <v>1.3207</v>
      </c>
      <c r="CBY7" s="27">
        <v>1.3234999999999999</v>
      </c>
      <c r="CBZ7" s="27">
        <v>1.3234999999999999</v>
      </c>
      <c r="CCA7" s="27">
        <v>1.3234999999999999</v>
      </c>
      <c r="CCB7" s="27">
        <v>1.3266</v>
      </c>
      <c r="CCC7" s="27">
        <v>1.3347</v>
      </c>
      <c r="CCD7" s="27">
        <v>1.3338000000000001</v>
      </c>
      <c r="CCE7" s="27">
        <v>1.3361000000000001</v>
      </c>
      <c r="CCF7" s="27">
        <v>1.3354999999999999</v>
      </c>
      <c r="CCG7" s="27">
        <v>1.3354999999999999</v>
      </c>
      <c r="CCH7" s="27">
        <v>1.3354999999999999</v>
      </c>
      <c r="CCI7" s="27">
        <v>1.3323</v>
      </c>
      <c r="CCJ7" s="27">
        <v>1.3384</v>
      </c>
      <c r="CCK7" s="27">
        <v>1.3391999999999999</v>
      </c>
      <c r="CCL7" s="27">
        <v>1.3344</v>
      </c>
      <c r="CCM7" s="27">
        <v>1.3340000000000001</v>
      </c>
      <c r="CCN7" s="27">
        <v>1.3340000000000001</v>
      </c>
      <c r="CCO7" s="27">
        <v>1.3340000000000001</v>
      </c>
      <c r="CCP7" s="27">
        <v>1.3297000000000001</v>
      </c>
      <c r="CCQ7" s="27">
        <v>1.3243</v>
      </c>
      <c r="CCR7" s="27">
        <v>1.329</v>
      </c>
      <c r="CCS7" s="27">
        <v>1.3280000000000001</v>
      </c>
      <c r="CCT7" s="27">
        <v>1.3372999999999999</v>
      </c>
      <c r="CCU7" s="27">
        <v>1.3372999999999999</v>
      </c>
      <c r="CCV7" s="27">
        <v>1.3372999999999999</v>
      </c>
      <c r="CCW7" s="27">
        <v>1.3360000000000001</v>
      </c>
      <c r="CCX7" s="27">
        <v>1.3305</v>
      </c>
      <c r="CCY7" s="27">
        <v>1.3280000000000001</v>
      </c>
      <c r="CCZ7" s="27">
        <v>1.3257000000000001</v>
      </c>
      <c r="CDA7" s="27">
        <v>1.3203</v>
      </c>
      <c r="CDB7" s="27">
        <v>1.3203</v>
      </c>
      <c r="CDC7" s="27">
        <v>1.3203</v>
      </c>
      <c r="CDD7" s="27">
        <v>1.3236000000000001</v>
      </c>
      <c r="CDE7" s="27">
        <v>1.3274999999999999</v>
      </c>
      <c r="CDF7" s="27">
        <v>1.3284</v>
      </c>
      <c r="CDG7" s="27">
        <v>1.327</v>
      </c>
      <c r="CDH7" s="27">
        <v>1.3260000000000001</v>
      </c>
      <c r="CDI7" s="27">
        <v>1.3260000000000001</v>
      </c>
      <c r="CDJ7" s="27">
        <v>1.3260000000000001</v>
      </c>
      <c r="CDK7" s="27">
        <v>1.3202</v>
      </c>
      <c r="CDL7" s="27">
        <v>1.3246</v>
      </c>
      <c r="CDM7" s="27">
        <v>1.3180000000000001</v>
      </c>
      <c r="CDN7" s="27">
        <v>1.3166</v>
      </c>
      <c r="CDO7" s="27">
        <v>1.3123</v>
      </c>
      <c r="CDP7" s="27">
        <v>1.3123</v>
      </c>
      <c r="CDQ7" s="27">
        <v>1.3123</v>
      </c>
      <c r="CDR7" s="27">
        <v>1.3092999999999999</v>
      </c>
      <c r="CDS7" s="27">
        <v>1.3136000000000001</v>
      </c>
      <c r="CDT7" s="27">
        <v>1.3118000000000001</v>
      </c>
      <c r="CDU7" s="27">
        <v>1.3011999999999999</v>
      </c>
      <c r="CDV7" s="27">
        <v>1.3033999999999999</v>
      </c>
      <c r="CDW7" s="27">
        <v>1.3033999999999999</v>
      </c>
      <c r="CDX7" s="27">
        <v>1.3033999999999999</v>
      </c>
      <c r="CDY7" s="27">
        <v>1.3044</v>
      </c>
      <c r="CDZ7" s="27">
        <v>1.2813000000000001</v>
      </c>
      <c r="CEA7" s="27">
        <v>1.2857000000000001</v>
      </c>
      <c r="CEB7" s="27">
        <v>1.2849999999999999</v>
      </c>
      <c r="CEC7" s="27">
        <v>1.2883</v>
      </c>
      <c r="CED7" s="27">
        <v>1.2883</v>
      </c>
      <c r="CEE7" s="27">
        <v>1.2883</v>
      </c>
      <c r="CEF7" s="27">
        <v>1.2984</v>
      </c>
      <c r="CEG7" s="27">
        <v>1.2959000000000001</v>
      </c>
      <c r="CEH7" s="27">
        <v>1.3017000000000001</v>
      </c>
      <c r="CEI7" s="27">
        <v>1.3037000000000001</v>
      </c>
      <c r="CEJ7" s="27">
        <v>1.3080000000000001</v>
      </c>
      <c r="CEK7" s="27">
        <v>1.3080000000000001</v>
      </c>
      <c r="CEL7" s="27">
        <v>1.3080000000000001</v>
      </c>
      <c r="CEM7" s="27">
        <v>1.3031999999999999</v>
      </c>
      <c r="CEN7" s="27">
        <v>1.3024</v>
      </c>
      <c r="CEO7" s="27">
        <v>1.3133999999999999</v>
      </c>
      <c r="CEP7" s="27">
        <v>1.3086</v>
      </c>
      <c r="CEQ7" s="27">
        <v>1.3180000000000001</v>
      </c>
      <c r="CER7" s="27">
        <v>1.3180000000000001</v>
      </c>
      <c r="CES7" s="27">
        <v>1.3180000000000001</v>
      </c>
      <c r="CET7" s="27">
        <v>1.32</v>
      </c>
      <c r="CEU7" s="27">
        <v>1.3406</v>
      </c>
      <c r="CEV7" s="27">
        <v>1.3373999999999999</v>
      </c>
      <c r="CEW7" s="27">
        <v>1.3337000000000001</v>
      </c>
      <c r="CEX7" s="27">
        <v>1.3303</v>
      </c>
      <c r="CEY7" s="27">
        <v>1.3303</v>
      </c>
      <c r="CEZ7" s="27">
        <v>1.3303</v>
      </c>
      <c r="CFA7" s="27">
        <v>1.3314999999999999</v>
      </c>
      <c r="CFB7" s="27">
        <v>1.3277000000000001</v>
      </c>
      <c r="CFC7" s="27">
        <v>1.3272999999999999</v>
      </c>
      <c r="CFD7" s="27">
        <v>1.3209</v>
      </c>
      <c r="CFE7" s="27">
        <v>1.3260000000000001</v>
      </c>
      <c r="CFF7" s="27">
        <v>1.3260000000000001</v>
      </c>
      <c r="CFG7" s="27">
        <v>1.3260000000000001</v>
      </c>
      <c r="CFH7" s="27">
        <v>1.3118000000000001</v>
      </c>
      <c r="CFI7" s="27">
        <v>1.3067</v>
      </c>
      <c r="CFJ7" s="27">
        <v>1.3091999999999999</v>
      </c>
      <c r="CFK7" s="27">
        <v>1.3008</v>
      </c>
      <c r="CFL7" s="27">
        <v>1.3006</v>
      </c>
      <c r="CFM7" s="27">
        <v>1.3006</v>
      </c>
      <c r="CFN7" s="27">
        <v>1.3006</v>
      </c>
      <c r="CFO7" s="27">
        <v>1.2944</v>
      </c>
      <c r="CFP7" s="27">
        <v>1.2951999999999999</v>
      </c>
      <c r="CFQ7" s="27">
        <v>1.2938000000000001</v>
      </c>
      <c r="CFR7" s="27">
        <v>1.2939000000000001</v>
      </c>
      <c r="CFS7" s="27">
        <v>1.2939000000000001</v>
      </c>
      <c r="CFT7" s="27">
        <v>1.2939000000000001</v>
      </c>
      <c r="CFU7" s="27">
        <v>1.2939000000000001</v>
      </c>
      <c r="CFV7" s="27">
        <v>1.2887999999999999</v>
      </c>
      <c r="CFW7" s="27">
        <v>1.2923</v>
      </c>
      <c r="CFX7" s="27">
        <v>1.2866</v>
      </c>
      <c r="CFY7" s="27">
        <v>1.2853000000000001</v>
      </c>
      <c r="CFZ7" s="27">
        <v>1.2868999999999999</v>
      </c>
      <c r="CGA7" s="27">
        <v>1.2868999999999999</v>
      </c>
      <c r="CGB7" s="27">
        <v>1.2868999999999999</v>
      </c>
      <c r="CGC7" s="27">
        <v>1.2889999999999999</v>
      </c>
      <c r="CGD7" s="27">
        <v>1.2864</v>
      </c>
      <c r="CGE7" s="27">
        <v>1.2977000000000001</v>
      </c>
      <c r="CGF7" s="27">
        <v>1.2972999999999999</v>
      </c>
      <c r="CGG7" s="27">
        <v>1.2988</v>
      </c>
      <c r="CGH7" s="27">
        <v>1.2988</v>
      </c>
      <c r="CGI7" s="27">
        <v>1.2988</v>
      </c>
      <c r="CGJ7" s="27">
        <v>1.3142</v>
      </c>
      <c r="CGK7" s="27">
        <v>1.3134999999999999</v>
      </c>
      <c r="CGL7" s="27">
        <v>1.3107</v>
      </c>
      <c r="CGM7" s="27">
        <v>1.3107</v>
      </c>
      <c r="CGN7" s="27">
        <v>1.3113999999999999</v>
      </c>
      <c r="CGO7" s="27">
        <v>1.3113999999999999</v>
      </c>
      <c r="CGP7" s="27">
        <v>1.3113999999999999</v>
      </c>
      <c r="CGQ7" s="27">
        <v>1.3190999999999999</v>
      </c>
      <c r="CGR7" s="27">
        <v>1.3071999999999999</v>
      </c>
      <c r="CGS7" s="27">
        <v>1.3071999999999999</v>
      </c>
      <c r="CGT7" s="27">
        <v>1.3112999999999999</v>
      </c>
      <c r="CGU7" s="27">
        <v>1.2999000000000001</v>
      </c>
      <c r="CGV7" s="27">
        <v>1.2999000000000001</v>
      </c>
      <c r="CGW7" s="27">
        <v>1.2999000000000001</v>
      </c>
      <c r="CGX7" s="27">
        <v>1.3080000000000001</v>
      </c>
      <c r="CGY7" s="27">
        <v>1.3006</v>
      </c>
      <c r="CGZ7" s="27">
        <v>1.2989999999999999</v>
      </c>
      <c r="CHA7" s="27">
        <v>1.3037000000000001</v>
      </c>
      <c r="CHB7" s="27">
        <v>1.3115000000000001</v>
      </c>
      <c r="CHC7" s="27">
        <v>1.3115000000000001</v>
      </c>
      <c r="CHD7" s="27">
        <v>1.3115000000000001</v>
      </c>
      <c r="CHE7" s="27">
        <v>1.3045</v>
      </c>
      <c r="CHF7" s="27">
        <v>1.3129</v>
      </c>
      <c r="CHG7" s="27">
        <v>1.3129</v>
      </c>
      <c r="CHH7" s="27">
        <v>1.3081</v>
      </c>
      <c r="CHI7" s="27">
        <v>1.3051999999999999</v>
      </c>
      <c r="CHJ7" s="27">
        <v>1.3051999999999999</v>
      </c>
      <c r="CHK7" s="27">
        <v>1.3051999999999999</v>
      </c>
      <c r="CHL7" s="27">
        <v>1.3119000000000001</v>
      </c>
      <c r="CHM7" s="27">
        <v>1.3086</v>
      </c>
      <c r="CHN7" s="27">
        <v>1.304</v>
      </c>
      <c r="CHO7" s="27">
        <v>1.3023</v>
      </c>
      <c r="CHP7" s="27">
        <v>1.2944</v>
      </c>
      <c r="CHQ7" s="27">
        <v>1.2944</v>
      </c>
      <c r="CHR7" s="27">
        <v>1.2944</v>
      </c>
      <c r="CHS7" s="27">
        <v>1.2818000000000001</v>
      </c>
      <c r="CHT7" s="27">
        <v>1.2827999999999999</v>
      </c>
      <c r="CHU7" s="27">
        <v>1.284</v>
      </c>
      <c r="CHV7" s="27">
        <v>1.2805</v>
      </c>
      <c r="CHW7" s="27">
        <v>1.2805</v>
      </c>
      <c r="CHX7" s="27">
        <v>1.2805</v>
      </c>
      <c r="CHY7" s="27">
        <v>1.2805</v>
      </c>
      <c r="CHZ7" s="27">
        <v>1.2805</v>
      </c>
      <c r="CIA7" s="27">
        <v>1.2767999999999999</v>
      </c>
      <c r="CIB7" s="27">
        <v>1.2861</v>
      </c>
      <c r="CIC7" s="27">
        <v>1.2935000000000001</v>
      </c>
      <c r="CID7" s="27">
        <v>1.2948</v>
      </c>
      <c r="CIE7" s="27">
        <v>1.2948</v>
      </c>
      <c r="CIF7" s="27">
        <v>1.2948</v>
      </c>
      <c r="CIG7" s="27">
        <v>1.2909999999999999</v>
      </c>
      <c r="CIH7" s="27">
        <v>1.2945</v>
      </c>
      <c r="CII7" s="27">
        <v>1.2944</v>
      </c>
      <c r="CIJ7" s="27">
        <v>1.2928999999999999</v>
      </c>
      <c r="CIK7" s="27">
        <v>1.3086</v>
      </c>
      <c r="CIL7" s="27">
        <v>1.3086</v>
      </c>
      <c r="CIM7" s="27">
        <v>1.3086</v>
      </c>
      <c r="CIN7" s="27">
        <v>1.2937000000000001</v>
      </c>
      <c r="CIO7" s="27">
        <v>1.2981</v>
      </c>
      <c r="CIP7" s="27">
        <v>1.3052999999999999</v>
      </c>
      <c r="CIQ7" s="27">
        <v>1.2994000000000001</v>
      </c>
      <c r="CIR7" s="27">
        <v>1.3089999999999999</v>
      </c>
      <c r="CIS7" s="27">
        <v>1.3089999999999999</v>
      </c>
      <c r="CIT7" s="27">
        <v>1.3089999999999999</v>
      </c>
      <c r="CIU7" s="27">
        <v>1.3009999999999999</v>
      </c>
      <c r="CIV7" s="27">
        <v>1.3035000000000001</v>
      </c>
      <c r="CIW7" s="27">
        <v>1.3033999999999999</v>
      </c>
      <c r="CIX7" s="27">
        <v>1.3007</v>
      </c>
      <c r="CIY7" s="27">
        <v>1.3</v>
      </c>
      <c r="CIZ7" s="27">
        <v>1.3</v>
      </c>
      <c r="CJA7" s="27">
        <v>1.3</v>
      </c>
      <c r="CJB7" s="27">
        <v>1.3129</v>
      </c>
      <c r="CJC7" s="27">
        <v>1.3097000000000001</v>
      </c>
      <c r="CJD7" s="27">
        <v>1.3077000000000001</v>
      </c>
      <c r="CJE7" s="27">
        <v>1.3304</v>
      </c>
      <c r="CJF7" s="27">
        <v>1.3186</v>
      </c>
      <c r="CJG7" s="27">
        <v>1.3186</v>
      </c>
      <c r="CJH7" s="27">
        <v>1.3186</v>
      </c>
      <c r="CJI7" s="27">
        <v>1.3186</v>
      </c>
      <c r="CJJ7" s="27">
        <v>1.337</v>
      </c>
      <c r="CJK7" s="27">
        <v>1.3349</v>
      </c>
      <c r="CJL7" s="27">
        <v>1.3351999999999999</v>
      </c>
      <c r="CJM7" s="27">
        <v>1.3325</v>
      </c>
      <c r="CJN7" s="27">
        <v>1.3325</v>
      </c>
      <c r="CJO7" s="27">
        <v>1.3325</v>
      </c>
      <c r="CJP7" s="27">
        <v>1.3327</v>
      </c>
      <c r="CJQ7" s="27">
        <v>1.3480000000000001</v>
      </c>
      <c r="CJR7" s="27">
        <v>1.3438000000000001</v>
      </c>
      <c r="CJS7" s="27">
        <v>1.3391</v>
      </c>
      <c r="CJT7" s="27">
        <v>1.3373999999999999</v>
      </c>
      <c r="CJU7" s="27">
        <v>1.3373999999999999</v>
      </c>
      <c r="CJV7" s="27">
        <v>1.3373999999999999</v>
      </c>
      <c r="CJW7" s="27">
        <v>1.3546</v>
      </c>
      <c r="CJX7" s="27">
        <v>1.3516999999999999</v>
      </c>
      <c r="CJY7" s="27">
        <v>1.3536999999999999</v>
      </c>
      <c r="CJZ7" s="27">
        <v>1.3552</v>
      </c>
      <c r="CKA7" s="27">
        <v>1.3644000000000001</v>
      </c>
      <c r="CKB7" s="27">
        <v>1.3644000000000001</v>
      </c>
      <c r="CKC7" s="27">
        <v>1.3644000000000001</v>
      </c>
      <c r="CKD7" s="27">
        <v>1.355</v>
      </c>
      <c r="CKE7" s="27">
        <v>1.3541000000000001</v>
      </c>
      <c r="CKF7" s="27">
        <v>1.3432999999999999</v>
      </c>
      <c r="CKG7" s="27">
        <v>1.3444</v>
      </c>
      <c r="CKH7" s="27">
        <v>1.3469</v>
      </c>
      <c r="CKI7" s="27">
        <v>1.3469</v>
      </c>
      <c r="CKJ7" s="27">
        <v>1.3469</v>
      </c>
      <c r="CKK7" s="27">
        <v>1.3349</v>
      </c>
      <c r="CKL7" s="27">
        <v>1.333</v>
      </c>
      <c r="CKM7" s="27">
        <v>1.3317000000000001</v>
      </c>
      <c r="CKN7" s="27">
        <v>1.3323</v>
      </c>
      <c r="CKO7" s="27">
        <v>1.3324</v>
      </c>
      <c r="CKP7" s="27">
        <v>1.3324</v>
      </c>
      <c r="CKQ7" s="27">
        <v>1.3324</v>
      </c>
      <c r="CKR7" s="27">
        <v>1.3368</v>
      </c>
      <c r="CKS7" s="27">
        <v>1.3277000000000001</v>
      </c>
      <c r="CKT7" s="27">
        <v>1.3327</v>
      </c>
      <c r="CKU7" s="27">
        <v>1.3341000000000001</v>
      </c>
      <c r="CKV7" s="27">
        <v>1.3273999999999999</v>
      </c>
      <c r="CKW7" s="27">
        <v>1.3273999999999999</v>
      </c>
      <c r="CKX7" s="27">
        <v>1.3273999999999999</v>
      </c>
      <c r="CKY7" s="27">
        <v>1.3112999999999999</v>
      </c>
      <c r="CKZ7" s="27">
        <v>1.3056000000000001</v>
      </c>
      <c r="CLA7" s="27">
        <v>1.3086</v>
      </c>
      <c r="CLB7" s="27">
        <v>1.3039000000000001</v>
      </c>
      <c r="CLC7" s="27">
        <v>1.3011999999999999</v>
      </c>
      <c r="CLD7" s="27">
        <v>1.3011999999999999</v>
      </c>
      <c r="CLE7" s="27">
        <v>1.3011999999999999</v>
      </c>
      <c r="CLF7" s="27">
        <v>1.3102</v>
      </c>
      <c r="CLG7" s="27">
        <v>1.3262</v>
      </c>
      <c r="CLH7" s="27">
        <v>1.3193999999999999</v>
      </c>
      <c r="CLI7" s="27">
        <v>1.3193999999999999</v>
      </c>
      <c r="CLJ7" s="27">
        <v>1.3183</v>
      </c>
      <c r="CLK7" s="27">
        <v>1.3183</v>
      </c>
      <c r="CLL7" s="27">
        <v>1.3183</v>
      </c>
      <c r="CLM7" s="27">
        <v>1.3266</v>
      </c>
      <c r="CLN7" s="27">
        <v>1.3218000000000001</v>
      </c>
      <c r="CLO7" s="27">
        <v>1.3218000000000001</v>
      </c>
      <c r="CLP7" s="27">
        <v>1.3218000000000001</v>
      </c>
      <c r="CLQ7" s="27">
        <v>1.3209</v>
      </c>
      <c r="CLR7" s="27">
        <v>1.3209</v>
      </c>
      <c r="CLS7" s="27">
        <v>1.3209</v>
      </c>
      <c r="CLT7" s="27">
        <v>1.3246</v>
      </c>
      <c r="CLU7" s="27">
        <v>1.3302</v>
      </c>
      <c r="CLV7" s="27">
        <v>1.3178000000000001</v>
      </c>
      <c r="CLW7" s="27">
        <v>1.3160000000000001</v>
      </c>
      <c r="CLX7" s="27">
        <v>1.3081</v>
      </c>
      <c r="CLY7" s="27">
        <v>1.3081</v>
      </c>
      <c r="CLZ7" s="27">
        <v>1.3081</v>
      </c>
      <c r="CMA7" s="27">
        <v>1.3077000000000001</v>
      </c>
      <c r="CMB7" s="27">
        <v>1.304</v>
      </c>
      <c r="CMC7" s="27">
        <v>1.2992999999999999</v>
      </c>
      <c r="CMD7" s="27">
        <v>1.2929999999999999</v>
      </c>
      <c r="CME7" s="27">
        <v>1.2905</v>
      </c>
      <c r="CMF7" s="27">
        <v>1.2905</v>
      </c>
      <c r="CMG7" s="27">
        <v>1.2905</v>
      </c>
      <c r="CMH7" s="27">
        <v>1.3071999999999999</v>
      </c>
      <c r="CMI7" s="27">
        <v>1.3065</v>
      </c>
      <c r="CMJ7" s="27">
        <v>1.3091999999999999</v>
      </c>
      <c r="CMK7" s="27">
        <v>1.3057000000000001</v>
      </c>
      <c r="CML7" s="27">
        <v>1.2986</v>
      </c>
      <c r="CMM7" s="27">
        <v>1.2986</v>
      </c>
      <c r="CMN7" s="27">
        <v>1.2986</v>
      </c>
      <c r="CMO7" s="27">
        <v>1.2994000000000001</v>
      </c>
      <c r="CMP7" s="27">
        <v>1.2890999999999999</v>
      </c>
      <c r="CMQ7" s="27">
        <v>1.2961</v>
      </c>
      <c r="CMR7" s="27">
        <v>1.2964</v>
      </c>
      <c r="CMS7" s="27">
        <v>1.2908999999999999</v>
      </c>
      <c r="CMT7" s="27">
        <v>1.2908999999999999</v>
      </c>
      <c r="CMU7" s="27">
        <v>1.2908999999999999</v>
      </c>
      <c r="CMV7" s="27">
        <v>1.2892999999999999</v>
      </c>
      <c r="CMW7" s="27">
        <v>1.2805</v>
      </c>
      <c r="CMX7" s="27">
        <v>1.2808999999999999</v>
      </c>
      <c r="CMY7" s="27">
        <v>1.2762</v>
      </c>
      <c r="CMZ7" s="27">
        <v>1.2745</v>
      </c>
      <c r="CNA7" s="27">
        <v>1.2745</v>
      </c>
      <c r="CNB7" s="27">
        <v>1.2745</v>
      </c>
      <c r="CNC7" s="27">
        <v>1.2756000000000001</v>
      </c>
      <c r="CND7" s="27">
        <v>1.2726</v>
      </c>
      <c r="CNE7" s="27">
        <v>1.2696000000000001</v>
      </c>
      <c r="CNF7" s="27">
        <v>1.2735000000000001</v>
      </c>
      <c r="CNG7" s="27">
        <v>1.2694000000000001</v>
      </c>
      <c r="CNH7" s="27">
        <v>1.2694000000000001</v>
      </c>
      <c r="CNI7" s="27">
        <v>1.2694000000000001</v>
      </c>
      <c r="CNJ7" s="27">
        <v>1.2736000000000001</v>
      </c>
      <c r="CNK7" s="27">
        <v>1.2746</v>
      </c>
      <c r="CNL7" s="27">
        <v>1.28</v>
      </c>
      <c r="CNM7" s="27">
        <v>1.2777000000000001</v>
      </c>
      <c r="CNN7" s="27">
        <v>1.2849999999999999</v>
      </c>
      <c r="CNO7" s="27">
        <v>1.2849999999999999</v>
      </c>
      <c r="CNP7" s="27">
        <v>1.2849999999999999</v>
      </c>
      <c r="CNQ7" s="27">
        <v>1.2975000000000001</v>
      </c>
      <c r="CNR7" s="27">
        <v>1.2992999999999999</v>
      </c>
      <c r="CNS7" s="27">
        <v>1.2962</v>
      </c>
      <c r="CNT7" s="27">
        <v>1.2898000000000001</v>
      </c>
      <c r="CNU7" s="27">
        <v>1.2907999999999999</v>
      </c>
      <c r="CNV7" s="27">
        <v>1.2907999999999999</v>
      </c>
      <c r="CNW7" s="27">
        <v>1.2907999999999999</v>
      </c>
      <c r="CNX7" s="27">
        <v>1.2992999999999999</v>
      </c>
      <c r="CNY7" s="27">
        <v>1.2942</v>
      </c>
      <c r="CNZ7" s="27">
        <v>1.3005</v>
      </c>
      <c r="COA7" s="27">
        <v>1.3063</v>
      </c>
      <c r="COB7" s="27">
        <v>1.3035000000000001</v>
      </c>
      <c r="COC7" s="27">
        <v>1.3035000000000001</v>
      </c>
      <c r="COD7" s="27">
        <v>1.3035000000000001</v>
      </c>
      <c r="COE7" s="27">
        <v>1.3118000000000001</v>
      </c>
      <c r="COF7" s="27">
        <v>1.3120000000000001</v>
      </c>
      <c r="COG7" s="27">
        <v>1.3046</v>
      </c>
      <c r="COH7" s="27">
        <v>1.2970999999999999</v>
      </c>
      <c r="COI7" s="27">
        <v>1.2969999999999999</v>
      </c>
      <c r="COJ7" s="27">
        <v>1.2969999999999999</v>
      </c>
      <c r="COK7" s="27">
        <v>1.2969999999999999</v>
      </c>
      <c r="COL7" s="27">
        <v>1.2918000000000001</v>
      </c>
      <c r="COM7" s="27">
        <v>1.2888999999999999</v>
      </c>
      <c r="CON7" s="27">
        <v>1.2952999999999999</v>
      </c>
      <c r="COO7" s="27">
        <v>1.2958000000000001</v>
      </c>
      <c r="COP7" s="27">
        <v>1.3002</v>
      </c>
      <c r="COQ7" s="27">
        <v>1.3002</v>
      </c>
      <c r="COR7" s="27">
        <v>1.3002</v>
      </c>
      <c r="COS7" s="27">
        <v>1.2950999999999999</v>
      </c>
      <c r="COT7" s="27">
        <v>1.2904</v>
      </c>
      <c r="COU7" s="27">
        <v>1.2929999999999999</v>
      </c>
      <c r="COV7" s="27">
        <v>1.2877000000000001</v>
      </c>
      <c r="COW7" s="27">
        <v>1.2929999999999999</v>
      </c>
      <c r="COX7" s="27">
        <v>1.2929999999999999</v>
      </c>
      <c r="COY7" s="27">
        <v>1.2929999999999999</v>
      </c>
      <c r="COZ7" s="27">
        <v>1.2874000000000001</v>
      </c>
      <c r="CPA7" s="27">
        <v>1.2845</v>
      </c>
      <c r="CPB7" s="27">
        <v>1.2931999999999999</v>
      </c>
      <c r="CPC7" s="27">
        <v>1.2916000000000001</v>
      </c>
      <c r="CPD7" s="27">
        <v>1.2988</v>
      </c>
      <c r="CPE7" s="27">
        <v>1.2988</v>
      </c>
      <c r="CPF7" s="27">
        <v>1.2988</v>
      </c>
      <c r="CPG7" s="27">
        <v>1.2954000000000001</v>
      </c>
      <c r="CPH7" s="27">
        <v>1.3002</v>
      </c>
      <c r="CPI7" s="27">
        <v>1.3053999999999999</v>
      </c>
      <c r="CPJ7" s="27">
        <v>1.3086</v>
      </c>
      <c r="CPK7" s="27">
        <v>1.3095000000000001</v>
      </c>
      <c r="CPL7" s="27">
        <v>1.3095000000000001</v>
      </c>
      <c r="CPM7" s="27">
        <v>1.3095000000000001</v>
      </c>
      <c r="CPN7" s="27">
        <v>1.2909999999999999</v>
      </c>
      <c r="CPO7" s="27">
        <v>1.2896000000000001</v>
      </c>
      <c r="CPP7" s="27">
        <v>1.2786999999999999</v>
      </c>
      <c r="CPQ7" s="27">
        <v>1.2776000000000001</v>
      </c>
      <c r="CPR7" s="27">
        <v>1.2706</v>
      </c>
      <c r="CPS7" s="27">
        <v>1.2706</v>
      </c>
      <c r="CPT7" s="27">
        <v>1.2706</v>
      </c>
      <c r="CPU7" s="27">
        <v>1.2638</v>
      </c>
      <c r="CPV7" s="27">
        <v>1.2578</v>
      </c>
      <c r="CPW7" s="27">
        <v>1.2579</v>
      </c>
      <c r="CPX7" s="27">
        <v>1.2567999999999999</v>
      </c>
      <c r="CPY7" s="27">
        <v>1.2611000000000001</v>
      </c>
      <c r="CPZ7" s="27">
        <v>1.2611000000000001</v>
      </c>
      <c r="CQA7" s="27">
        <v>1.2611000000000001</v>
      </c>
      <c r="CQB7" s="27">
        <v>1.2544</v>
      </c>
      <c r="CQC7" s="27">
        <v>1.2544999999999999</v>
      </c>
      <c r="CQD7" s="27">
        <v>1.2547999999999999</v>
      </c>
      <c r="CQE7" s="27">
        <v>1.2529999999999999</v>
      </c>
      <c r="CQF7" s="27">
        <v>1.2506999999999999</v>
      </c>
      <c r="CQG7" s="27">
        <v>1.2506999999999999</v>
      </c>
      <c r="CQH7" s="27">
        <v>1.2506999999999999</v>
      </c>
      <c r="CQI7" s="27">
        <v>1.2552000000000001</v>
      </c>
      <c r="CQJ7" s="27">
        <v>1.2447999999999999</v>
      </c>
      <c r="CQK7" s="27">
        <v>1.2427999999999999</v>
      </c>
      <c r="CQL7" s="27">
        <v>1.23</v>
      </c>
      <c r="CQM7" s="27">
        <v>1.2337</v>
      </c>
      <c r="CQN7" s="27">
        <v>1.2337</v>
      </c>
      <c r="CQO7" s="27">
        <v>1.2337</v>
      </c>
      <c r="CQP7" s="27">
        <v>1.2279</v>
      </c>
      <c r="CQQ7" s="27">
        <v>1.2276</v>
      </c>
      <c r="CQR7" s="27">
        <v>1.2352000000000001</v>
      </c>
      <c r="CQS7" s="27">
        <v>1.2339</v>
      </c>
      <c r="CQT7" s="27">
        <v>1.2262</v>
      </c>
      <c r="CQU7" s="27">
        <v>1.2262</v>
      </c>
      <c r="CQV7" s="27">
        <v>1.2262</v>
      </c>
      <c r="CQW7" s="27">
        <v>1.2301</v>
      </c>
      <c r="CQX7" s="27">
        <v>1.2336</v>
      </c>
      <c r="CQY7" s="27">
        <v>1.2436</v>
      </c>
      <c r="CQZ7" s="27">
        <v>1.2379</v>
      </c>
      <c r="CRA7" s="27">
        <v>1.2244999999999999</v>
      </c>
      <c r="CRB7" s="27">
        <v>1.2244999999999999</v>
      </c>
      <c r="CRC7" s="27">
        <v>1.2244999999999999</v>
      </c>
      <c r="CRD7" s="27">
        <v>1.2345999999999999</v>
      </c>
      <c r="CRE7" s="27">
        <v>1.2298</v>
      </c>
      <c r="CRF7" s="27">
        <v>1.2283999999999999</v>
      </c>
      <c r="CRG7" s="27">
        <v>1.2245999999999999</v>
      </c>
      <c r="CRH7" s="27">
        <v>1.2317</v>
      </c>
      <c r="CRI7" s="27">
        <v>1.2317</v>
      </c>
      <c r="CRJ7" s="27">
        <v>1.2317</v>
      </c>
      <c r="CRK7" s="27">
        <v>1.226</v>
      </c>
      <c r="CRL7" s="27">
        <v>1.2134</v>
      </c>
      <c r="CRM7" s="27">
        <v>1.2089000000000001</v>
      </c>
      <c r="CRN7" s="27">
        <v>1.2104999999999999</v>
      </c>
      <c r="CRO7" s="27">
        <v>1.22</v>
      </c>
      <c r="CRP7" s="27">
        <v>1.22</v>
      </c>
      <c r="CRQ7" s="27">
        <v>1.22</v>
      </c>
      <c r="CRR7" s="27">
        <v>1.2286999999999999</v>
      </c>
      <c r="CRS7" s="27">
        <v>1.2234</v>
      </c>
      <c r="CRT7" s="27">
        <v>1.2281</v>
      </c>
      <c r="CRU7" s="27">
        <v>1.2177</v>
      </c>
      <c r="CRV7" s="27">
        <v>1.2184999999999999</v>
      </c>
      <c r="CRW7" s="27">
        <v>1.2184999999999999</v>
      </c>
      <c r="CRX7" s="27">
        <v>1.2184999999999999</v>
      </c>
      <c r="CRY7" s="27">
        <v>1.2178</v>
      </c>
      <c r="CRZ7" s="27">
        <v>1.226</v>
      </c>
      <c r="CSA7" s="27">
        <v>1.2284999999999999</v>
      </c>
      <c r="CSB7" s="27">
        <v>1.2293000000000001</v>
      </c>
      <c r="CSC7" s="27">
        <v>1.2377</v>
      </c>
      <c r="CSD7" s="27">
        <v>1.2377</v>
      </c>
      <c r="CSE7" s="27">
        <v>1.2377</v>
      </c>
      <c r="CSF7" s="27">
        <v>1.2425999999999999</v>
      </c>
      <c r="CSG7" s="27">
        <v>1.256</v>
      </c>
      <c r="CSH7" s="27">
        <v>1.2575000000000001</v>
      </c>
      <c r="CSI7" s="27">
        <v>1.2593000000000001</v>
      </c>
      <c r="CSJ7" s="27">
        <v>1.2589999999999999</v>
      </c>
      <c r="CSK7" s="27">
        <v>1.2589999999999999</v>
      </c>
      <c r="CSL7" s="27">
        <v>1.2589999999999999</v>
      </c>
      <c r="CSM7" s="27">
        <v>1.2418</v>
      </c>
      <c r="CSN7" s="27">
        <v>1.2478</v>
      </c>
      <c r="CSO7" s="27">
        <v>1.2475000000000001</v>
      </c>
      <c r="CSP7" s="27">
        <v>1.2487999999999999</v>
      </c>
      <c r="CSQ7" s="27">
        <v>1.2539</v>
      </c>
      <c r="CSR7" s="27">
        <v>1.2539</v>
      </c>
      <c r="CSS7" s="27">
        <v>1.2539</v>
      </c>
      <c r="CST7" s="27">
        <v>1.2669999999999999</v>
      </c>
      <c r="CSU7" s="27">
        <v>1.2704</v>
      </c>
      <c r="CSV7" s="27">
        <v>1.2619</v>
      </c>
      <c r="CSW7" s="27">
        <v>1.2618</v>
      </c>
      <c r="CSX7" s="27">
        <v>1.2596000000000001</v>
      </c>
      <c r="CSY7" s="27">
        <v>1.2596000000000001</v>
      </c>
      <c r="CSZ7" s="27">
        <v>1.2596000000000001</v>
      </c>
      <c r="CTA7" s="27">
        <v>1.2551000000000001</v>
      </c>
      <c r="CTB7" s="27">
        <v>1.2534000000000001</v>
      </c>
      <c r="CTC7" s="27">
        <v>1.2492000000000001</v>
      </c>
      <c r="CTD7" s="27">
        <v>1.2544</v>
      </c>
      <c r="CTE7" s="27">
        <v>1.2467999999999999</v>
      </c>
      <c r="CTF7" s="27">
        <v>1.2467999999999999</v>
      </c>
      <c r="CTG7" s="27">
        <v>1.2467999999999999</v>
      </c>
      <c r="CTH7" s="27">
        <v>1.2595000000000001</v>
      </c>
      <c r="CTI7" s="27">
        <v>1.2484999999999999</v>
      </c>
      <c r="CTJ7" s="27">
        <v>1.2428999999999999</v>
      </c>
      <c r="CTK7" s="27">
        <v>1.2437</v>
      </c>
      <c r="CTL7" s="27">
        <v>1.2322</v>
      </c>
      <c r="CTM7" s="27">
        <v>1.2322</v>
      </c>
      <c r="CTN7" s="27">
        <v>1.2322</v>
      </c>
      <c r="CTO7" s="27">
        <v>1.2403</v>
      </c>
      <c r="CTP7" s="27">
        <v>1.2438</v>
      </c>
      <c r="CTQ7" s="27">
        <v>1.2523</v>
      </c>
      <c r="CTR7" s="27">
        <v>1.2565999999999999</v>
      </c>
      <c r="CTS7" s="27">
        <v>1.2545999999999999</v>
      </c>
      <c r="CTT7" s="27">
        <v>1.2545999999999999</v>
      </c>
      <c r="CTU7" s="27">
        <v>1.2545999999999999</v>
      </c>
      <c r="CTV7" s="27">
        <v>1.2557</v>
      </c>
      <c r="CTW7" s="27">
        <v>1.2659</v>
      </c>
      <c r="CTX7" s="27">
        <v>1.2767999999999999</v>
      </c>
      <c r="CTY7" s="27">
        <v>1.2749999999999999</v>
      </c>
      <c r="CTZ7" s="27">
        <v>1.2721</v>
      </c>
      <c r="CUA7" s="27">
        <v>1.2721</v>
      </c>
      <c r="CUB7" s="27">
        <v>1.2721</v>
      </c>
      <c r="CUC7" s="27">
        <v>1.2682</v>
      </c>
      <c r="CUD7" s="27">
        <v>1.2738</v>
      </c>
      <c r="CUE7" s="27">
        <v>1.2843</v>
      </c>
      <c r="CUF7" s="27">
        <v>1.2863</v>
      </c>
      <c r="CUG7" s="27">
        <v>1.2944</v>
      </c>
      <c r="CUH7" s="27">
        <v>1.2944</v>
      </c>
      <c r="CUI7" s="27">
        <v>1.2944</v>
      </c>
      <c r="CUJ7" s="27">
        <v>1.2961</v>
      </c>
      <c r="CUK7" s="27">
        <v>1.2949999999999999</v>
      </c>
      <c r="CUL7" s="27">
        <v>1.3025</v>
      </c>
      <c r="CUM7" s="27">
        <v>1.3032999999999999</v>
      </c>
      <c r="CUN7" s="27">
        <v>1.3131999999999999</v>
      </c>
      <c r="CUO7" s="27">
        <v>1.3131999999999999</v>
      </c>
      <c r="CUP7" s="27">
        <v>1.3131999999999999</v>
      </c>
      <c r="CUQ7" s="27">
        <v>1.3123</v>
      </c>
      <c r="CUR7" s="27">
        <v>1.3130999999999999</v>
      </c>
      <c r="CUS7" s="27">
        <v>1.3213999999999999</v>
      </c>
      <c r="CUT7" s="27">
        <v>1.3213999999999999</v>
      </c>
      <c r="CUU7" s="27">
        <v>1.3229</v>
      </c>
      <c r="CUV7" s="27">
        <v>1.3229</v>
      </c>
      <c r="CUW7" s="27">
        <v>1.3229</v>
      </c>
      <c r="CUX7" s="27">
        <v>1.3214999999999999</v>
      </c>
      <c r="CUY7" s="27">
        <v>1.3206</v>
      </c>
      <c r="CUZ7" s="27">
        <v>1.3161</v>
      </c>
      <c r="CVA7" s="27">
        <v>1.3130999999999999</v>
      </c>
      <c r="CVB7" s="27">
        <v>1.3191999999999999</v>
      </c>
      <c r="CVC7" s="27">
        <v>1.3191999999999999</v>
      </c>
      <c r="CVD7" s="27">
        <v>1.3191999999999999</v>
      </c>
      <c r="CVE7" s="27">
        <v>1.3086</v>
      </c>
      <c r="CVF7" s="27">
        <v>1.3092999999999999</v>
      </c>
      <c r="CVG7" s="27">
        <v>1.3131999999999999</v>
      </c>
      <c r="CVH7" s="27">
        <v>1.3024</v>
      </c>
      <c r="CVI7" s="27">
        <v>1.3148</v>
      </c>
      <c r="CVJ7" s="27">
        <v>1.3148</v>
      </c>
      <c r="CVK7" s="27">
        <v>1.3148</v>
      </c>
      <c r="CVL7" s="27">
        <v>1.3152999999999999</v>
      </c>
      <c r="CVM7" s="27">
        <v>1.3130999999999999</v>
      </c>
      <c r="CVN7" s="27">
        <v>1.3113999999999999</v>
      </c>
      <c r="CVO7" s="27">
        <v>1.3068</v>
      </c>
      <c r="CVP7" s="27">
        <v>1.3068</v>
      </c>
      <c r="CVQ7" s="27">
        <v>1.3068</v>
      </c>
      <c r="CVR7" s="27">
        <v>1.3068</v>
      </c>
      <c r="CVS7" s="27">
        <v>1.3068</v>
      </c>
      <c r="CVT7" s="27">
        <v>1.3142</v>
      </c>
      <c r="CVU7" s="27">
        <v>1.3314999999999999</v>
      </c>
      <c r="CVV7" s="27">
        <v>1.3319000000000001</v>
      </c>
      <c r="CVW7" s="27">
        <v>1.3355999999999999</v>
      </c>
      <c r="CVX7" s="27">
        <v>1.3355999999999999</v>
      </c>
      <c r="CVY7" s="27">
        <v>1.3355999999999999</v>
      </c>
      <c r="CVZ7" s="27">
        <v>1.3271999999999999</v>
      </c>
      <c r="CWA7" s="27">
        <v>1.3337000000000001</v>
      </c>
      <c r="CWB7" s="27">
        <v>1.3332999999999999</v>
      </c>
      <c r="CWC7" s="27">
        <v>1.3275999999999999</v>
      </c>
      <c r="CWD7" s="27">
        <v>1.3242</v>
      </c>
      <c r="CWE7" s="27">
        <v>1.3242</v>
      </c>
      <c r="CWF7" s="27">
        <v>1.3242</v>
      </c>
      <c r="CWG7" s="27">
        <v>1.3167</v>
      </c>
      <c r="CWH7" s="27">
        <v>1.3225</v>
      </c>
      <c r="CWI7" s="27">
        <v>1.3198000000000001</v>
      </c>
      <c r="CWJ7" s="27">
        <v>1.3149999999999999</v>
      </c>
      <c r="CWK7" s="27">
        <v>1.3116000000000001</v>
      </c>
      <c r="CWL7" s="27">
        <v>1.3116000000000001</v>
      </c>
      <c r="CWM7" s="27">
        <v>1.3116000000000001</v>
      </c>
      <c r="CWN7" s="27">
        <v>1.3057000000000001</v>
      </c>
      <c r="CWO7" s="27">
        <v>1.3062</v>
      </c>
      <c r="CWP7" s="27">
        <v>1.3057000000000001</v>
      </c>
      <c r="CWQ7" s="27">
        <v>1.3119000000000001</v>
      </c>
      <c r="CWR7" s="27">
        <v>1.3190999999999999</v>
      </c>
      <c r="CWS7" s="27">
        <v>1.3190999999999999</v>
      </c>
      <c r="CWT7" s="27">
        <v>1.3190999999999999</v>
      </c>
      <c r="CWU7" s="27">
        <v>1.3242</v>
      </c>
      <c r="CWV7" s="27">
        <v>1.3120000000000001</v>
      </c>
      <c r="CWW7" s="27">
        <v>1.3152999999999999</v>
      </c>
      <c r="CWX7" s="27">
        <v>1.3220000000000001</v>
      </c>
      <c r="CWY7" s="27">
        <v>1.3217000000000001</v>
      </c>
      <c r="CWZ7" s="27">
        <v>1.3217000000000001</v>
      </c>
      <c r="CXA7" s="27">
        <v>1.3217000000000001</v>
      </c>
      <c r="CXB7" s="27">
        <v>1.3311999999999999</v>
      </c>
      <c r="CXC7" s="27">
        <v>1.3443000000000001</v>
      </c>
      <c r="CXD7" s="27">
        <v>1.3453999999999999</v>
      </c>
      <c r="CXE7" s="27">
        <v>1.3388</v>
      </c>
      <c r="CXF7" s="27">
        <v>1.3411999999999999</v>
      </c>
      <c r="CXG7" s="27">
        <v>1.3411999999999999</v>
      </c>
      <c r="CXH7" s="27">
        <v>1.3411999999999999</v>
      </c>
      <c r="CXI7" s="27">
        <v>1.33</v>
      </c>
      <c r="CXJ7" s="27">
        <v>1.323</v>
      </c>
      <c r="CXK7" s="27">
        <v>1.3222</v>
      </c>
      <c r="CXL7" s="27">
        <v>1.3266</v>
      </c>
      <c r="CXM7" s="27">
        <v>1.3159000000000001</v>
      </c>
      <c r="CXN7" s="27">
        <v>1.3159000000000001</v>
      </c>
      <c r="CXO7" s="27">
        <v>1.3159000000000001</v>
      </c>
      <c r="CXP7" s="27">
        <v>1.2982</v>
      </c>
      <c r="CXQ7" s="27">
        <v>1.3091999999999999</v>
      </c>
      <c r="CXR7" s="27">
        <v>1.3169</v>
      </c>
      <c r="CXS7" s="27">
        <v>1.3253999999999999</v>
      </c>
      <c r="CXT7" s="27">
        <v>1.3189</v>
      </c>
      <c r="CXU7" s="27">
        <v>1.3189</v>
      </c>
      <c r="CXV7" s="27">
        <v>1.3189</v>
      </c>
      <c r="CXW7" s="27">
        <v>1.3288</v>
      </c>
      <c r="CXX7" s="27">
        <v>1.3273999999999999</v>
      </c>
      <c r="CXY7" s="27">
        <v>1.3112999999999999</v>
      </c>
      <c r="CXZ7" s="27">
        <v>1.3042</v>
      </c>
      <c r="CYA7" s="27">
        <v>1.3160000000000001</v>
      </c>
      <c r="CYB7" s="27">
        <v>1.3160000000000001</v>
      </c>
      <c r="CYC7" s="27">
        <v>1.3160000000000001</v>
      </c>
      <c r="CYD7" s="27">
        <v>1.3093999999999999</v>
      </c>
      <c r="CYE7" s="27">
        <v>1.3174999999999999</v>
      </c>
      <c r="CYF7" s="27">
        <v>1.3176000000000001</v>
      </c>
      <c r="CYG7" s="27">
        <v>1.3109999999999999</v>
      </c>
      <c r="CYH7" s="27">
        <v>1.3145</v>
      </c>
      <c r="CYI7" s="27">
        <v>1.3145</v>
      </c>
      <c r="CYJ7" s="27">
        <v>1.3145</v>
      </c>
      <c r="CYK7" s="27">
        <v>1.3145</v>
      </c>
      <c r="CYL7" s="27">
        <v>1.2942</v>
      </c>
      <c r="CYM7" s="27">
        <v>1.3003</v>
      </c>
      <c r="CYN7" s="27">
        <v>1.3017000000000001</v>
      </c>
      <c r="CYO7" s="27">
        <v>1.2902</v>
      </c>
      <c r="CYP7" s="27">
        <v>1.2902</v>
      </c>
      <c r="CYQ7" s="27">
        <v>1.2902</v>
      </c>
      <c r="CYR7" s="27">
        <v>1.2910999999999999</v>
      </c>
      <c r="CYS7" s="27">
        <v>1.2830999999999999</v>
      </c>
      <c r="CYT7" s="27">
        <v>1.2789999999999999</v>
      </c>
      <c r="CYU7" s="27">
        <v>1.2668999999999999</v>
      </c>
      <c r="CYV7" s="27">
        <v>1.2770999999999999</v>
      </c>
      <c r="CYW7" s="27">
        <v>1.2770999999999999</v>
      </c>
      <c r="CYX7" s="27">
        <v>1.2770999999999999</v>
      </c>
      <c r="CYY7" s="27">
        <v>1.2736000000000001</v>
      </c>
      <c r="CYZ7" s="27">
        <v>1.2718</v>
      </c>
      <c r="CZA7" s="27">
        <v>1.2807999999999999</v>
      </c>
      <c r="CZB7" s="27">
        <v>1.2727999999999999</v>
      </c>
      <c r="CZC7" s="27">
        <v>1.2776000000000001</v>
      </c>
      <c r="CZD7" s="27">
        <v>1.2776000000000001</v>
      </c>
      <c r="CZE7" s="27">
        <v>1.2776000000000001</v>
      </c>
      <c r="CZF7" s="27">
        <v>1.2831999999999999</v>
      </c>
      <c r="CZG7" s="27">
        <v>1.2948</v>
      </c>
      <c r="CZH7" s="27">
        <v>1.3013999999999999</v>
      </c>
      <c r="CZI7" s="27">
        <v>1.2935000000000001</v>
      </c>
      <c r="CZJ7" s="27">
        <v>1.2939000000000001</v>
      </c>
      <c r="CZK7" s="27">
        <v>1.2939000000000001</v>
      </c>
      <c r="CZL7" s="27">
        <v>1.2939000000000001</v>
      </c>
      <c r="CZM7" s="27">
        <v>1.2888999999999999</v>
      </c>
      <c r="CZN7" s="27">
        <v>1.3073999999999999</v>
      </c>
      <c r="CZO7" s="27">
        <v>1.3069</v>
      </c>
      <c r="CZP7" s="27">
        <v>1.3057000000000001</v>
      </c>
      <c r="CZQ7" s="27">
        <v>1.3057000000000001</v>
      </c>
      <c r="CZR7" s="27">
        <v>1.3057000000000001</v>
      </c>
      <c r="CZS7" s="27">
        <v>1.3057000000000001</v>
      </c>
      <c r="CZT7" s="27">
        <v>1.3047</v>
      </c>
      <c r="CZU7" s="27">
        <v>1.3053999999999999</v>
      </c>
      <c r="CZV7" s="27">
        <v>1.3073999999999999</v>
      </c>
      <c r="CZW7" s="27">
        <v>1.3039000000000001</v>
      </c>
      <c r="CZX7" s="27">
        <v>1.3064</v>
      </c>
      <c r="CZY7" s="27">
        <v>1.3064</v>
      </c>
      <c r="CZZ7" s="27">
        <v>1.3064</v>
      </c>
      <c r="DAA7" s="27">
        <v>1.3019000000000001</v>
      </c>
      <c r="DAB7" s="27">
        <v>1.2992999999999999</v>
      </c>
      <c r="DAC7" s="27">
        <v>1.3181</v>
      </c>
      <c r="DAD7" s="27">
        <v>1.3250999999999999</v>
      </c>
      <c r="DAE7" s="27">
        <v>1.3384</v>
      </c>
      <c r="DAF7" s="27">
        <v>1.3384</v>
      </c>
      <c r="DAG7" s="27">
        <v>1.3384</v>
      </c>
      <c r="DAH7" s="27">
        <v>1.341</v>
      </c>
      <c r="DAI7" s="27">
        <v>1.3376999999999999</v>
      </c>
      <c r="DAJ7" s="27">
        <v>1.3393999999999999</v>
      </c>
      <c r="DAK7" s="27">
        <v>1.3442000000000001</v>
      </c>
      <c r="DAL7" s="27">
        <v>1.3511</v>
      </c>
      <c r="DAM7" s="27">
        <v>1.3511</v>
      </c>
      <c r="DAN7" s="27">
        <v>1.3511</v>
      </c>
      <c r="DAO7" s="27">
        <v>1.3492</v>
      </c>
      <c r="DAP7" s="27">
        <v>1.3418000000000001</v>
      </c>
      <c r="DAQ7" s="27">
        <v>1.3335999999999999</v>
      </c>
      <c r="DAR7" s="27">
        <v>1.3348</v>
      </c>
      <c r="DAS7" s="27">
        <v>1.3229</v>
      </c>
      <c r="DAT7" s="27">
        <v>1.3229</v>
      </c>
      <c r="DAU7" s="27">
        <v>1.3229</v>
      </c>
      <c r="DAV7" s="27">
        <v>1.3372999999999999</v>
      </c>
      <c r="DAW7" s="27">
        <v>1.3387</v>
      </c>
      <c r="DAX7" s="27">
        <v>1.3534999999999999</v>
      </c>
      <c r="DAY7" s="27">
        <v>1.3458000000000001</v>
      </c>
      <c r="DAZ7" s="27">
        <v>1.3575999999999999</v>
      </c>
      <c r="DBA7" s="27">
        <v>1.3575999999999999</v>
      </c>
      <c r="DBB7" s="27">
        <v>1.3575999999999999</v>
      </c>
      <c r="DBC7" s="27">
        <v>1.3480000000000001</v>
      </c>
      <c r="DBD7" s="27">
        <v>1.3484</v>
      </c>
      <c r="DBE7" s="27">
        <v>1.3532</v>
      </c>
      <c r="DBF7" s="27">
        <v>1.3658999999999999</v>
      </c>
      <c r="DBG7" s="27">
        <v>1.365</v>
      </c>
      <c r="DBH7" s="27">
        <v>1.365</v>
      </c>
      <c r="DBI7" s="27">
        <v>1.365</v>
      </c>
      <c r="DBJ7" s="27">
        <v>1.3615999999999999</v>
      </c>
      <c r="DBK7" s="27">
        <v>1.3633</v>
      </c>
      <c r="DBL7" s="27">
        <v>1.3788</v>
      </c>
      <c r="DBM7" s="27">
        <v>1.3742000000000001</v>
      </c>
      <c r="DBN7" s="27">
        <v>1.3773</v>
      </c>
      <c r="DBO7" s="27">
        <v>1.3773</v>
      </c>
      <c r="DBP7" s="27">
        <v>1.3773</v>
      </c>
      <c r="DBQ7" s="27">
        <v>1.3773</v>
      </c>
      <c r="DBR7" s="27">
        <v>1.3809</v>
      </c>
      <c r="DBS7" s="27">
        <v>1.3627</v>
      </c>
      <c r="DBT7" s="27">
        <v>1.4000999999999999</v>
      </c>
      <c r="DBU7" s="27">
        <v>1.4159999999999999</v>
      </c>
      <c r="DBV7" s="27">
        <v>1.4159999999999999</v>
      </c>
      <c r="DBW7" s="27">
        <v>1.4159999999999999</v>
      </c>
      <c r="DBX7" s="27">
        <v>1.4037999999999999</v>
      </c>
      <c r="DBY7" s="27">
        <v>1.3927</v>
      </c>
      <c r="DBZ7" s="27">
        <v>1.3917999999999999</v>
      </c>
      <c r="DCA7" s="27">
        <v>1.3855999999999999</v>
      </c>
      <c r="DCB7" s="27">
        <v>1.3797999999999999</v>
      </c>
      <c r="DCC7" s="27">
        <v>1.3797999999999999</v>
      </c>
      <c r="DCD7" s="27">
        <v>1.3797999999999999</v>
      </c>
      <c r="DCE7" s="27">
        <v>1.3807</v>
      </c>
      <c r="DCF7" s="27">
        <v>1.3828</v>
      </c>
      <c r="DCG7" s="27">
        <v>1.3675999999999999</v>
      </c>
      <c r="DCH7" s="27">
        <v>1.3775999999999999</v>
      </c>
      <c r="DCI7" s="27">
        <v>1.3807</v>
      </c>
      <c r="DCJ7" s="27">
        <v>1.3807</v>
      </c>
      <c r="DCK7" s="27">
        <v>1.3807</v>
      </c>
      <c r="DCL7" s="27">
        <v>1.3727</v>
      </c>
      <c r="DCM7" s="27">
        <v>1.3766</v>
      </c>
      <c r="DCN7" s="27">
        <v>1.3607</v>
      </c>
      <c r="DCO7" s="27">
        <v>1.3593</v>
      </c>
      <c r="DCP7" s="27">
        <v>1.3433999999999999</v>
      </c>
      <c r="DCQ7" s="27">
        <v>1.3433999999999999</v>
      </c>
      <c r="DCR7" s="27">
        <v>1.3433999999999999</v>
      </c>
      <c r="DCS7" s="27">
        <v>1.3269</v>
      </c>
      <c r="DCT7" s="27">
        <v>1.3337000000000001</v>
      </c>
      <c r="DCU7" s="27">
        <v>1.3181</v>
      </c>
      <c r="DCV7" s="27">
        <v>1.3327</v>
      </c>
      <c r="DCW7" s="27">
        <v>1.3503000000000001</v>
      </c>
      <c r="DCX7" s="27">
        <v>1.3503000000000001</v>
      </c>
      <c r="DCY7" s="27">
        <v>1.3503000000000001</v>
      </c>
      <c r="DCZ7" s="27">
        <v>1.3614999999999999</v>
      </c>
      <c r="DDA7" s="27">
        <v>1.3631</v>
      </c>
      <c r="DDB7" s="27">
        <v>1.3579000000000001</v>
      </c>
      <c r="DDC7" s="27">
        <v>1.35</v>
      </c>
      <c r="DDD7" s="27">
        <v>1.343</v>
      </c>
      <c r="DDE7" s="27">
        <v>1.343</v>
      </c>
      <c r="DDF7" s="27">
        <v>1.343</v>
      </c>
      <c r="DDG7" s="27">
        <v>1.3448</v>
      </c>
      <c r="DDH7" s="27">
        <v>1.3635999999999999</v>
      </c>
      <c r="DDI7" s="27">
        <v>1.371</v>
      </c>
      <c r="DDJ7" s="27">
        <v>1.3641000000000001</v>
      </c>
      <c r="DDK7" s="27">
        <v>1.3759999999999999</v>
      </c>
      <c r="DDL7" s="27">
        <v>1.3759999999999999</v>
      </c>
      <c r="DDM7" s="27">
        <v>1.3759999999999999</v>
      </c>
      <c r="DDN7" s="27">
        <v>1.3794999999999999</v>
      </c>
      <c r="DDO7" s="27">
        <v>1.3729</v>
      </c>
      <c r="DDP7" s="27">
        <v>1.3645</v>
      </c>
      <c r="DDQ7" s="27">
        <v>1.3655999999999999</v>
      </c>
      <c r="DDR7" s="27">
        <v>1.3816999999999999</v>
      </c>
      <c r="DDS7" s="27">
        <v>1.3816999999999999</v>
      </c>
      <c r="DDT7" s="27">
        <v>1.3816999999999999</v>
      </c>
      <c r="DDU7" s="27">
        <v>1.4044000000000001</v>
      </c>
      <c r="DDV7" s="27">
        <v>1.4036</v>
      </c>
      <c r="DDW7" s="27">
        <v>1.4098999999999999</v>
      </c>
      <c r="DDX7" s="27">
        <v>1.4126000000000001</v>
      </c>
      <c r="DDY7" s="27">
        <v>1.4255</v>
      </c>
      <c r="DDZ7" s="27">
        <v>1.4255</v>
      </c>
      <c r="DEA7" s="27">
        <v>1.4255</v>
      </c>
      <c r="DEB7" s="27">
        <v>1.4285000000000001</v>
      </c>
      <c r="DEC7" s="27">
        <v>1.4450000000000001</v>
      </c>
      <c r="DED7" s="27">
        <v>1.4401999999999999</v>
      </c>
      <c r="DEE7" s="27">
        <v>1.4487000000000001</v>
      </c>
      <c r="DEF7" s="27">
        <v>1.4401999999999999</v>
      </c>
      <c r="DEG7" s="27">
        <v>1.4401999999999999</v>
      </c>
      <c r="DEH7" s="27">
        <v>1.4401999999999999</v>
      </c>
      <c r="DEI7" s="27">
        <v>1.4423999999999999</v>
      </c>
      <c r="DEJ7" s="27">
        <v>1.4433</v>
      </c>
      <c r="DEK7" s="27">
        <v>1.4461999999999999</v>
      </c>
      <c r="DEL7" s="27">
        <v>1.4413</v>
      </c>
      <c r="DEM7" s="27">
        <v>1.4384999999999999</v>
      </c>
      <c r="DEN7" s="27">
        <v>1.4384999999999999</v>
      </c>
      <c r="DEO7" s="27">
        <v>1.4384999999999999</v>
      </c>
      <c r="DEP7" s="27">
        <v>1.4369000000000001</v>
      </c>
      <c r="DEQ7" s="27">
        <v>1.4477</v>
      </c>
      <c r="DER7" s="27">
        <v>1.4359999999999999</v>
      </c>
      <c r="DES7" s="27">
        <v>1.4309000000000001</v>
      </c>
      <c r="DET7" s="27">
        <v>1.425</v>
      </c>
      <c r="DEU7" s="27">
        <v>1.425</v>
      </c>
      <c r="DEV7" s="27">
        <v>1.425</v>
      </c>
      <c r="DEW7" s="27">
        <v>1.4142999999999999</v>
      </c>
      <c r="DEX7" s="27">
        <v>1.4367000000000001</v>
      </c>
      <c r="DEY7" s="27">
        <v>1.4267000000000001</v>
      </c>
      <c r="DEZ7" s="27">
        <v>1.4225000000000001</v>
      </c>
      <c r="DFA7" s="27">
        <v>1.4155</v>
      </c>
      <c r="DFB7" s="27">
        <v>1.4155</v>
      </c>
      <c r="DFC7" s="27">
        <v>1.4155</v>
      </c>
      <c r="DFD7" s="27">
        <v>1.4229000000000001</v>
      </c>
      <c r="DFE7" s="27">
        <v>1.43</v>
      </c>
      <c r="DFF7" s="27">
        <v>1.417</v>
      </c>
      <c r="DFG7" s="27">
        <v>1.4415</v>
      </c>
      <c r="DFH7" s="27">
        <v>1.4259999999999999</v>
      </c>
      <c r="DFI7" s="27">
        <v>1.4259999999999999</v>
      </c>
      <c r="DFJ7" s="27">
        <v>1.4259999999999999</v>
      </c>
      <c r="DFK7" s="27">
        <v>1.4259999999999999</v>
      </c>
      <c r="DFL7" s="27">
        <v>1.4446000000000001</v>
      </c>
      <c r="DFM7" s="27">
        <v>1.4471000000000001</v>
      </c>
      <c r="DFN7" s="27">
        <v>1.4379999999999999</v>
      </c>
      <c r="DFO7" s="27">
        <v>1.4391</v>
      </c>
      <c r="DFP7" s="27">
        <v>1.4391</v>
      </c>
      <c r="DFQ7" s="27">
        <v>1.4391</v>
      </c>
      <c r="DFR7" s="27">
        <v>1.4221999999999999</v>
      </c>
      <c r="DFS7" s="27">
        <v>1.4207000000000001</v>
      </c>
      <c r="DFT7" s="27">
        <v>1.4159999999999999</v>
      </c>
      <c r="DFU7" s="27">
        <v>1.4045000000000001</v>
      </c>
      <c r="DFV7" s="27">
        <v>1.4146000000000001</v>
      </c>
      <c r="DFW7" s="27">
        <v>1.4146000000000001</v>
      </c>
      <c r="DFX7" s="27">
        <v>1.4146000000000001</v>
      </c>
      <c r="DFY7" s="27">
        <v>1.4201999999999999</v>
      </c>
      <c r="DFZ7" s="27">
        <v>1.4073</v>
      </c>
      <c r="DGA7" s="27">
        <v>1.3975</v>
      </c>
      <c r="DGB7" s="27">
        <v>1.4056</v>
      </c>
      <c r="DGC7" s="27">
        <v>1.4241999999999999</v>
      </c>
      <c r="DGD7" s="27">
        <v>1.4241999999999999</v>
      </c>
      <c r="DGE7" s="27">
        <v>1.4241999999999999</v>
      </c>
      <c r="DGF7" s="27">
        <v>1.4247000000000001</v>
      </c>
      <c r="DGG7" s="27">
        <v>1.4318</v>
      </c>
      <c r="DGH7" s="27">
        <v>1.4460999999999999</v>
      </c>
      <c r="DGI7" s="27">
        <v>1.45</v>
      </c>
      <c r="DGJ7" s="27">
        <v>1.4488000000000001</v>
      </c>
      <c r="DGK7" s="27">
        <v>1.4488000000000001</v>
      </c>
      <c r="DGL7" s="27">
        <v>1.4488000000000001</v>
      </c>
      <c r="DGM7" s="27">
        <v>1.4453</v>
      </c>
      <c r="DGN7" s="27">
        <v>1.4424999999999999</v>
      </c>
      <c r="DGO7" s="27">
        <v>1.4260999999999999</v>
      </c>
      <c r="DGP7" s="27">
        <v>1.4205000000000001</v>
      </c>
      <c r="DGQ7" s="27">
        <v>1.4219999999999999</v>
      </c>
      <c r="DGR7" s="27">
        <v>1.4219999999999999</v>
      </c>
      <c r="DGS7" s="27">
        <v>1.4219999999999999</v>
      </c>
      <c r="DGT7" s="27">
        <v>1.4212</v>
      </c>
      <c r="DGU7" s="27">
        <v>1.4397</v>
      </c>
      <c r="DGV7" s="27">
        <v>1.4373</v>
      </c>
      <c r="DGW7" s="27">
        <v>1.4235</v>
      </c>
      <c r="DGX7" s="27">
        <v>1.427</v>
      </c>
      <c r="DGY7" s="27">
        <v>1.427</v>
      </c>
      <c r="DGZ7" s="27">
        <v>1.427</v>
      </c>
      <c r="DHA7" s="27">
        <v>1.4088000000000001</v>
      </c>
      <c r="DHB7" s="27">
        <v>1.4292</v>
      </c>
      <c r="DHC7" s="27">
        <v>1.4448000000000001</v>
      </c>
      <c r="DHD7" s="27">
        <v>1.4354</v>
      </c>
      <c r="DHE7" s="27">
        <v>1.4486000000000001</v>
      </c>
      <c r="DHF7" s="27">
        <v>1.4486000000000001</v>
      </c>
      <c r="DHG7" s="27">
        <v>1.4486000000000001</v>
      </c>
      <c r="DHH7" s="27">
        <v>1.4614</v>
      </c>
      <c r="DHI7" s="27">
        <v>1.4608000000000001</v>
      </c>
      <c r="DHJ7" s="27">
        <v>1.4652000000000001</v>
      </c>
      <c r="DHK7" s="27">
        <v>1.4596</v>
      </c>
      <c r="DHL7" s="27">
        <v>1.4488000000000001</v>
      </c>
      <c r="DHM7" s="27">
        <v>1.4488000000000001</v>
      </c>
      <c r="DHN7" s="27">
        <v>1.4488000000000001</v>
      </c>
      <c r="DHO7" s="27">
        <v>1.446</v>
      </c>
      <c r="DHP7" s="27">
        <v>1.4408000000000001</v>
      </c>
      <c r="DHQ7" s="27">
        <v>1.4384999999999999</v>
      </c>
      <c r="DHR7" s="27">
        <v>1.4272</v>
      </c>
      <c r="DHS7" s="27">
        <v>1.4265000000000001</v>
      </c>
      <c r="DHT7" s="27">
        <v>1.4265000000000001</v>
      </c>
      <c r="DHU7" s="27">
        <v>1.4265000000000001</v>
      </c>
      <c r="DHV7" s="27">
        <v>1.4168000000000001</v>
      </c>
      <c r="DHW7" s="27">
        <v>1.4069</v>
      </c>
      <c r="DHX7" s="27">
        <v>1.4089</v>
      </c>
      <c r="DHY7" s="27">
        <v>1.4019999999999999</v>
      </c>
      <c r="DHZ7" s="27">
        <v>1.4237</v>
      </c>
      <c r="DIA7" s="27">
        <v>1.4237</v>
      </c>
      <c r="DIB7" s="27">
        <v>1.4237</v>
      </c>
      <c r="DIC7" s="27">
        <v>1.4265000000000001</v>
      </c>
      <c r="DID7" s="27">
        <v>1.4227000000000001</v>
      </c>
      <c r="DIE7" s="27">
        <v>1.4171</v>
      </c>
      <c r="DIF7" s="27">
        <v>1.4142999999999999</v>
      </c>
      <c r="DIG7" s="27">
        <v>1.4279999999999999</v>
      </c>
      <c r="DIH7" s="27">
        <v>1.4279999999999999</v>
      </c>
      <c r="DII7" s="27">
        <v>1.4279999999999999</v>
      </c>
      <c r="DIJ7" s="27">
        <v>1.4153</v>
      </c>
      <c r="DIK7" s="27">
        <v>1.4357</v>
      </c>
      <c r="DIL7" s="27">
        <v>1.4358</v>
      </c>
      <c r="DIM7" s="27">
        <v>1.4397</v>
      </c>
      <c r="DIN7" s="27">
        <v>1.4500999999999999</v>
      </c>
      <c r="DIO7" s="27">
        <v>1.4500999999999999</v>
      </c>
      <c r="DIP7" s="27">
        <v>1.4500999999999999</v>
      </c>
      <c r="DIQ7" s="27">
        <v>1.4814000000000001</v>
      </c>
      <c r="DIR7" s="27">
        <v>1.4882</v>
      </c>
      <c r="DIS7" s="27">
        <v>1.478</v>
      </c>
      <c r="DIT7" s="27">
        <v>1.4837</v>
      </c>
      <c r="DIU7" s="27">
        <v>1.486</v>
      </c>
      <c r="DIV7" s="27">
        <v>1.486</v>
      </c>
      <c r="DIW7" s="27">
        <v>1.486</v>
      </c>
      <c r="DIX7" s="27">
        <v>1.4794</v>
      </c>
      <c r="DIY7" s="27">
        <v>1.4668000000000001</v>
      </c>
      <c r="DIZ7" s="27">
        <v>1.4617</v>
      </c>
      <c r="DJA7" s="27">
        <v>1.4583999999999999</v>
      </c>
      <c r="DJB7" s="27">
        <v>1.4583999999999999</v>
      </c>
      <c r="DJC7" s="27">
        <v>1.4583999999999999</v>
      </c>
      <c r="DJD7" s="27">
        <v>1.4583999999999999</v>
      </c>
      <c r="DJE7" s="27">
        <v>1.4583999999999999</v>
      </c>
      <c r="DJF7" s="27">
        <v>1.4515</v>
      </c>
      <c r="DJG7" s="27">
        <v>1.4301999999999999</v>
      </c>
      <c r="DJH7" s="27">
        <v>1.4275</v>
      </c>
      <c r="DJI7" s="27">
        <v>1.4450000000000001</v>
      </c>
      <c r="DJJ7" s="27">
        <v>1.4450000000000001</v>
      </c>
      <c r="DJK7" s="27">
        <v>1.4450000000000001</v>
      </c>
      <c r="DJL7" s="27">
        <v>1.4400999999999999</v>
      </c>
      <c r="DJM7" s="27">
        <v>1.4493</v>
      </c>
      <c r="DJN7" s="27">
        <v>1.4470000000000001</v>
      </c>
      <c r="DJO7" s="27">
        <v>1.4434</v>
      </c>
      <c r="DJP7" s="27">
        <v>1.4400999999999999</v>
      </c>
      <c r="DJQ7" s="27">
        <v>1.4400999999999999</v>
      </c>
      <c r="DJR7" s="27">
        <v>1.4400999999999999</v>
      </c>
      <c r="DJS7" s="27">
        <v>1.4282999999999999</v>
      </c>
      <c r="DJT7" s="27">
        <v>1.43</v>
      </c>
      <c r="DJU7" s="27">
        <v>1.4166000000000001</v>
      </c>
      <c r="DJV7" s="27">
        <v>1.4239999999999999</v>
      </c>
      <c r="DJW7" s="27">
        <v>1.4140999999999999</v>
      </c>
      <c r="DJX7" s="27">
        <v>1.4140999999999999</v>
      </c>
      <c r="DJY7" s="27">
        <v>1.4140999999999999</v>
      </c>
      <c r="DJZ7" s="27">
        <v>1.4207000000000001</v>
      </c>
      <c r="DKA7" s="27">
        <v>1.409</v>
      </c>
      <c r="DKB7" s="27">
        <v>1.4066000000000001</v>
      </c>
      <c r="DKC7" s="27">
        <v>1.4032</v>
      </c>
      <c r="DKD7" s="27">
        <v>1.4115</v>
      </c>
      <c r="DKE7" s="27">
        <v>1.4115</v>
      </c>
      <c r="DKF7" s="27">
        <v>1.4115</v>
      </c>
      <c r="DKG7" s="27">
        <v>1.4128000000000001</v>
      </c>
      <c r="DKH7" s="27">
        <v>1.4136</v>
      </c>
      <c r="DKI7" s="27">
        <v>1.4211</v>
      </c>
      <c r="DKJ7" s="27">
        <v>1.4194</v>
      </c>
      <c r="DKK7" s="27">
        <v>1.413</v>
      </c>
      <c r="DKL7" s="27">
        <v>1.413</v>
      </c>
      <c r="DKM7" s="27">
        <v>1.413</v>
      </c>
      <c r="DKN7" s="27">
        <v>1.4004000000000001</v>
      </c>
      <c r="DKO7" s="27">
        <v>1.3951</v>
      </c>
      <c r="DKP7" s="27">
        <v>1.3884000000000001</v>
      </c>
      <c r="DKQ7" s="27">
        <v>1.3948</v>
      </c>
      <c r="DKR7" s="27">
        <v>1.3773</v>
      </c>
      <c r="DKS7" s="27">
        <v>1.3773</v>
      </c>
      <c r="DKT7" s="27">
        <v>1.3773</v>
      </c>
      <c r="DKU7" s="27">
        <v>1.3816999999999999</v>
      </c>
      <c r="DKV7" s="27">
        <v>1.3928</v>
      </c>
      <c r="DKW7" s="27">
        <v>1.3897999999999999</v>
      </c>
      <c r="DKX7" s="27">
        <v>1.4028</v>
      </c>
      <c r="DKY7" s="27">
        <v>1.3956999999999999</v>
      </c>
      <c r="DKZ7" s="27">
        <v>1.3956999999999999</v>
      </c>
      <c r="DLA7" s="27">
        <v>1.3956999999999999</v>
      </c>
      <c r="DLB7" s="27">
        <v>1.385</v>
      </c>
      <c r="DLC7" s="27">
        <v>1.3809</v>
      </c>
      <c r="DLD7" s="27">
        <v>1.3825000000000001</v>
      </c>
      <c r="DLE7" s="27">
        <v>1.3834</v>
      </c>
      <c r="DLF7" s="27">
        <v>1.3762000000000001</v>
      </c>
      <c r="DLG7" s="27">
        <v>1.3762000000000001</v>
      </c>
      <c r="DLH7" s="27">
        <v>1.3762000000000001</v>
      </c>
      <c r="DLI7" s="27">
        <v>1.3773</v>
      </c>
      <c r="DLJ7" s="27">
        <v>1.3731</v>
      </c>
      <c r="DLK7" s="27">
        <v>1.3667</v>
      </c>
      <c r="DLL7" s="27">
        <v>1.3668</v>
      </c>
      <c r="DLM7" s="27">
        <v>1.3627</v>
      </c>
      <c r="DLN7" s="27">
        <v>1.3627</v>
      </c>
      <c r="DLO7" s="27">
        <v>1.3627</v>
      </c>
      <c r="DLP7" s="27">
        <v>1.3560000000000001</v>
      </c>
      <c r="DLQ7" s="27">
        <v>1.351</v>
      </c>
      <c r="DLR7" s="27">
        <v>1.351</v>
      </c>
      <c r="DLS7" s="27">
        <v>1.3440000000000001</v>
      </c>
      <c r="DLT7" s="27">
        <v>1.3524</v>
      </c>
      <c r="DLU7" s="27">
        <v>1.3524</v>
      </c>
      <c r="DLV7" s="27">
        <v>1.3524</v>
      </c>
      <c r="DLW7" s="27">
        <v>1.3604000000000001</v>
      </c>
      <c r="DLX7" s="27">
        <v>1.3647</v>
      </c>
      <c r="DLY7" s="27">
        <v>1.3634999999999999</v>
      </c>
      <c r="DLZ7" s="27">
        <v>1.3552999999999999</v>
      </c>
      <c r="DMA7" s="27">
        <v>1.3631</v>
      </c>
      <c r="DMB7" s="27">
        <v>1.3631</v>
      </c>
      <c r="DMC7" s="27">
        <v>1.3631</v>
      </c>
      <c r="DMD7" s="27">
        <v>1.3745000000000001</v>
      </c>
      <c r="DME7" s="27">
        <v>1.3803000000000001</v>
      </c>
      <c r="DMF7" s="27">
        <v>1.3754999999999999</v>
      </c>
      <c r="DMG7" s="27">
        <v>1.3692</v>
      </c>
      <c r="DMH7" s="27">
        <v>1.371</v>
      </c>
      <c r="DMI7" s="27">
        <v>1.371</v>
      </c>
      <c r="DMJ7" s="27">
        <v>1.371</v>
      </c>
      <c r="DMK7" s="27">
        <v>1.3715999999999999</v>
      </c>
      <c r="DML7" s="27">
        <v>1.3681000000000001</v>
      </c>
      <c r="DMM7" s="27">
        <v>1.3595999999999999</v>
      </c>
      <c r="DMN7" s="27">
        <v>1.3571</v>
      </c>
      <c r="DMO7" s="27">
        <v>1.3521000000000001</v>
      </c>
      <c r="DMP7" s="27">
        <v>1.3521000000000001</v>
      </c>
      <c r="DMQ7" s="27">
        <v>1.3521000000000001</v>
      </c>
      <c r="DMR7" s="27">
        <v>1.3472</v>
      </c>
      <c r="DMS7" s="27">
        <v>1.3506</v>
      </c>
      <c r="DMT7" s="27">
        <v>1.3371</v>
      </c>
      <c r="DMU7" s="27">
        <v>1.3310999999999999</v>
      </c>
      <c r="DMV7" s="27">
        <v>1.3349</v>
      </c>
      <c r="DMW7" s="27">
        <v>1.3349</v>
      </c>
      <c r="DMX7" s="27">
        <v>1.3349</v>
      </c>
      <c r="DMY7" s="27">
        <v>1.3199000000000001</v>
      </c>
      <c r="DMZ7" s="27">
        <v>1.2972999999999999</v>
      </c>
      <c r="DNA7" s="27">
        <v>1.2948</v>
      </c>
      <c r="DNB7" s="27">
        <v>1.2903</v>
      </c>
      <c r="DNC7" s="27">
        <v>1.2961</v>
      </c>
      <c r="DND7" s="27">
        <v>1.2961</v>
      </c>
      <c r="DNE7" s="27">
        <v>1.2961</v>
      </c>
      <c r="DNF7" s="27">
        <v>1.3090999999999999</v>
      </c>
      <c r="DNG7" s="27">
        <v>1.3212999999999999</v>
      </c>
      <c r="DNH7" s="27">
        <v>1.3421000000000001</v>
      </c>
      <c r="DNI7" s="27">
        <v>1.3348</v>
      </c>
      <c r="DNJ7" s="27">
        <v>1.3362000000000001</v>
      </c>
      <c r="DNK7" s="27">
        <v>1.3362000000000001</v>
      </c>
      <c r="DNL7" s="27">
        <v>1.3362000000000001</v>
      </c>
      <c r="DNM7" s="27">
        <v>1.3280000000000001</v>
      </c>
      <c r="DNN7" s="27">
        <v>1.3136000000000001</v>
      </c>
      <c r="DNO7" s="27">
        <v>1.3194999999999999</v>
      </c>
      <c r="DNP7" s="27">
        <v>1.3136000000000001</v>
      </c>
      <c r="DNQ7" s="27">
        <v>1.3099000000000001</v>
      </c>
      <c r="DNR7" s="27">
        <v>1.3099000000000001</v>
      </c>
      <c r="DNS7" s="27">
        <v>1.3099000000000001</v>
      </c>
      <c r="DNT7" s="27">
        <v>1.3064</v>
      </c>
      <c r="DNU7" s="27">
        <v>1.3111999999999999</v>
      </c>
      <c r="DNV7" s="27">
        <v>1.3154999999999999</v>
      </c>
      <c r="DNW7" s="27">
        <v>1.3147</v>
      </c>
      <c r="DNX7" s="27">
        <v>1.3260000000000001</v>
      </c>
      <c r="DNY7" s="27">
        <v>1.3260000000000001</v>
      </c>
      <c r="DNZ7" s="27">
        <v>1.3260000000000001</v>
      </c>
      <c r="DOA7" s="27">
        <v>1.3238000000000001</v>
      </c>
      <c r="DOB7" s="27">
        <v>1.3360000000000001</v>
      </c>
      <c r="DOC7" s="27">
        <v>1.3434999999999999</v>
      </c>
      <c r="DOD7" s="27">
        <v>1.3267</v>
      </c>
      <c r="DOE7" s="27">
        <v>1.3244</v>
      </c>
      <c r="DOF7" s="27">
        <v>1.3244</v>
      </c>
      <c r="DOG7" s="27">
        <v>1.3244</v>
      </c>
      <c r="DOH7" s="27">
        <v>1.3213999999999999</v>
      </c>
      <c r="DOI7" s="27">
        <v>1.32</v>
      </c>
      <c r="DOJ7" s="27">
        <v>1.3363</v>
      </c>
      <c r="DOK7" s="27">
        <v>1.3280000000000001</v>
      </c>
      <c r="DOL7" s="27">
        <v>1.3246</v>
      </c>
      <c r="DOM7" s="27">
        <v>1.3246</v>
      </c>
      <c r="DON7" s="27">
        <v>1.3246</v>
      </c>
      <c r="DOO7" s="27">
        <v>1.3154999999999999</v>
      </c>
      <c r="DOP7" s="27">
        <v>1.3115000000000001</v>
      </c>
      <c r="DOQ7" s="27">
        <v>1.2998000000000001</v>
      </c>
      <c r="DOR7" s="27">
        <v>1.3146</v>
      </c>
      <c r="DOS7" s="27">
        <v>1.3225</v>
      </c>
      <c r="DOT7" s="27">
        <v>1.3225</v>
      </c>
      <c r="DOU7" s="27">
        <v>1.3225</v>
      </c>
      <c r="DOV7" s="27">
        <v>1.3321000000000001</v>
      </c>
      <c r="DOW7" s="27">
        <v>1.3339000000000001</v>
      </c>
      <c r="DOX7" s="27">
        <v>1.3495999999999999</v>
      </c>
      <c r="DOY7" s="27">
        <v>1.3647</v>
      </c>
      <c r="DOZ7" s="27">
        <v>1.3673999999999999</v>
      </c>
      <c r="DPA7" s="27">
        <v>1.3673999999999999</v>
      </c>
      <c r="DPB7" s="27">
        <v>1.3673999999999999</v>
      </c>
      <c r="DPC7" s="27">
        <v>1.3647</v>
      </c>
      <c r="DPD7" s="27">
        <v>1.3481000000000001</v>
      </c>
      <c r="DPE7" s="27">
        <v>1.3612</v>
      </c>
      <c r="DPF7" s="27">
        <v>1.3626</v>
      </c>
      <c r="DPG7" s="27">
        <v>1.3711</v>
      </c>
      <c r="DPH7" s="27">
        <v>1.3711</v>
      </c>
      <c r="DPI7" s="27">
        <v>1.3711</v>
      </c>
      <c r="DPJ7" s="27">
        <v>1.37</v>
      </c>
      <c r="DPK7" s="27">
        <v>1.377</v>
      </c>
      <c r="DPL7" s="27">
        <v>1.3945000000000001</v>
      </c>
      <c r="DPM7" s="27">
        <v>1.3916999999999999</v>
      </c>
      <c r="DPN7" s="27">
        <v>1.4084000000000001</v>
      </c>
      <c r="DPO7" s="27">
        <v>1.4084000000000001</v>
      </c>
      <c r="DPP7" s="27">
        <v>1.4084000000000001</v>
      </c>
      <c r="DPQ7" s="27">
        <v>1.4244000000000001</v>
      </c>
      <c r="DPR7" s="27">
        <v>1.4014</v>
      </c>
      <c r="DPS7" s="27">
        <v>1.4017999999999999</v>
      </c>
      <c r="DPT7" s="27">
        <v>1.3926000000000001</v>
      </c>
      <c r="DPU7" s="27">
        <v>1.3856999999999999</v>
      </c>
      <c r="DPV7" s="27">
        <v>1.3856999999999999</v>
      </c>
      <c r="DPW7" s="27">
        <v>1.3856999999999999</v>
      </c>
      <c r="DPX7" s="27">
        <v>1.3856999999999999</v>
      </c>
      <c r="DPY7" s="27">
        <v>1.3803000000000001</v>
      </c>
      <c r="DPZ7" s="27">
        <v>1.3912</v>
      </c>
      <c r="DQA7" s="27">
        <v>1.4031</v>
      </c>
      <c r="DQB7" s="27">
        <v>1.3934</v>
      </c>
      <c r="DQC7" s="27">
        <v>1.3934</v>
      </c>
      <c r="DQD7" s="27">
        <v>1.3934</v>
      </c>
      <c r="DQE7" s="27">
        <v>1.4016</v>
      </c>
      <c r="DQF7" s="27">
        <v>1.3861000000000001</v>
      </c>
      <c r="DQG7" s="27">
        <v>1.3858999999999999</v>
      </c>
      <c r="DQH7" s="27">
        <v>1.3895999999999999</v>
      </c>
      <c r="DQI7" s="27">
        <v>1.4089</v>
      </c>
      <c r="DQJ7" s="27">
        <v>1.4089</v>
      </c>
      <c r="DQK7" s="27">
        <v>1.4089</v>
      </c>
      <c r="DQL7" s="27">
        <v>1.4100999999999999</v>
      </c>
      <c r="DQM7" s="27">
        <v>1.3957999999999999</v>
      </c>
      <c r="DQN7" s="27">
        <v>1.3833</v>
      </c>
      <c r="DQO7" s="27">
        <v>1.3935999999999999</v>
      </c>
      <c r="DQP7" s="27">
        <v>1.3874</v>
      </c>
      <c r="DQQ7" s="27">
        <v>1.3874</v>
      </c>
      <c r="DQR7" s="27">
        <v>1.3874</v>
      </c>
      <c r="DQS7" s="27">
        <v>1.397</v>
      </c>
      <c r="DQT7" s="27">
        <v>1.3855999999999999</v>
      </c>
      <c r="DQU7" s="27">
        <v>1.3779999999999999</v>
      </c>
      <c r="DQV7" s="27">
        <v>1.3705000000000001</v>
      </c>
      <c r="DQW7" s="27">
        <v>1.3726</v>
      </c>
      <c r="DQX7" s="27">
        <v>1.3726</v>
      </c>
      <c r="DQY7" s="27">
        <v>1.3726</v>
      </c>
      <c r="DQZ7" s="27">
        <v>1.3648</v>
      </c>
      <c r="DRA7" s="27">
        <v>1.3611</v>
      </c>
      <c r="DRB7" s="27">
        <v>1.3460000000000001</v>
      </c>
      <c r="DRC7" s="27">
        <v>1.3476999999999999</v>
      </c>
      <c r="DRD7" s="27">
        <v>1.3411999999999999</v>
      </c>
      <c r="DRE7" s="27">
        <v>1.3411999999999999</v>
      </c>
      <c r="DRF7" s="27">
        <v>1.3411999999999999</v>
      </c>
      <c r="DRG7" s="27">
        <v>1.3323</v>
      </c>
      <c r="DRH7" s="27">
        <v>1.3364</v>
      </c>
      <c r="DRI7" s="27">
        <v>1.3120000000000001</v>
      </c>
      <c r="DRJ7" s="27">
        <v>1.3073999999999999</v>
      </c>
      <c r="DRK7" s="27">
        <v>1.306</v>
      </c>
      <c r="DRL7" s="27">
        <v>1.306</v>
      </c>
      <c r="DRM7" s="27">
        <v>1.306</v>
      </c>
      <c r="DRN7" s="27">
        <v>1.3078000000000001</v>
      </c>
      <c r="DRO7" s="27">
        <v>1.2988999999999999</v>
      </c>
      <c r="DRP7" s="27">
        <v>1.2849999999999999</v>
      </c>
      <c r="DRQ7" s="27">
        <v>1.2801</v>
      </c>
      <c r="DRR7" s="27">
        <v>1.2725</v>
      </c>
      <c r="DRS7" s="27">
        <v>1.2725</v>
      </c>
      <c r="DRT7" s="27">
        <v>1.2725</v>
      </c>
      <c r="DRU7" s="27">
        <v>1.2715000000000001</v>
      </c>
      <c r="DRV7" s="27">
        <v>1.2697000000000001</v>
      </c>
      <c r="DRW7" s="27">
        <v>1.2744</v>
      </c>
      <c r="DRX7" s="27">
        <v>1.2874000000000001</v>
      </c>
      <c r="DRY7" s="27">
        <v>1.2834000000000001</v>
      </c>
      <c r="DRZ7" s="27">
        <v>1.2834000000000001</v>
      </c>
      <c r="DSA7" s="27">
        <v>1.2834000000000001</v>
      </c>
      <c r="DSB7" s="27">
        <v>1.2818000000000001</v>
      </c>
      <c r="DSC7" s="27">
        <v>1.28</v>
      </c>
      <c r="DSD7" s="27">
        <v>1.268</v>
      </c>
      <c r="DSE7" s="27">
        <v>1.27</v>
      </c>
      <c r="DSF7" s="27">
        <v>1.2713000000000001</v>
      </c>
      <c r="DSG7" s="27">
        <v>1.2713000000000001</v>
      </c>
      <c r="DSH7" s="27">
        <v>1.2713000000000001</v>
      </c>
      <c r="DSI7" s="27">
        <v>1.2693000000000001</v>
      </c>
      <c r="DSJ7" s="27">
        <v>1.2613000000000001</v>
      </c>
      <c r="DSK7" s="27">
        <v>1.2611000000000001</v>
      </c>
      <c r="DSL7" s="27">
        <v>1.2704</v>
      </c>
      <c r="DSM7" s="27">
        <v>1.2710999999999999</v>
      </c>
      <c r="DSN7" s="27">
        <v>1.2710999999999999</v>
      </c>
      <c r="DSO7" s="27">
        <v>1.2710999999999999</v>
      </c>
      <c r="DSP7" s="27">
        <v>1.2836000000000001</v>
      </c>
      <c r="DSQ7" s="27">
        <v>1.288</v>
      </c>
      <c r="DSR7" s="27">
        <v>1.286</v>
      </c>
      <c r="DSS7" s="27">
        <v>1.282</v>
      </c>
      <c r="DST7" s="27">
        <v>1.2799</v>
      </c>
      <c r="DSU7" s="27">
        <v>1.2799</v>
      </c>
      <c r="DSV7" s="27">
        <v>1.2799</v>
      </c>
      <c r="DSW7" s="27">
        <v>1.2789999999999999</v>
      </c>
      <c r="DSX7" s="27">
        <v>1.3016000000000001</v>
      </c>
      <c r="DSY7" s="27">
        <v>1.3132999999999999</v>
      </c>
      <c r="DSZ7" s="27">
        <v>1.3252999999999999</v>
      </c>
      <c r="DTA7" s="27">
        <v>1.3176000000000001</v>
      </c>
      <c r="DTB7" s="27">
        <v>1.3176000000000001</v>
      </c>
      <c r="DTC7" s="27">
        <v>1.3176000000000001</v>
      </c>
      <c r="DTD7" s="27">
        <v>1.3184</v>
      </c>
      <c r="DTE7" s="27">
        <v>1.3206</v>
      </c>
      <c r="DTF7" s="27">
        <v>1.3221000000000001</v>
      </c>
      <c r="DTG7" s="27">
        <v>1.3072999999999999</v>
      </c>
      <c r="DTH7" s="27">
        <v>1.3028</v>
      </c>
      <c r="DTI7" s="27">
        <v>1.3028</v>
      </c>
      <c r="DTJ7" s="27">
        <v>1.3028</v>
      </c>
      <c r="DTK7" s="27">
        <v>1.3069</v>
      </c>
      <c r="DTL7" s="27">
        <v>1.2991999999999999</v>
      </c>
      <c r="DTM7" s="27">
        <v>1.3032999999999999</v>
      </c>
      <c r="DTN7" s="27">
        <v>1.2930999999999999</v>
      </c>
      <c r="DTO7" s="27">
        <v>1.2897000000000001</v>
      </c>
      <c r="DTP7" s="27">
        <v>1.2897000000000001</v>
      </c>
      <c r="DTQ7" s="27">
        <v>1.2897000000000001</v>
      </c>
      <c r="DTR7" s="27">
        <v>1.2849999999999999</v>
      </c>
      <c r="DTS7" s="27">
        <v>1.2817000000000001</v>
      </c>
      <c r="DTT7" s="27">
        <v>1.2844</v>
      </c>
      <c r="DTU7" s="27">
        <v>1.2957000000000001</v>
      </c>
      <c r="DTV7" s="27">
        <v>1.3</v>
      </c>
      <c r="DTW7" s="27">
        <v>1.3</v>
      </c>
      <c r="DTX7" s="27">
        <v>1.3</v>
      </c>
      <c r="DTY7" s="27">
        <v>1.2827999999999999</v>
      </c>
      <c r="DTZ7" s="27">
        <v>1.2703</v>
      </c>
      <c r="DUA7" s="27">
        <v>1.2568999999999999</v>
      </c>
      <c r="DUB7" s="27">
        <v>1.2572000000000001</v>
      </c>
      <c r="DUC7" s="27">
        <v>1.2637</v>
      </c>
      <c r="DUD7" s="27">
        <v>1.2637</v>
      </c>
      <c r="DUE7" s="27">
        <v>1.2637</v>
      </c>
      <c r="DUF7" s="27">
        <v>1.266</v>
      </c>
      <c r="DUG7" s="27">
        <v>1.2566999999999999</v>
      </c>
      <c r="DUH7" s="27">
        <v>1.2579</v>
      </c>
      <c r="DUI7" s="27">
        <v>1.2531000000000001</v>
      </c>
      <c r="DUJ7" s="27">
        <v>1.2547999999999999</v>
      </c>
      <c r="DUK7" s="27">
        <v>1.2547999999999999</v>
      </c>
      <c r="DUL7" s="27">
        <v>1.2547999999999999</v>
      </c>
      <c r="DUM7" s="27">
        <v>1.2327999999999999</v>
      </c>
      <c r="DUN7" s="27">
        <v>1.2271000000000001</v>
      </c>
      <c r="DUO7" s="27">
        <v>1.2198</v>
      </c>
      <c r="DUP7" s="27">
        <v>1.2339</v>
      </c>
      <c r="DUQ7" s="27">
        <v>1.2294</v>
      </c>
      <c r="DUR7" s="27">
        <v>1.2294</v>
      </c>
      <c r="DUS7" s="27">
        <v>1.2294</v>
      </c>
      <c r="DUT7" s="27">
        <v>1.2262</v>
      </c>
      <c r="DUU7" s="27">
        <v>1.2271000000000001</v>
      </c>
      <c r="DUV7" s="27">
        <v>1.2258</v>
      </c>
      <c r="DUW7" s="27">
        <v>1.2391000000000001</v>
      </c>
      <c r="DUX7" s="27">
        <v>1.2372000000000001</v>
      </c>
      <c r="DUY7" s="27">
        <v>1.2372000000000001</v>
      </c>
      <c r="DUZ7" s="27">
        <v>1.2372000000000001</v>
      </c>
      <c r="DVA7" s="27">
        <v>1.2363</v>
      </c>
      <c r="DVB7" s="27">
        <v>1.2277</v>
      </c>
      <c r="DVC7" s="27">
        <v>1.2258</v>
      </c>
      <c r="DVD7" s="27">
        <v>1.2249000000000001</v>
      </c>
      <c r="DVE7" s="27">
        <v>1.2126999999999999</v>
      </c>
      <c r="DVF7" s="27">
        <v>1.2126999999999999</v>
      </c>
      <c r="DVG7" s="27">
        <v>1.2126999999999999</v>
      </c>
      <c r="DVH7" s="27">
        <v>1.2044999999999999</v>
      </c>
      <c r="DVI7" s="27">
        <v>1.2010000000000001</v>
      </c>
      <c r="DVJ7" s="27">
        <v>1.1941999999999999</v>
      </c>
      <c r="DVK7" s="27">
        <v>1.1959</v>
      </c>
      <c r="DVL7" s="27">
        <v>1.206</v>
      </c>
      <c r="DVM7" s="27">
        <v>1.206</v>
      </c>
      <c r="DVN7" s="27">
        <v>1.206</v>
      </c>
      <c r="DVO7" s="27">
        <v>1.2267999999999999</v>
      </c>
      <c r="DVP7" s="27">
        <v>1.2218</v>
      </c>
      <c r="DVQ7" s="27">
        <v>1.2155</v>
      </c>
      <c r="DVR7" s="27">
        <v>1.2306999999999999</v>
      </c>
      <c r="DVS7" s="27">
        <v>1.2383999999999999</v>
      </c>
      <c r="DVT7" s="27">
        <v>1.2383999999999999</v>
      </c>
      <c r="DVU7" s="27">
        <v>1.2383999999999999</v>
      </c>
      <c r="DVV7" s="27">
        <v>1.2255</v>
      </c>
      <c r="DVW7" s="27">
        <v>1.2309000000000001</v>
      </c>
      <c r="DVX7" s="27">
        <v>1.2222999999999999</v>
      </c>
      <c r="DVY7" s="27">
        <v>1.236</v>
      </c>
      <c r="DVZ7" s="27">
        <v>1.2497</v>
      </c>
      <c r="DWA7" s="27">
        <v>1.2497</v>
      </c>
      <c r="DWB7" s="27">
        <v>1.2497</v>
      </c>
      <c r="DWC7" s="27">
        <v>1.2334000000000001</v>
      </c>
      <c r="DWD7" s="27">
        <v>1.2270000000000001</v>
      </c>
      <c r="DWE7" s="27">
        <v>1.2427999999999999</v>
      </c>
      <c r="DWF7" s="27">
        <v>1.2349000000000001</v>
      </c>
      <c r="DWG7" s="27">
        <v>1.2492000000000001</v>
      </c>
      <c r="DWH7" s="27">
        <v>1.2492000000000001</v>
      </c>
      <c r="DWI7" s="27">
        <v>1.2492000000000001</v>
      </c>
      <c r="DWJ7" s="27">
        <v>1.2586999999999999</v>
      </c>
      <c r="DWK7" s="27">
        <v>1.2685999999999999</v>
      </c>
      <c r="DWL7" s="27">
        <v>1.2698</v>
      </c>
      <c r="DWM7" s="27">
        <v>1.2968999999999999</v>
      </c>
      <c r="DWN7" s="27">
        <v>1.2746</v>
      </c>
      <c r="DWO7" s="27">
        <v>1.2746</v>
      </c>
      <c r="DWP7" s="27">
        <v>1.2746</v>
      </c>
      <c r="DWQ7" s="27">
        <v>1.2726999999999999</v>
      </c>
      <c r="DWR7" s="27">
        <v>1.2924</v>
      </c>
      <c r="DWS7" s="27">
        <v>1.3089</v>
      </c>
      <c r="DWT7" s="27">
        <v>1.3238000000000001</v>
      </c>
      <c r="DWU7" s="27">
        <v>1.3314999999999999</v>
      </c>
      <c r="DWV7" s="27">
        <v>1.3314999999999999</v>
      </c>
      <c r="DWW7" s="27">
        <v>1.3314999999999999</v>
      </c>
      <c r="DWX7" s="27">
        <v>1.3255999999999999</v>
      </c>
      <c r="DWY7" s="27">
        <v>1.3245</v>
      </c>
      <c r="DWZ7" s="27">
        <v>1.329</v>
      </c>
      <c r="DXA7" s="27">
        <v>1.3321000000000001</v>
      </c>
      <c r="DXB7" s="27">
        <v>1.3310999999999999</v>
      </c>
      <c r="DXC7" s="27">
        <v>1.3310999999999999</v>
      </c>
      <c r="DXD7" s="27">
        <v>1.3310999999999999</v>
      </c>
      <c r="DXE7" s="27">
        <v>1.3339000000000001</v>
      </c>
      <c r="DXF7" s="27">
        <v>1.3372999999999999</v>
      </c>
      <c r="DXG7" s="27">
        <v>1.3486</v>
      </c>
      <c r="DXH7" s="27">
        <v>1.3431999999999999</v>
      </c>
      <c r="DXI7" s="27">
        <v>1.3534999999999999</v>
      </c>
      <c r="DXJ7" s="27">
        <v>1.3534999999999999</v>
      </c>
      <c r="DXK7" s="27">
        <v>1.3534999999999999</v>
      </c>
      <c r="DXL7" s="27">
        <v>1.3544</v>
      </c>
      <c r="DXM7" s="27">
        <v>1.3614999999999999</v>
      </c>
      <c r="DXN7" s="27">
        <v>1.3583000000000001</v>
      </c>
      <c r="DXO7" s="27">
        <v>1.3585</v>
      </c>
      <c r="DXP7" s="27">
        <v>1.3384</v>
      </c>
      <c r="DXQ7" s="27">
        <v>1.3384</v>
      </c>
      <c r="DXR7" s="27">
        <v>1.3384</v>
      </c>
      <c r="DXS7" s="27">
        <v>1.3295999999999999</v>
      </c>
      <c r="DXT7" s="27">
        <v>1.3340000000000001</v>
      </c>
      <c r="DXU7" s="27">
        <v>1.3395999999999999</v>
      </c>
      <c r="DXV7" s="27">
        <v>1.3468</v>
      </c>
      <c r="DXW7" s="27">
        <v>1.3468</v>
      </c>
      <c r="DXX7" s="27">
        <v>1.3468</v>
      </c>
      <c r="DXY7" s="27">
        <v>1.3468</v>
      </c>
      <c r="DXZ7" s="27">
        <v>1.3468</v>
      </c>
      <c r="DYA7" s="27">
        <v>1.3479000000000001</v>
      </c>
      <c r="DYB7" s="27">
        <v>1.3482000000000001</v>
      </c>
      <c r="DYC7" s="27">
        <v>1.3471</v>
      </c>
      <c r="DYD7" s="27">
        <v>1.3352999999999999</v>
      </c>
      <c r="DYE7" s="27">
        <v>1.3352999999999999</v>
      </c>
      <c r="DYF7" s="27">
        <v>1.3352999999999999</v>
      </c>
      <c r="DYG7" s="27">
        <v>1.3355999999999999</v>
      </c>
      <c r="DYH7" s="27">
        <v>1.3338000000000001</v>
      </c>
      <c r="DYI7" s="27">
        <v>1.3519000000000001</v>
      </c>
      <c r="DYJ7" s="27">
        <v>1.3471</v>
      </c>
      <c r="DYK7" s="27">
        <v>1.3548</v>
      </c>
      <c r="DYL7" s="27">
        <v>1.3548</v>
      </c>
      <c r="DYM7" s="27">
        <v>1.3548</v>
      </c>
      <c r="DYN7" s="27">
        <v>1.3660000000000001</v>
      </c>
      <c r="DYO7" s="27">
        <v>1.3755999999999999</v>
      </c>
      <c r="DYP7" s="27">
        <v>1.3723000000000001</v>
      </c>
      <c r="DYQ7" s="27">
        <v>1.3705000000000001</v>
      </c>
      <c r="DYR7" s="27">
        <v>1.3765000000000001</v>
      </c>
      <c r="DYS7" s="27">
        <v>1.3765000000000001</v>
      </c>
      <c r="DYT7" s="27">
        <v>1.3765000000000001</v>
      </c>
      <c r="DYU7" s="27">
        <v>1.3656999999999999</v>
      </c>
      <c r="DYV7" s="27">
        <v>1.361</v>
      </c>
      <c r="DYW7" s="27">
        <v>1.3556999999999999</v>
      </c>
      <c r="DYX7" s="27">
        <v>1.3662000000000001</v>
      </c>
      <c r="DYY7" s="27">
        <v>1.3582000000000001</v>
      </c>
      <c r="DYZ7" s="27">
        <v>1.3582000000000001</v>
      </c>
      <c r="DZA7" s="27">
        <v>1.3582000000000001</v>
      </c>
      <c r="DZB7" s="27">
        <v>1.3668</v>
      </c>
      <c r="DZC7" s="27">
        <v>1.3641000000000001</v>
      </c>
      <c r="DZD7" s="27">
        <v>1.3548</v>
      </c>
      <c r="DZE7" s="27">
        <v>1.3525</v>
      </c>
      <c r="DZF7" s="27">
        <v>1.357</v>
      </c>
      <c r="DZG7" s="27">
        <v>1.357</v>
      </c>
      <c r="DZH7" s="27">
        <v>1.357</v>
      </c>
      <c r="DZI7" s="27">
        <v>1.3489</v>
      </c>
      <c r="DZJ7" s="27">
        <v>1.3547</v>
      </c>
      <c r="DZK7" s="27">
        <v>1.3576999999999999</v>
      </c>
      <c r="DZL7" s="27">
        <v>1.3626</v>
      </c>
      <c r="DZM7" s="27">
        <v>1.3519000000000001</v>
      </c>
      <c r="DZN7" s="27">
        <v>1.3519000000000001</v>
      </c>
      <c r="DZO7" s="27">
        <v>1.3519000000000001</v>
      </c>
      <c r="DZP7" s="27">
        <v>1.3567</v>
      </c>
      <c r="DZQ7" s="27">
        <v>1.3726</v>
      </c>
      <c r="DZR7" s="27">
        <v>1.3649</v>
      </c>
      <c r="DZS7" s="27">
        <v>1.3607</v>
      </c>
      <c r="DZT7" s="27">
        <v>1.3572</v>
      </c>
      <c r="DZU7" s="27">
        <v>1.3572</v>
      </c>
      <c r="DZV7" s="27">
        <v>1.3572</v>
      </c>
      <c r="DZW7" s="27">
        <v>1.3717999999999999</v>
      </c>
      <c r="DZX7" s="27">
        <v>1.3740000000000001</v>
      </c>
      <c r="DZY7" s="27">
        <v>1.3759999999999999</v>
      </c>
      <c r="DZZ7" s="27">
        <v>1.3674999999999999</v>
      </c>
      <c r="EAA7" s="27">
        <v>1.3691</v>
      </c>
      <c r="EAB7" s="27">
        <v>1.3691</v>
      </c>
      <c r="EAC7" s="27">
        <v>1.3691</v>
      </c>
      <c r="EAD7" s="27">
        <v>1.3847</v>
      </c>
      <c r="EAE7" s="27">
        <v>1.3984000000000001</v>
      </c>
      <c r="EAF7" s="27">
        <v>1.3936999999999999</v>
      </c>
      <c r="EAG7" s="27">
        <v>1.3913</v>
      </c>
      <c r="EAH7" s="27">
        <v>1.3966000000000001</v>
      </c>
      <c r="EAI7" s="27">
        <v>1.3966000000000001</v>
      </c>
      <c r="EAJ7" s="27">
        <v>1.3966000000000001</v>
      </c>
      <c r="EAK7" s="27">
        <v>1.3998999999999999</v>
      </c>
      <c r="EAL7" s="27">
        <v>1.4072</v>
      </c>
      <c r="EAM7" s="27">
        <v>1.4085000000000001</v>
      </c>
      <c r="EAN7" s="27">
        <v>1.4151</v>
      </c>
      <c r="EAO7" s="27">
        <v>1.4135</v>
      </c>
      <c r="EAP7" s="27">
        <v>1.4135</v>
      </c>
      <c r="EAQ7" s="27">
        <v>1.4135</v>
      </c>
      <c r="EAR7" s="27">
        <v>1.4064000000000001</v>
      </c>
      <c r="EAS7" s="27">
        <v>1.4132</v>
      </c>
      <c r="EAT7" s="27">
        <v>1.4278999999999999</v>
      </c>
      <c r="EAU7" s="27">
        <v>1.4369000000000001</v>
      </c>
      <c r="EAV7" s="27">
        <v>1.4374</v>
      </c>
      <c r="EAW7" s="27">
        <v>1.4374</v>
      </c>
      <c r="EAX7" s="27">
        <v>1.4374</v>
      </c>
      <c r="EAY7" s="27">
        <v>1.4486000000000001</v>
      </c>
      <c r="EAZ7" s="27">
        <v>1.4562999999999999</v>
      </c>
      <c r="EBA7" s="27">
        <v>1.4480999999999999</v>
      </c>
      <c r="EBB7" s="27">
        <v>1.4528000000000001</v>
      </c>
      <c r="EBC7" s="27">
        <v>1.4273</v>
      </c>
      <c r="EBD7" s="27">
        <v>1.4273</v>
      </c>
      <c r="EBE7" s="27">
        <v>1.4273</v>
      </c>
      <c r="EBF7" s="27">
        <v>1.4303999999999999</v>
      </c>
      <c r="EBG7" s="27">
        <v>1.4350000000000001</v>
      </c>
      <c r="EBH7" s="27">
        <v>1.4441999999999999</v>
      </c>
      <c r="EBI7" s="27">
        <v>1.4389000000000001</v>
      </c>
      <c r="EBJ7" s="27">
        <v>1.4406000000000001</v>
      </c>
      <c r="EBK7" s="27">
        <v>1.4406000000000001</v>
      </c>
      <c r="EBL7" s="27">
        <v>1.4406000000000001</v>
      </c>
      <c r="EBM7" s="27">
        <v>1.4406000000000001</v>
      </c>
      <c r="EBN7" s="27">
        <v>1.4338</v>
      </c>
      <c r="EBO7" s="27">
        <v>1.4433</v>
      </c>
      <c r="EBP7" s="27">
        <v>1.4404999999999999</v>
      </c>
      <c r="EBQ7" s="27">
        <v>1.4398</v>
      </c>
      <c r="EBR7" s="27">
        <v>1.4398</v>
      </c>
      <c r="EBS7" s="27">
        <v>1.4398</v>
      </c>
      <c r="EBT7" s="27">
        <v>1.4398</v>
      </c>
      <c r="EBU7" s="27">
        <v>1.4276</v>
      </c>
      <c r="EBV7" s="27">
        <v>1.4278999999999999</v>
      </c>
      <c r="EBW7" s="27">
        <v>1.4368000000000001</v>
      </c>
      <c r="EBX7" s="27">
        <v>1.4337</v>
      </c>
      <c r="EBY7" s="27">
        <v>1.4337</v>
      </c>
      <c r="EBZ7" s="27">
        <v>1.4337</v>
      </c>
      <c r="ECA7" s="27">
        <v>1.4342999999999999</v>
      </c>
      <c r="ECB7" s="27">
        <v>1.456</v>
      </c>
      <c r="ECC7" s="27">
        <v>1.4540999999999999</v>
      </c>
      <c r="ECD7" s="27">
        <v>1.4646999999999999</v>
      </c>
      <c r="ECE7" s="27">
        <v>1.4757</v>
      </c>
      <c r="ECF7" s="27">
        <v>1.4757</v>
      </c>
      <c r="ECG7" s="27">
        <v>1.4757</v>
      </c>
      <c r="ECH7" s="27">
        <v>1.4730000000000001</v>
      </c>
      <c r="ECI7" s="27">
        <v>1.4767999999999999</v>
      </c>
      <c r="ECJ7" s="27">
        <v>1.4774</v>
      </c>
      <c r="ECK7" s="27">
        <v>1.4786999999999999</v>
      </c>
      <c r="ECL7" s="27">
        <v>1.5067999999999999</v>
      </c>
      <c r="ECM7" s="27">
        <v>1.5067999999999999</v>
      </c>
      <c r="ECN7" s="27">
        <v>1.5067999999999999</v>
      </c>
      <c r="ECO7" s="27">
        <v>1.512</v>
      </c>
      <c r="ECP7" s="27">
        <v>1.5089999999999999</v>
      </c>
      <c r="ECQ7" s="27">
        <v>1.5074000000000001</v>
      </c>
      <c r="ECR7" s="27">
        <v>1.5023</v>
      </c>
      <c r="ECS7" s="27">
        <v>1.4918</v>
      </c>
      <c r="ECT7" s="27">
        <v>1.4918</v>
      </c>
      <c r="ECU7" s="27">
        <v>1.4918</v>
      </c>
      <c r="ECV7" s="27">
        <v>1.5071000000000001</v>
      </c>
      <c r="ECW7" s="27">
        <v>1.5083</v>
      </c>
      <c r="ECX7" s="27">
        <v>1.4968999999999999</v>
      </c>
      <c r="ECY7" s="27">
        <v>1.4967999999999999</v>
      </c>
      <c r="ECZ7" s="27">
        <v>1.4815</v>
      </c>
      <c r="EDA7" s="27">
        <v>1.4815</v>
      </c>
      <c r="EDB7" s="27">
        <v>1.4815</v>
      </c>
      <c r="EDC7" s="27">
        <v>1.4863</v>
      </c>
      <c r="EDD7" s="27">
        <v>1.4957</v>
      </c>
      <c r="EDE7" s="27">
        <v>1.4875</v>
      </c>
      <c r="EDF7" s="27">
        <v>1.4964999999999999</v>
      </c>
      <c r="EDG7" s="27">
        <v>1.4867999999999999</v>
      </c>
      <c r="EDH7" s="27">
        <v>1.4867999999999999</v>
      </c>
      <c r="EDI7" s="27">
        <v>1.4867999999999999</v>
      </c>
      <c r="EDJ7" s="27">
        <v>1.4922</v>
      </c>
      <c r="EDK7" s="27">
        <v>1.5037</v>
      </c>
      <c r="EDL7" s="27">
        <v>1.4965999999999999</v>
      </c>
      <c r="EDM7" s="27">
        <v>1.4984</v>
      </c>
      <c r="EDN7" s="27">
        <v>1.4862</v>
      </c>
      <c r="EDO7" s="27">
        <v>1.4862</v>
      </c>
      <c r="EDP7" s="27">
        <v>1.4862</v>
      </c>
      <c r="EDQ7" s="27">
        <v>1.4866999999999999</v>
      </c>
      <c r="EDR7" s="27">
        <v>1.4761</v>
      </c>
      <c r="EDS7" s="27">
        <v>1.4658</v>
      </c>
      <c r="EDT7" s="27">
        <v>1.4772000000000001</v>
      </c>
      <c r="EDU7" s="27">
        <v>1.48</v>
      </c>
      <c r="EDV7" s="27">
        <v>1.48</v>
      </c>
      <c r="EDW7" s="27">
        <v>1.48</v>
      </c>
      <c r="EDX7" s="27">
        <v>1.4787999999999999</v>
      </c>
      <c r="EDY7" s="27">
        <v>1.4784999999999999</v>
      </c>
      <c r="EDZ7" s="27">
        <v>1.4874000000000001</v>
      </c>
      <c r="EEA7" s="27">
        <v>1.5019</v>
      </c>
      <c r="EEB7" s="27">
        <v>1.502</v>
      </c>
      <c r="EEC7" s="27">
        <v>1.502</v>
      </c>
      <c r="EED7" s="27">
        <v>1.502</v>
      </c>
      <c r="EEE7" s="27">
        <v>1.5</v>
      </c>
      <c r="EEF7" s="27">
        <v>1.4921</v>
      </c>
      <c r="EEG7" s="27">
        <v>1.4971000000000001</v>
      </c>
      <c r="EEH7" s="27">
        <v>1.4918</v>
      </c>
      <c r="EEI7" s="27">
        <v>1.4869000000000001</v>
      </c>
      <c r="EEJ7" s="27">
        <v>1.4869000000000001</v>
      </c>
      <c r="EEK7" s="27">
        <v>1.4869000000000001</v>
      </c>
      <c r="EEL7" s="27">
        <v>1.4863999999999999</v>
      </c>
      <c r="EEM7" s="27">
        <v>1.4881</v>
      </c>
      <c r="EEN7" s="27">
        <v>1.4863999999999999</v>
      </c>
      <c r="EEO7" s="27">
        <v>1.4764999999999999</v>
      </c>
      <c r="EEP7" s="27">
        <v>1.4750000000000001</v>
      </c>
      <c r="EEQ7" s="27">
        <v>1.4750000000000001</v>
      </c>
      <c r="EER7" s="27">
        <v>1.4750000000000001</v>
      </c>
      <c r="EES7" s="27">
        <v>1.4762999999999999</v>
      </c>
      <c r="EET7" s="27">
        <v>1.4694</v>
      </c>
      <c r="EEU7" s="27">
        <v>1.4722</v>
      </c>
      <c r="EEV7" s="27">
        <v>1.4616</v>
      </c>
      <c r="EEW7" s="27">
        <v>1.4537</v>
      </c>
      <c r="EEX7" s="27">
        <v>1.4537</v>
      </c>
      <c r="EEY7" s="27">
        <v>1.4537</v>
      </c>
      <c r="EEZ7" s="27">
        <v>1.4539</v>
      </c>
      <c r="EFA7" s="27">
        <v>1.4642999999999999</v>
      </c>
      <c r="EFB7" s="27">
        <v>1.4549000000000001</v>
      </c>
      <c r="EFC7" s="27">
        <v>1.4650000000000001</v>
      </c>
      <c r="EFD7" s="27">
        <v>1.4670000000000001</v>
      </c>
      <c r="EFE7" s="27">
        <v>1.4670000000000001</v>
      </c>
      <c r="EFF7" s="27">
        <v>1.4670000000000001</v>
      </c>
      <c r="EFG7" s="27">
        <v>1.4767999999999999</v>
      </c>
      <c r="EFH7" s="27">
        <v>1.4782999999999999</v>
      </c>
      <c r="EFI7" s="27">
        <v>1.478</v>
      </c>
      <c r="EFJ7" s="27">
        <v>1.4658</v>
      </c>
      <c r="EFK7" s="27">
        <v>1.4704999999999999</v>
      </c>
      <c r="EFL7" s="27">
        <v>1.4704999999999999</v>
      </c>
      <c r="EFM7" s="27">
        <v>1.4704999999999999</v>
      </c>
      <c r="EFN7" s="27">
        <v>1.4712000000000001</v>
      </c>
      <c r="EFO7" s="27">
        <v>1.4671000000000001</v>
      </c>
      <c r="EFP7" s="27">
        <v>1.4611000000000001</v>
      </c>
      <c r="EFQ7" s="27">
        <v>1.4560999999999999</v>
      </c>
      <c r="EFR7" s="27">
        <v>1.4594</v>
      </c>
      <c r="EFS7" s="27">
        <v>1.4594</v>
      </c>
      <c r="EFT7" s="27">
        <v>1.4594</v>
      </c>
      <c r="EFU7" s="27">
        <v>1.4544999999999999</v>
      </c>
      <c r="EFV7" s="27">
        <v>1.4521999999999999</v>
      </c>
      <c r="EFW7" s="27">
        <v>1.4473</v>
      </c>
      <c r="EFX7" s="27">
        <v>1.4330000000000001</v>
      </c>
      <c r="EFY7" s="27">
        <v>1.4261999999999999</v>
      </c>
      <c r="EFZ7" s="27">
        <v>1.4261999999999999</v>
      </c>
      <c r="EGA7" s="27">
        <v>1.4261999999999999</v>
      </c>
      <c r="EGB7" s="27">
        <v>1.4335</v>
      </c>
      <c r="EGC7" s="27">
        <v>1.4219999999999999</v>
      </c>
      <c r="EGD7" s="27">
        <v>1.4314</v>
      </c>
      <c r="EGE7" s="27">
        <v>1.4272</v>
      </c>
      <c r="EGF7" s="27">
        <v>1.4363999999999999</v>
      </c>
      <c r="EGG7" s="27">
        <v>1.4363999999999999</v>
      </c>
      <c r="EGH7" s="27">
        <v>1.4363999999999999</v>
      </c>
      <c r="EGI7" s="27">
        <v>1.4268000000000001</v>
      </c>
      <c r="EGJ7" s="27">
        <v>1.427</v>
      </c>
      <c r="EGK7" s="27">
        <v>1.4323999999999999</v>
      </c>
      <c r="EGL7" s="27">
        <v>1.4322999999999999</v>
      </c>
      <c r="EGM7" s="27">
        <v>1.4330000000000001</v>
      </c>
      <c r="EGN7" s="27">
        <v>1.4330000000000001</v>
      </c>
      <c r="EGO7" s="27">
        <v>1.4330000000000001</v>
      </c>
      <c r="EGP7" s="27">
        <v>1.4242999999999999</v>
      </c>
      <c r="EGQ7" s="27">
        <v>1.4112</v>
      </c>
      <c r="EGR7" s="27">
        <v>1.4100999999999999</v>
      </c>
      <c r="EGS7" s="27">
        <v>1.4072</v>
      </c>
      <c r="EGT7" s="27">
        <v>1.4294</v>
      </c>
      <c r="EGU7" s="27">
        <v>1.4294</v>
      </c>
      <c r="EGV7" s="27">
        <v>1.4294</v>
      </c>
      <c r="EGW7" s="27">
        <v>1.4293</v>
      </c>
      <c r="EGX7" s="27">
        <v>1.417</v>
      </c>
      <c r="EGY7" s="27">
        <v>1.4166000000000001</v>
      </c>
      <c r="EGZ7" s="27">
        <v>1.4201999999999999</v>
      </c>
      <c r="EHA7" s="27">
        <v>1.4357</v>
      </c>
      <c r="EHB7" s="27">
        <v>1.4357</v>
      </c>
      <c r="EHC7" s="27">
        <v>1.4357</v>
      </c>
      <c r="EHD7" s="27">
        <v>1.4370000000000001</v>
      </c>
      <c r="EHE7" s="27">
        <v>1.4410000000000001</v>
      </c>
      <c r="EHF7" s="27">
        <v>1.4383999999999999</v>
      </c>
      <c r="EHG7" s="27">
        <v>1.4302999999999999</v>
      </c>
      <c r="EHH7" s="27">
        <v>1.4137999999999999</v>
      </c>
      <c r="EHI7" s="27">
        <v>1.4137999999999999</v>
      </c>
      <c r="EHJ7" s="27">
        <v>1.4137999999999999</v>
      </c>
      <c r="EHK7" s="27">
        <v>1.4053</v>
      </c>
      <c r="EHL7" s="27">
        <v>1.4104000000000001</v>
      </c>
      <c r="EHM7" s="27">
        <v>1.4229000000000001</v>
      </c>
      <c r="EHN7" s="27">
        <v>1.4269000000000001</v>
      </c>
      <c r="EHO7" s="27">
        <v>1.4227000000000001</v>
      </c>
      <c r="EHP7" s="27">
        <v>1.4227000000000001</v>
      </c>
      <c r="EHQ7" s="27">
        <v>1.4227000000000001</v>
      </c>
      <c r="EHR7" s="27">
        <v>1.4229000000000001</v>
      </c>
      <c r="EHS7" s="27">
        <v>1.4191</v>
      </c>
      <c r="EHT7" s="27">
        <v>1.4222999999999999</v>
      </c>
      <c r="EHU7" s="27">
        <v>1.4217</v>
      </c>
      <c r="EHV7" s="27">
        <v>1.409</v>
      </c>
      <c r="EHW7" s="27">
        <v>1.409</v>
      </c>
      <c r="EHX7" s="27">
        <v>1.409</v>
      </c>
      <c r="EHY7" s="27">
        <v>1.413</v>
      </c>
      <c r="EHZ7" s="27">
        <v>1.4089</v>
      </c>
      <c r="EIA7" s="27">
        <v>1.3991</v>
      </c>
      <c r="EIB7" s="27">
        <v>1.3975</v>
      </c>
      <c r="EIC7" s="27">
        <v>1.3900999999999999</v>
      </c>
      <c r="EID7" s="27">
        <v>1.3900999999999999</v>
      </c>
      <c r="EIE7" s="27">
        <v>1.3900999999999999</v>
      </c>
      <c r="EIF7" s="27">
        <v>1.399</v>
      </c>
      <c r="EIG7" s="27">
        <v>1.3900999999999999</v>
      </c>
      <c r="EIH7" s="27">
        <v>1.4018999999999999</v>
      </c>
      <c r="EII7" s="27">
        <v>1.3896999999999999</v>
      </c>
      <c r="EIJ7" s="27">
        <v>1.4009</v>
      </c>
      <c r="EIK7" s="27">
        <v>1.4009</v>
      </c>
      <c r="EIL7" s="27">
        <v>1.4009</v>
      </c>
      <c r="EIM7" s="27">
        <v>1.4049</v>
      </c>
      <c r="EIN7" s="27">
        <v>1.4096</v>
      </c>
      <c r="EIO7" s="27">
        <v>1.4134</v>
      </c>
      <c r="EIP7" s="27">
        <v>1.4057999999999999</v>
      </c>
      <c r="EIQ7" s="27">
        <v>1.4096</v>
      </c>
      <c r="EIR7" s="27">
        <v>1.4096</v>
      </c>
      <c r="EIS7" s="27">
        <v>1.4096</v>
      </c>
      <c r="EIT7" s="27">
        <v>1.3939999999999999</v>
      </c>
      <c r="EIU7" s="27">
        <v>1.4029</v>
      </c>
      <c r="EIV7" s="27">
        <v>1.3977999999999999</v>
      </c>
      <c r="EIW7" s="27">
        <v>1.3857999999999999</v>
      </c>
      <c r="EIX7" s="27">
        <v>1.3932</v>
      </c>
      <c r="EIY7" s="27">
        <v>1.3932</v>
      </c>
      <c r="EIZ7" s="27">
        <v>1.3932</v>
      </c>
      <c r="EJA7" s="27">
        <v>1.3919999999999999</v>
      </c>
      <c r="EJB7" s="27">
        <v>1.3839999999999999</v>
      </c>
      <c r="EJC7" s="27">
        <v>1.389</v>
      </c>
      <c r="EJD7" s="27">
        <v>1.385</v>
      </c>
      <c r="EJE7" s="27">
        <v>1.4004000000000001</v>
      </c>
      <c r="EJF7" s="27">
        <v>1.4004000000000001</v>
      </c>
      <c r="EJG7" s="27">
        <v>1.4004000000000001</v>
      </c>
      <c r="EJH7" s="27">
        <v>1.3969</v>
      </c>
      <c r="EJI7" s="27">
        <v>1.4101999999999999</v>
      </c>
      <c r="EJJ7" s="27">
        <v>1.3958999999999999</v>
      </c>
      <c r="EJK7" s="27">
        <v>1.3866000000000001</v>
      </c>
      <c r="EJL7" s="27">
        <v>1.4177</v>
      </c>
      <c r="EJM7" s="27">
        <v>1.4177</v>
      </c>
      <c r="EJN7" s="27">
        <v>1.4177</v>
      </c>
      <c r="EJO7" s="27">
        <v>1.4095</v>
      </c>
      <c r="EJP7" s="27">
        <v>1.4207000000000001</v>
      </c>
      <c r="EJQ7" s="27">
        <v>1.4238</v>
      </c>
      <c r="EJR7" s="27">
        <v>1.4219999999999999</v>
      </c>
      <c r="EJS7" s="27">
        <v>1.4097999999999999</v>
      </c>
      <c r="EJT7" s="27">
        <v>1.4097999999999999</v>
      </c>
      <c r="EJU7" s="27">
        <v>1.4097999999999999</v>
      </c>
      <c r="EJV7" s="27">
        <v>1.3855999999999999</v>
      </c>
      <c r="EJW7" s="27">
        <v>1.3900999999999999</v>
      </c>
      <c r="EJX7" s="27">
        <v>1.3908</v>
      </c>
      <c r="EJY7" s="27">
        <v>1.401</v>
      </c>
      <c r="EJZ7" s="27">
        <v>1.3972</v>
      </c>
      <c r="EKA7" s="27">
        <v>1.3972</v>
      </c>
      <c r="EKB7" s="27">
        <v>1.3972</v>
      </c>
      <c r="EKC7" s="27">
        <v>1.3771</v>
      </c>
      <c r="EKD7" s="27">
        <v>1.369</v>
      </c>
      <c r="EKE7" s="27">
        <v>1.3612</v>
      </c>
      <c r="EKF7" s="27">
        <v>1.3493999999999999</v>
      </c>
      <c r="EKG7" s="27">
        <v>1.3517999999999999</v>
      </c>
      <c r="EKH7" s="27">
        <v>1.3517999999999999</v>
      </c>
      <c r="EKI7" s="27">
        <v>1.3517999999999999</v>
      </c>
      <c r="EKJ7" s="27">
        <v>1.3563000000000001</v>
      </c>
      <c r="EKK7" s="27">
        <v>1.3623000000000001</v>
      </c>
      <c r="EKL7" s="27">
        <v>1.3683000000000001</v>
      </c>
      <c r="EKM7" s="27">
        <v>1.3573999999999999</v>
      </c>
      <c r="EKN7" s="27">
        <v>1.3425</v>
      </c>
      <c r="EKO7" s="27">
        <v>1.3425</v>
      </c>
      <c r="EKP7" s="27">
        <v>1.3425</v>
      </c>
      <c r="EKQ7" s="27">
        <v>1.3363</v>
      </c>
      <c r="EKR7" s="27">
        <v>1.3322000000000001</v>
      </c>
      <c r="EKS7" s="27">
        <v>1.3403</v>
      </c>
      <c r="EKT7" s="27">
        <v>1.3223</v>
      </c>
      <c r="EKU7" s="27">
        <v>1.3274999999999999</v>
      </c>
      <c r="EKV7" s="27">
        <v>1.3274999999999999</v>
      </c>
      <c r="EKW7" s="27">
        <v>1.3274999999999999</v>
      </c>
      <c r="EKX7" s="27">
        <v>1.3274999999999999</v>
      </c>
      <c r="EKY7" s="27">
        <v>1.3266</v>
      </c>
      <c r="EKZ7" s="27">
        <v>1.2991999999999999</v>
      </c>
      <c r="ELA7" s="27">
        <v>1.3125</v>
      </c>
      <c r="ELB7" s="27">
        <v>1.3231999999999999</v>
      </c>
      <c r="ELC7" s="27">
        <v>1.3231999999999999</v>
      </c>
      <c r="ELD7" s="27">
        <v>1.3231999999999999</v>
      </c>
      <c r="ELE7" s="27">
        <v>1.3049999999999999</v>
      </c>
      <c r="ELF7" s="27">
        <v>1.2947</v>
      </c>
      <c r="ELG7" s="27">
        <v>1.2931999999999999</v>
      </c>
      <c r="ELH7" s="27">
        <v>1.2966</v>
      </c>
      <c r="ELI7" s="27">
        <v>1.3058000000000001</v>
      </c>
      <c r="ELJ7" s="27">
        <v>1.3058000000000001</v>
      </c>
      <c r="ELK7" s="27">
        <v>1.3058000000000001</v>
      </c>
      <c r="ELL7" s="27">
        <v>1.3196000000000001</v>
      </c>
      <c r="ELM7" s="27">
        <v>1.3172999999999999</v>
      </c>
      <c r="ELN7" s="27">
        <v>1.3275999999999999</v>
      </c>
      <c r="ELO7" s="27">
        <v>1.3272999999999999</v>
      </c>
      <c r="ELP7" s="27">
        <v>1.3272999999999999</v>
      </c>
      <c r="ELQ7" s="27">
        <v>1.3272999999999999</v>
      </c>
      <c r="ELR7" s="27">
        <v>1.3272999999999999</v>
      </c>
      <c r="ELS7" s="27">
        <v>1.3272999999999999</v>
      </c>
      <c r="ELT7" s="27">
        <v>1.3230999999999999</v>
      </c>
      <c r="ELU7" s="27">
        <v>1.3254999999999999</v>
      </c>
      <c r="ELV7" s="27">
        <v>1.3495999999999999</v>
      </c>
      <c r="ELW7" s="27">
        <v>1.3425</v>
      </c>
      <c r="ELX7" s="27">
        <v>1.3425</v>
      </c>
      <c r="ELY7" s="27">
        <v>1.3425</v>
      </c>
      <c r="ELZ7" s="27">
        <v>1.3391999999999999</v>
      </c>
      <c r="EMA7" s="27">
        <v>1.3246</v>
      </c>
      <c r="EMB7" s="27">
        <v>1.3308</v>
      </c>
      <c r="EMC7" s="27">
        <v>1.3192999999999999</v>
      </c>
      <c r="EMD7" s="27">
        <v>1.3294999999999999</v>
      </c>
      <c r="EME7" s="27">
        <v>1.3294999999999999</v>
      </c>
      <c r="EMF7" s="27">
        <v>1.3294999999999999</v>
      </c>
      <c r="EMG7" s="27">
        <v>1.3607</v>
      </c>
      <c r="EMH7" s="27">
        <v>1.3493999999999999</v>
      </c>
      <c r="EMI7" s="27">
        <v>1.3507</v>
      </c>
      <c r="EMJ7" s="27">
        <v>1.3557999999999999</v>
      </c>
      <c r="EMK7" s="27">
        <v>1.3549</v>
      </c>
      <c r="EML7" s="27">
        <v>1.3549</v>
      </c>
      <c r="EMM7" s="27">
        <v>1.3549</v>
      </c>
      <c r="EMN7" s="27">
        <v>1.3671</v>
      </c>
      <c r="EMO7" s="27">
        <v>1.3129999999999999</v>
      </c>
      <c r="EMP7" s="27">
        <v>1.2942</v>
      </c>
      <c r="EMQ7" s="27">
        <v>1.3042</v>
      </c>
      <c r="EMR7" s="27">
        <v>1.2905</v>
      </c>
      <c r="EMS7" s="27">
        <v>1.2905</v>
      </c>
      <c r="EMT7" s="27">
        <v>1.2905</v>
      </c>
      <c r="EMU7" s="27">
        <v>1.2782</v>
      </c>
      <c r="EMV7" s="27">
        <v>1.2786</v>
      </c>
      <c r="EMW7" s="27">
        <v>1.2783</v>
      </c>
      <c r="EMX7" s="27">
        <v>1.2565</v>
      </c>
      <c r="EMY7" s="27">
        <v>1.2658</v>
      </c>
      <c r="EMZ7" s="27">
        <v>1.2658</v>
      </c>
      <c r="ENA7" s="27">
        <v>1.2658</v>
      </c>
      <c r="ENB7" s="27">
        <v>1.2555000000000001</v>
      </c>
      <c r="ENC7" s="27">
        <v>1.2555000000000001</v>
      </c>
      <c r="END7" s="27">
        <v>1.2615000000000001</v>
      </c>
      <c r="ENE7" s="27">
        <v>1.2596000000000001</v>
      </c>
      <c r="ENF7" s="27">
        <v>1.2644</v>
      </c>
      <c r="ENG7" s="27">
        <v>1.2644</v>
      </c>
      <c r="ENH7" s="27">
        <v>1.2644</v>
      </c>
      <c r="ENI7" s="27">
        <v>1.2782</v>
      </c>
      <c r="ENJ7" s="27">
        <v>1.2795000000000001</v>
      </c>
      <c r="ENK7" s="27">
        <v>1.2763</v>
      </c>
      <c r="ENL7" s="27">
        <v>1.2798</v>
      </c>
      <c r="ENM7" s="27">
        <v>1.2591000000000001</v>
      </c>
      <c r="ENN7" s="27">
        <v>1.2591000000000001</v>
      </c>
      <c r="ENO7" s="27">
        <v>1.2591000000000001</v>
      </c>
      <c r="ENP7" s="27">
        <v>1.2705</v>
      </c>
      <c r="ENQ7" s="27">
        <v>1.2596000000000001</v>
      </c>
      <c r="ENR7" s="27">
        <v>1.2634000000000001</v>
      </c>
      <c r="ENS7" s="27">
        <v>1.2765</v>
      </c>
      <c r="ENT7" s="27">
        <v>1.2823</v>
      </c>
      <c r="ENU7" s="27">
        <v>1.2823</v>
      </c>
      <c r="ENV7" s="27">
        <v>1.2823</v>
      </c>
      <c r="ENW7" s="27">
        <v>1.2833000000000001</v>
      </c>
      <c r="ENX7" s="27">
        <v>1.2938000000000001</v>
      </c>
      <c r="ENY7" s="27">
        <v>1.2967</v>
      </c>
      <c r="ENZ7" s="27">
        <v>1.3008</v>
      </c>
      <c r="EOA7" s="27">
        <v>1.2796000000000001</v>
      </c>
      <c r="EOB7" s="27">
        <v>1.2796000000000001</v>
      </c>
      <c r="EOC7" s="27">
        <v>1.2796000000000001</v>
      </c>
      <c r="EOD7" s="27">
        <v>1.2828999999999999</v>
      </c>
      <c r="EOE7" s="27">
        <v>1.2818000000000001</v>
      </c>
      <c r="EOF7" s="27">
        <v>1.2848999999999999</v>
      </c>
      <c r="EOG7" s="27">
        <v>1.276</v>
      </c>
      <c r="EOH7" s="27">
        <v>1.2816000000000001</v>
      </c>
      <c r="EOI7" s="27">
        <v>1.2816000000000001</v>
      </c>
      <c r="EOJ7" s="27">
        <v>1.2816000000000001</v>
      </c>
      <c r="EOK7" s="27">
        <v>1.3110999999999999</v>
      </c>
      <c r="EOL7" s="27">
        <v>1.3260000000000001</v>
      </c>
      <c r="EOM7" s="27">
        <v>1.3173999999999999</v>
      </c>
      <c r="EON7" s="27">
        <v>1.2989999999999999</v>
      </c>
      <c r="EOO7" s="27">
        <v>1.2795000000000001</v>
      </c>
      <c r="EOP7" s="27">
        <v>1.2795000000000001</v>
      </c>
      <c r="EOQ7" s="27">
        <v>1.2795000000000001</v>
      </c>
      <c r="EOR7" s="27">
        <v>1.2984</v>
      </c>
      <c r="EOS7" s="27">
        <v>1.2909999999999999</v>
      </c>
      <c r="EOT7" s="27">
        <v>1.2929999999999999</v>
      </c>
      <c r="EOU7" s="27">
        <v>1.3182</v>
      </c>
      <c r="EOV7" s="27">
        <v>1.327</v>
      </c>
      <c r="EOW7" s="27">
        <v>1.327</v>
      </c>
      <c r="EOX7" s="27">
        <v>1.327</v>
      </c>
      <c r="EOY7" s="27">
        <v>1.3085</v>
      </c>
      <c r="EOZ7" s="27">
        <v>1.3172999999999999</v>
      </c>
      <c r="EPA7" s="27">
        <v>1.3262</v>
      </c>
      <c r="EPB7" s="27">
        <v>1.3393999999999999</v>
      </c>
      <c r="EPC7" s="27">
        <v>1.3684000000000001</v>
      </c>
      <c r="EPD7" s="27">
        <v>1.3684000000000001</v>
      </c>
      <c r="EPE7" s="27">
        <v>1.3684000000000001</v>
      </c>
      <c r="EPF7" s="27">
        <v>1.3616999999999999</v>
      </c>
      <c r="EPG7" s="27">
        <v>1.3594999999999999</v>
      </c>
      <c r="EPH7" s="27">
        <v>1.3331999999999999</v>
      </c>
      <c r="EPI7" s="27">
        <v>1.3582000000000001</v>
      </c>
      <c r="EPJ7" s="27">
        <v>1.3866000000000001</v>
      </c>
      <c r="EPK7" s="27">
        <v>1.3866000000000001</v>
      </c>
      <c r="EPL7" s="27">
        <v>1.3866000000000001</v>
      </c>
      <c r="EPM7" s="27">
        <v>1.3916999999999999</v>
      </c>
    </row>
    <row r="8" spans="1:3809" x14ac:dyDescent="0.3">
      <c r="A8" t="s">
        <v>8247</v>
      </c>
      <c r="B8" s="27">
        <v>1.2701</v>
      </c>
      <c r="C8" s="27">
        <v>1.2670999999999999</v>
      </c>
      <c r="D8" s="27">
        <v>1.2622</v>
      </c>
      <c r="E8" s="27">
        <v>1.2573000000000001</v>
      </c>
      <c r="F8" s="27">
        <v>1.2573000000000001</v>
      </c>
      <c r="G8" s="27">
        <v>1.2573000000000001</v>
      </c>
      <c r="H8" s="27">
        <v>1.2626999999999999</v>
      </c>
      <c r="I8" s="27">
        <v>1.2645</v>
      </c>
      <c r="J8" s="27">
        <v>1.2665</v>
      </c>
      <c r="K8" s="27">
        <v>1.2693000000000001</v>
      </c>
      <c r="L8" s="27">
        <v>1.2666999999999999</v>
      </c>
      <c r="M8" s="27">
        <v>1.2666999999999999</v>
      </c>
      <c r="N8" s="27">
        <v>1.2666999999999999</v>
      </c>
      <c r="O8" s="27">
        <v>1.2644</v>
      </c>
      <c r="P8" s="27">
        <v>1.2654000000000001</v>
      </c>
      <c r="Q8" s="27">
        <v>1.2739</v>
      </c>
      <c r="R8" s="27">
        <v>1.2745</v>
      </c>
      <c r="S8" s="27">
        <v>1.2754000000000001</v>
      </c>
      <c r="T8" s="27">
        <v>1.2754000000000001</v>
      </c>
      <c r="U8" s="27">
        <v>1.2754000000000001</v>
      </c>
      <c r="V8" s="27">
        <v>1.2808999999999999</v>
      </c>
      <c r="W8" s="27">
        <v>1.2881</v>
      </c>
      <c r="X8" s="27">
        <v>1.2945</v>
      </c>
      <c r="Y8" s="27">
        <v>1.3023</v>
      </c>
      <c r="Z8" s="27">
        <v>1.302</v>
      </c>
      <c r="AA8" s="27">
        <v>1.302</v>
      </c>
      <c r="AB8" s="27">
        <v>1.302</v>
      </c>
      <c r="AC8" s="27">
        <v>1.2997000000000001</v>
      </c>
      <c r="AD8" s="27">
        <v>1.3010999999999999</v>
      </c>
      <c r="AE8" s="27">
        <v>1.306</v>
      </c>
      <c r="AF8" s="27">
        <v>1.3103</v>
      </c>
      <c r="AG8" s="27">
        <v>1.3003</v>
      </c>
      <c r="AH8" s="27">
        <v>1.3003</v>
      </c>
      <c r="AI8" s="27">
        <v>1.3003</v>
      </c>
      <c r="AJ8" s="27">
        <v>1.3048</v>
      </c>
      <c r="AK8" s="27">
        <v>1.3007</v>
      </c>
      <c r="AL8" s="27">
        <v>1.3007</v>
      </c>
      <c r="AM8" s="27">
        <v>1.2914000000000001</v>
      </c>
      <c r="AN8" s="27">
        <v>1.2894000000000001</v>
      </c>
      <c r="AO8" s="27">
        <v>1.2894000000000001</v>
      </c>
      <c r="AP8" s="27">
        <v>1.2894000000000001</v>
      </c>
      <c r="AQ8" s="27">
        <v>1.2868999999999999</v>
      </c>
      <c r="AR8" s="27">
        <v>1.2951999999999999</v>
      </c>
      <c r="AS8" s="27">
        <v>1.3008</v>
      </c>
      <c r="AT8" s="27">
        <v>1.3009999999999999</v>
      </c>
      <c r="AU8" s="27">
        <v>1.3009999999999999</v>
      </c>
      <c r="AV8" s="27">
        <v>1.3009999999999999</v>
      </c>
      <c r="AW8" s="27">
        <v>1.3009999999999999</v>
      </c>
      <c r="AX8" s="27">
        <v>1.3009999999999999</v>
      </c>
      <c r="AY8" s="27">
        <v>1.3050999999999999</v>
      </c>
      <c r="AZ8" s="27">
        <v>1.3086</v>
      </c>
      <c r="BA8" s="27">
        <v>1.3108</v>
      </c>
      <c r="BB8" s="27">
        <v>1.3120000000000001</v>
      </c>
      <c r="BC8" s="27">
        <v>1.3120000000000001</v>
      </c>
      <c r="BD8" s="27">
        <v>1.3120000000000001</v>
      </c>
      <c r="BE8" s="27">
        <v>1.3071999999999999</v>
      </c>
      <c r="BF8" s="27">
        <v>1.3102</v>
      </c>
      <c r="BG8" s="27">
        <v>1.3062</v>
      </c>
      <c r="BH8" s="27">
        <v>1.3048999999999999</v>
      </c>
      <c r="BI8" s="27">
        <v>1.3070999999999999</v>
      </c>
      <c r="BJ8" s="27">
        <v>1.3070999999999999</v>
      </c>
      <c r="BK8" s="27">
        <v>1.3070999999999999</v>
      </c>
      <c r="BL8" s="27">
        <v>1.3133999999999999</v>
      </c>
      <c r="BM8" s="27">
        <v>1.3167</v>
      </c>
      <c r="BN8" s="27">
        <v>1.3023</v>
      </c>
      <c r="BO8" s="27">
        <v>1.3117000000000001</v>
      </c>
      <c r="BP8" s="27">
        <v>1.3089999999999999</v>
      </c>
      <c r="BQ8" s="27">
        <v>1.3089999999999999</v>
      </c>
      <c r="BR8" s="27">
        <v>1.3089999999999999</v>
      </c>
      <c r="BS8" s="27">
        <v>1.3111999999999999</v>
      </c>
      <c r="BT8" s="27">
        <v>1.323</v>
      </c>
      <c r="BU8" s="27">
        <v>1.3231999999999999</v>
      </c>
      <c r="BV8" s="27">
        <v>1.3224</v>
      </c>
      <c r="BW8" s="27">
        <v>1.3159000000000001</v>
      </c>
      <c r="BX8" s="27">
        <v>1.3159000000000001</v>
      </c>
      <c r="BY8" s="27">
        <v>1.3159000000000001</v>
      </c>
      <c r="BZ8" s="27">
        <v>1.3141</v>
      </c>
      <c r="CA8" s="27">
        <v>1.3159000000000001</v>
      </c>
      <c r="CB8" s="27">
        <v>1.3277000000000001</v>
      </c>
      <c r="CC8" s="27">
        <v>1.3249</v>
      </c>
      <c r="CD8" s="27">
        <v>1.3239000000000001</v>
      </c>
      <c r="CE8" s="27">
        <v>1.3239000000000001</v>
      </c>
      <c r="CF8" s="27">
        <v>1.3239000000000001</v>
      </c>
      <c r="CG8" s="27">
        <v>1.3252999999999999</v>
      </c>
      <c r="CH8" s="27">
        <v>1.3161</v>
      </c>
      <c r="CI8" s="27">
        <v>1.3088</v>
      </c>
      <c r="CJ8" s="27">
        <v>1.3038000000000001</v>
      </c>
      <c r="CK8" s="27">
        <v>1.3063</v>
      </c>
      <c r="CL8" s="27">
        <v>1.3063</v>
      </c>
      <c r="CM8" s="27">
        <v>1.3063</v>
      </c>
      <c r="CN8" s="27">
        <v>1.3124</v>
      </c>
      <c r="CO8" s="27">
        <v>1.3149999999999999</v>
      </c>
      <c r="CP8" s="27">
        <v>1.3119000000000001</v>
      </c>
      <c r="CQ8" s="27">
        <v>1.3217000000000001</v>
      </c>
      <c r="CR8" s="27">
        <v>1.3241000000000001</v>
      </c>
      <c r="CS8" s="27">
        <v>1.3241000000000001</v>
      </c>
      <c r="CT8" s="27">
        <v>1.3241000000000001</v>
      </c>
      <c r="CU8" s="27">
        <v>1.33</v>
      </c>
      <c r="CV8" s="27">
        <v>1.3315999999999999</v>
      </c>
      <c r="CW8" s="27">
        <v>1.3202</v>
      </c>
      <c r="CX8" s="27">
        <v>1.3078000000000001</v>
      </c>
      <c r="CY8" s="27">
        <v>1.2978000000000001</v>
      </c>
      <c r="CZ8" s="27">
        <v>1.2978000000000001</v>
      </c>
      <c r="DA8" s="27">
        <v>1.2978000000000001</v>
      </c>
      <c r="DB8" s="27">
        <v>1.3080000000000001</v>
      </c>
      <c r="DC8" s="27">
        <v>1.3045</v>
      </c>
      <c r="DD8" s="27">
        <v>1.2954000000000001</v>
      </c>
      <c r="DE8" s="27">
        <v>1.2928999999999999</v>
      </c>
      <c r="DF8" s="27">
        <v>1.2804</v>
      </c>
      <c r="DG8" s="27">
        <v>1.2804</v>
      </c>
      <c r="DH8" s="27">
        <v>1.2804</v>
      </c>
      <c r="DI8" s="27">
        <v>1.2813000000000001</v>
      </c>
      <c r="DJ8" s="27">
        <v>1.2911999999999999</v>
      </c>
      <c r="DK8" s="27">
        <v>1.288</v>
      </c>
      <c r="DL8" s="27">
        <v>1.2907999999999999</v>
      </c>
      <c r="DM8" s="27">
        <v>1.2968</v>
      </c>
      <c r="DN8" s="27">
        <v>1.2968</v>
      </c>
      <c r="DO8" s="27">
        <v>1.2968</v>
      </c>
      <c r="DP8" s="27">
        <v>1.2928999999999999</v>
      </c>
      <c r="DQ8" s="27">
        <v>1.2967</v>
      </c>
      <c r="DR8" s="27">
        <v>1.3009999999999999</v>
      </c>
      <c r="DS8" s="27">
        <v>1.3052999999999999</v>
      </c>
      <c r="DT8" s="27">
        <v>1.3051999999999999</v>
      </c>
      <c r="DU8" s="27">
        <v>1.3051999999999999</v>
      </c>
      <c r="DV8" s="27">
        <v>1.3051999999999999</v>
      </c>
      <c r="DW8" s="27">
        <v>1.3117000000000001</v>
      </c>
      <c r="DX8" s="27">
        <v>1.3085</v>
      </c>
      <c r="DY8" s="27">
        <v>1.3169</v>
      </c>
      <c r="DZ8" s="27">
        <v>1.3141</v>
      </c>
      <c r="EA8" s="27">
        <v>1.3105</v>
      </c>
      <c r="EB8" s="27">
        <v>1.3105</v>
      </c>
      <c r="EC8" s="27">
        <v>1.3105</v>
      </c>
      <c r="ED8" s="27">
        <v>1.3023</v>
      </c>
      <c r="EE8" s="27">
        <v>1.3033999999999999</v>
      </c>
      <c r="EF8" s="27">
        <v>1.2902</v>
      </c>
      <c r="EG8" s="27">
        <v>1.2867</v>
      </c>
      <c r="EH8" s="27">
        <v>1.2938000000000001</v>
      </c>
      <c r="EI8" s="27">
        <v>1.2938000000000001</v>
      </c>
      <c r="EJ8" s="27">
        <v>1.2938000000000001</v>
      </c>
      <c r="EK8" s="27">
        <v>1.2911999999999999</v>
      </c>
      <c r="EL8" s="27">
        <v>1.2856000000000001</v>
      </c>
      <c r="EM8" s="27">
        <v>1.2831999999999999</v>
      </c>
      <c r="EN8" s="27">
        <v>1.2846</v>
      </c>
      <c r="EO8" s="27">
        <v>1.2811999999999999</v>
      </c>
      <c r="EP8" s="27">
        <v>1.2811999999999999</v>
      </c>
      <c r="EQ8" s="27">
        <v>1.2811999999999999</v>
      </c>
      <c r="ER8" s="27">
        <v>1.2757000000000001</v>
      </c>
      <c r="ES8" s="27">
        <v>1.274</v>
      </c>
      <c r="ET8" s="27">
        <v>1.2747999999999999</v>
      </c>
      <c r="EU8" s="27">
        <v>1.2756000000000001</v>
      </c>
      <c r="EV8" s="27">
        <v>1.2672000000000001</v>
      </c>
      <c r="EW8" s="27">
        <v>1.2672000000000001</v>
      </c>
      <c r="EX8" s="27">
        <v>1.2672000000000001</v>
      </c>
      <c r="EY8" s="27">
        <v>1.2565</v>
      </c>
      <c r="EZ8" s="27">
        <v>1.264</v>
      </c>
      <c r="FA8" s="27">
        <v>1.28</v>
      </c>
      <c r="FB8" s="27">
        <v>1.28</v>
      </c>
      <c r="FC8" s="27">
        <v>1.2687999999999999</v>
      </c>
      <c r="FD8" s="27">
        <v>1.2687999999999999</v>
      </c>
      <c r="FE8" s="27">
        <v>1.2687999999999999</v>
      </c>
      <c r="FF8" s="27">
        <v>1.2630999999999999</v>
      </c>
      <c r="FG8" s="27">
        <v>1.2669999999999999</v>
      </c>
      <c r="FH8" s="27">
        <v>1.2669999999999999</v>
      </c>
      <c r="FI8" s="27">
        <v>1.2669999999999999</v>
      </c>
      <c r="FJ8" s="27">
        <v>1.2652000000000001</v>
      </c>
      <c r="FK8" s="27">
        <v>1.2652000000000001</v>
      </c>
      <c r="FL8" s="27">
        <v>1.2652000000000001</v>
      </c>
      <c r="FM8" s="27">
        <v>1.2676000000000001</v>
      </c>
      <c r="FN8" s="27">
        <v>1.2627999999999999</v>
      </c>
      <c r="FO8" s="27">
        <v>1.2681</v>
      </c>
      <c r="FP8" s="27">
        <v>1.2617</v>
      </c>
      <c r="FQ8" s="27">
        <v>1.2562</v>
      </c>
      <c r="FR8" s="27">
        <v>1.2562</v>
      </c>
      <c r="FS8" s="27">
        <v>1.2562</v>
      </c>
      <c r="FT8" s="27">
        <v>1.2656000000000001</v>
      </c>
      <c r="FU8" s="27">
        <v>1.2587999999999999</v>
      </c>
      <c r="FV8" s="27">
        <v>1.2611000000000001</v>
      </c>
      <c r="FW8" s="27">
        <v>1.266</v>
      </c>
      <c r="FX8" s="27">
        <v>1.2764</v>
      </c>
      <c r="FY8" s="27">
        <v>1.2764</v>
      </c>
      <c r="FZ8" s="27">
        <v>1.2764</v>
      </c>
      <c r="GA8" s="27">
        <v>1.2764</v>
      </c>
      <c r="GB8" s="27">
        <v>1.2774000000000001</v>
      </c>
      <c r="GC8" s="27">
        <v>1.2810999999999999</v>
      </c>
      <c r="GD8" s="27">
        <v>1.2710999999999999</v>
      </c>
      <c r="GE8" s="27">
        <v>1.2753000000000001</v>
      </c>
      <c r="GF8" s="27">
        <v>1.2753000000000001</v>
      </c>
      <c r="GG8" s="27">
        <v>1.2753000000000001</v>
      </c>
      <c r="GH8" s="27">
        <v>1.2775000000000001</v>
      </c>
      <c r="GI8" s="27">
        <v>1.2786999999999999</v>
      </c>
      <c r="GJ8" s="27">
        <v>1.2764</v>
      </c>
      <c r="GK8" s="27">
        <v>1.2847999999999999</v>
      </c>
      <c r="GL8" s="27">
        <v>1.2829999999999999</v>
      </c>
      <c r="GM8" s="27">
        <v>1.2829999999999999</v>
      </c>
      <c r="GN8" s="27">
        <v>1.2829999999999999</v>
      </c>
      <c r="GO8" s="27">
        <v>1.2869999999999999</v>
      </c>
      <c r="GP8" s="27">
        <v>1.2804</v>
      </c>
      <c r="GQ8" s="27">
        <v>1.2846</v>
      </c>
      <c r="GR8" s="27">
        <v>1.2827</v>
      </c>
      <c r="GS8" s="27">
        <v>1.2842</v>
      </c>
      <c r="GT8" s="27">
        <v>1.2842</v>
      </c>
      <c r="GU8" s="27">
        <v>1.2842</v>
      </c>
      <c r="GV8" s="27">
        <v>1.2793000000000001</v>
      </c>
      <c r="GW8" s="27">
        <v>1.2977000000000001</v>
      </c>
      <c r="GX8" s="27">
        <v>1.2951999999999999</v>
      </c>
      <c r="GY8" s="27">
        <v>1.2865</v>
      </c>
      <c r="GZ8" s="27">
        <v>1.3032999999999999</v>
      </c>
      <c r="HA8" s="27">
        <v>1.3032999999999999</v>
      </c>
      <c r="HB8" s="27">
        <v>1.3032999999999999</v>
      </c>
      <c r="HC8" s="27">
        <v>1.3106</v>
      </c>
      <c r="HD8" s="27">
        <v>1.3143</v>
      </c>
      <c r="HE8" s="27">
        <v>1.3089</v>
      </c>
      <c r="HF8" s="27">
        <v>1.2988999999999999</v>
      </c>
      <c r="HG8" s="27">
        <v>1.2992999999999999</v>
      </c>
      <c r="HH8" s="27">
        <v>1.2992999999999999</v>
      </c>
      <c r="HI8" s="27">
        <v>1.2992999999999999</v>
      </c>
      <c r="HJ8" s="27">
        <v>1.2921</v>
      </c>
      <c r="HK8" s="27">
        <v>1.2735000000000001</v>
      </c>
      <c r="HL8" s="27">
        <v>1.2756000000000001</v>
      </c>
      <c r="HM8" s="27">
        <v>1.2818000000000001</v>
      </c>
      <c r="HN8" s="27">
        <v>1.2793000000000001</v>
      </c>
      <c r="HO8" s="27">
        <v>1.2793000000000001</v>
      </c>
      <c r="HP8" s="27">
        <v>1.2793000000000001</v>
      </c>
      <c r="HQ8" s="27">
        <v>1.2895000000000001</v>
      </c>
      <c r="HR8" s="27">
        <v>1.2907999999999999</v>
      </c>
      <c r="HS8" s="27">
        <v>1.3028</v>
      </c>
      <c r="HT8" s="27">
        <v>1.2999000000000001</v>
      </c>
      <c r="HU8" s="27">
        <v>1.3030999999999999</v>
      </c>
      <c r="HV8" s="27">
        <v>1.3030999999999999</v>
      </c>
      <c r="HW8" s="27">
        <v>1.3030999999999999</v>
      </c>
      <c r="HX8" s="27">
        <v>1.3097000000000001</v>
      </c>
      <c r="HY8" s="27">
        <v>1.3109999999999999</v>
      </c>
      <c r="HZ8" s="27">
        <v>1.3228</v>
      </c>
      <c r="IA8" s="27">
        <v>1.3153999999999999</v>
      </c>
      <c r="IB8" s="27">
        <v>1.3206</v>
      </c>
      <c r="IC8" s="27">
        <v>1.3206</v>
      </c>
      <c r="ID8" s="27">
        <v>1.3206</v>
      </c>
      <c r="IE8" s="27">
        <v>1.323</v>
      </c>
      <c r="IF8" s="27">
        <v>1.3150999999999999</v>
      </c>
      <c r="IG8" s="27">
        <v>1.3042</v>
      </c>
      <c r="IH8" s="27">
        <v>1.3042</v>
      </c>
      <c r="II8" s="27">
        <v>1.3050999999999999</v>
      </c>
      <c r="IJ8" s="27">
        <v>1.3050999999999999</v>
      </c>
      <c r="IK8" s="27">
        <v>1.3050999999999999</v>
      </c>
      <c r="IL8" s="27">
        <v>1.2985</v>
      </c>
      <c r="IM8" s="27">
        <v>1.2990999999999999</v>
      </c>
      <c r="IN8" s="27">
        <v>1.2963</v>
      </c>
      <c r="IO8" s="27">
        <v>1.3028999999999999</v>
      </c>
      <c r="IP8" s="27">
        <v>1.3046</v>
      </c>
      <c r="IQ8" s="27">
        <v>1.3046</v>
      </c>
      <c r="IR8" s="27">
        <v>1.3046</v>
      </c>
      <c r="IS8" s="27">
        <v>1.3158000000000001</v>
      </c>
      <c r="IT8" s="27">
        <v>1.3176000000000001</v>
      </c>
      <c r="IU8" s="27">
        <v>1.3169999999999999</v>
      </c>
      <c r="IV8" s="27">
        <v>1.3160000000000001</v>
      </c>
      <c r="IW8" s="27">
        <v>1.3152999999999999</v>
      </c>
      <c r="IX8" s="27">
        <v>1.3152999999999999</v>
      </c>
      <c r="IY8" s="27">
        <v>1.3152999999999999</v>
      </c>
      <c r="IZ8" s="27">
        <v>1.3285</v>
      </c>
      <c r="JA8" s="27">
        <v>1.3137000000000001</v>
      </c>
      <c r="JB8" s="27">
        <v>1.3148</v>
      </c>
      <c r="JC8" s="27">
        <v>1.3131999999999999</v>
      </c>
      <c r="JD8" s="27">
        <v>1.31</v>
      </c>
      <c r="JE8" s="27">
        <v>1.31</v>
      </c>
      <c r="JF8" s="27">
        <v>1.31</v>
      </c>
      <c r="JG8" s="27">
        <v>1.3056000000000001</v>
      </c>
      <c r="JH8" s="27">
        <v>1.3012999999999999</v>
      </c>
      <c r="JI8" s="27">
        <v>1.2995000000000001</v>
      </c>
      <c r="JJ8" s="27">
        <v>1.2951999999999999</v>
      </c>
      <c r="JK8" s="27">
        <v>1.3009999999999999</v>
      </c>
      <c r="JL8" s="27">
        <v>1.3009999999999999</v>
      </c>
      <c r="JM8" s="27">
        <v>1.3009999999999999</v>
      </c>
      <c r="JN8" s="27">
        <v>1.2951999999999999</v>
      </c>
      <c r="JO8" s="27">
        <v>1.2822</v>
      </c>
      <c r="JP8" s="27">
        <v>1.2838000000000001</v>
      </c>
      <c r="JQ8" s="27">
        <v>1.2876000000000001</v>
      </c>
      <c r="JR8" s="27">
        <v>1.2983</v>
      </c>
      <c r="JS8" s="27">
        <v>1.2983</v>
      </c>
      <c r="JT8" s="27">
        <v>1.2983</v>
      </c>
      <c r="JU8" s="27">
        <v>1.3026</v>
      </c>
      <c r="JV8" s="27">
        <v>1.2884</v>
      </c>
      <c r="JW8" s="27">
        <v>1.2914000000000001</v>
      </c>
      <c r="JX8" s="27">
        <v>1.2873000000000001</v>
      </c>
      <c r="JY8" s="27">
        <v>1.2847</v>
      </c>
      <c r="JZ8" s="27">
        <v>1.2847</v>
      </c>
      <c r="KA8" s="27">
        <v>1.2847</v>
      </c>
      <c r="KB8" s="27">
        <v>1.2883</v>
      </c>
      <c r="KC8" s="27">
        <v>1.2917000000000001</v>
      </c>
      <c r="KD8" s="27">
        <v>1.2817000000000001</v>
      </c>
      <c r="KE8" s="27">
        <v>1.2763</v>
      </c>
      <c r="KF8" s="27">
        <v>1.2717000000000001</v>
      </c>
      <c r="KG8" s="27">
        <v>1.2717000000000001</v>
      </c>
      <c r="KH8" s="27">
        <v>1.2717000000000001</v>
      </c>
      <c r="KI8" s="27">
        <v>1.2704</v>
      </c>
      <c r="KJ8" s="27">
        <v>1.2702</v>
      </c>
      <c r="KK8" s="27">
        <v>1.2773000000000001</v>
      </c>
      <c r="KL8" s="27">
        <v>1.2765</v>
      </c>
      <c r="KM8" s="27">
        <v>1.2775000000000001</v>
      </c>
      <c r="KN8" s="27">
        <v>1.2775000000000001</v>
      </c>
      <c r="KO8" s="27">
        <v>1.2775000000000001</v>
      </c>
      <c r="KP8" s="27">
        <v>1.2889999999999999</v>
      </c>
      <c r="KQ8" s="27">
        <v>1.2865</v>
      </c>
      <c r="KR8" s="27">
        <v>1.2966</v>
      </c>
      <c r="KS8" s="27">
        <v>1.2928999999999999</v>
      </c>
      <c r="KT8" s="27">
        <v>1.3012999999999999</v>
      </c>
      <c r="KU8" s="27">
        <v>1.3012999999999999</v>
      </c>
      <c r="KV8" s="27">
        <v>1.3012999999999999</v>
      </c>
      <c r="KW8" s="27">
        <v>1.3031999999999999</v>
      </c>
      <c r="KX8" s="27">
        <v>1.3136000000000001</v>
      </c>
      <c r="KY8" s="27">
        <v>1.3153999999999999</v>
      </c>
      <c r="KZ8" s="27">
        <v>1.3118000000000001</v>
      </c>
      <c r="LA8" s="27">
        <v>1.3088</v>
      </c>
      <c r="LB8" s="27">
        <v>1.3088</v>
      </c>
      <c r="LC8" s="27">
        <v>1.3088</v>
      </c>
      <c r="LD8" s="27">
        <v>1.3185</v>
      </c>
      <c r="LE8" s="27">
        <v>1.3156000000000001</v>
      </c>
      <c r="LF8" s="27">
        <v>1.3127</v>
      </c>
      <c r="LG8" s="27">
        <v>1.3139000000000001</v>
      </c>
      <c r="LH8" s="27">
        <v>1.3047</v>
      </c>
      <c r="LI8" s="27">
        <v>1.3047</v>
      </c>
      <c r="LJ8" s="27">
        <v>1.3047</v>
      </c>
      <c r="LK8" s="27">
        <v>1.2977000000000001</v>
      </c>
      <c r="LL8" s="27">
        <v>1.3028999999999999</v>
      </c>
      <c r="LM8" s="27">
        <v>1.3194999999999999</v>
      </c>
      <c r="LN8" s="27">
        <v>1.3277000000000001</v>
      </c>
      <c r="LO8" s="27">
        <v>1.3158000000000001</v>
      </c>
      <c r="LP8" s="27">
        <v>1.3158000000000001</v>
      </c>
      <c r="LQ8" s="27">
        <v>1.3158000000000001</v>
      </c>
      <c r="LR8" s="27">
        <v>1.3208</v>
      </c>
      <c r="LS8" s="27">
        <v>1.3263</v>
      </c>
      <c r="LT8" s="27">
        <v>1.3259000000000001</v>
      </c>
      <c r="LU8" s="27">
        <v>1.3344</v>
      </c>
      <c r="LV8" s="27">
        <v>1.3232999999999999</v>
      </c>
      <c r="LW8" s="27">
        <v>1.3232999999999999</v>
      </c>
      <c r="LX8" s="27">
        <v>1.3232999999999999</v>
      </c>
      <c r="LY8" s="27">
        <v>1.3259000000000001</v>
      </c>
      <c r="LZ8" s="27">
        <v>1.3212999999999999</v>
      </c>
      <c r="MA8" s="27">
        <v>1.3203</v>
      </c>
      <c r="MB8" s="27">
        <v>1.3129</v>
      </c>
      <c r="MC8" s="27">
        <v>1.3157000000000001</v>
      </c>
      <c r="MD8" s="27">
        <v>1.3157000000000001</v>
      </c>
      <c r="ME8" s="27">
        <v>1.3157000000000001</v>
      </c>
      <c r="MF8" s="27">
        <v>1.3085</v>
      </c>
      <c r="MG8" s="27">
        <v>1.3173999999999999</v>
      </c>
      <c r="MH8" s="27">
        <v>1.3240000000000001</v>
      </c>
      <c r="MI8" s="27">
        <v>1.3289</v>
      </c>
      <c r="MJ8" s="27">
        <v>1.3287</v>
      </c>
      <c r="MK8" s="27">
        <v>1.3287</v>
      </c>
      <c r="ML8" s="27">
        <v>1.3287</v>
      </c>
      <c r="MM8" s="27">
        <v>1.3206</v>
      </c>
      <c r="MN8" s="27">
        <v>1.3174999999999999</v>
      </c>
      <c r="MO8" s="27">
        <v>1.3152999999999999</v>
      </c>
      <c r="MP8" s="27">
        <v>1.3249</v>
      </c>
      <c r="MQ8" s="27">
        <v>1.3280000000000001</v>
      </c>
      <c r="MR8" s="27">
        <v>1.3280000000000001</v>
      </c>
      <c r="MS8" s="27">
        <v>1.3280000000000001</v>
      </c>
      <c r="MT8" s="27">
        <v>1.3378000000000001</v>
      </c>
      <c r="MU8" s="27">
        <v>1.3335999999999999</v>
      </c>
      <c r="MV8" s="27">
        <v>1.3369</v>
      </c>
      <c r="MW8" s="27">
        <v>1.337</v>
      </c>
      <c r="MX8" s="27">
        <v>1.3396999999999999</v>
      </c>
      <c r="MY8" s="27">
        <v>1.3396999999999999</v>
      </c>
      <c r="MZ8" s="27">
        <v>1.3396999999999999</v>
      </c>
      <c r="NA8" s="27">
        <v>1.3431</v>
      </c>
      <c r="NB8" s="27">
        <v>1.3418000000000001</v>
      </c>
      <c r="NC8" s="27">
        <v>1.3360000000000001</v>
      </c>
      <c r="ND8" s="27">
        <v>1.3387</v>
      </c>
      <c r="NE8" s="27">
        <v>1.3309</v>
      </c>
      <c r="NF8" s="27">
        <v>1.3309</v>
      </c>
      <c r="NG8" s="27">
        <v>1.3309</v>
      </c>
      <c r="NH8" s="27">
        <v>1.3343</v>
      </c>
      <c r="NI8" s="27">
        <v>1.3293999999999999</v>
      </c>
      <c r="NJ8" s="27">
        <v>1.3263</v>
      </c>
      <c r="NK8" s="27">
        <v>1.3312999999999999</v>
      </c>
      <c r="NL8" s="27">
        <v>1.3337000000000001</v>
      </c>
      <c r="NM8" s="27">
        <v>1.3337000000000001</v>
      </c>
      <c r="NN8" s="27">
        <v>1.3337000000000001</v>
      </c>
      <c r="NO8" s="27">
        <v>1.3407</v>
      </c>
      <c r="NP8" s="27">
        <v>1.3311999999999999</v>
      </c>
      <c r="NQ8" s="27">
        <v>1.345</v>
      </c>
      <c r="NR8" s="27">
        <v>1.3416999999999999</v>
      </c>
      <c r="NS8" s="27">
        <v>1.3491</v>
      </c>
      <c r="NT8" s="27">
        <v>1.3491</v>
      </c>
      <c r="NU8" s="27">
        <v>1.3491</v>
      </c>
      <c r="NV8" s="27">
        <v>1.3514999999999999</v>
      </c>
      <c r="NW8" s="27">
        <v>1.3480000000000001</v>
      </c>
      <c r="NX8" s="27">
        <v>1.3519000000000001</v>
      </c>
      <c r="NY8" s="27">
        <v>1.3586</v>
      </c>
      <c r="NZ8" s="27">
        <v>1.3561000000000001</v>
      </c>
      <c r="OA8" s="27">
        <v>1.3561000000000001</v>
      </c>
      <c r="OB8" s="27">
        <v>1.3561000000000001</v>
      </c>
      <c r="OC8" s="27">
        <v>1.3527</v>
      </c>
      <c r="OD8" s="27">
        <v>1.3585</v>
      </c>
      <c r="OE8" s="27">
        <v>1.3499000000000001</v>
      </c>
      <c r="OF8" s="27">
        <v>1.3523000000000001</v>
      </c>
      <c r="OG8" s="27">
        <v>1.3565</v>
      </c>
      <c r="OH8" s="27">
        <v>1.3565</v>
      </c>
      <c r="OI8" s="27">
        <v>1.3565</v>
      </c>
      <c r="OJ8" s="27">
        <v>1.3599000000000001</v>
      </c>
      <c r="OK8" s="27">
        <v>1.3637999999999999</v>
      </c>
      <c r="OL8" s="27">
        <v>1.3732</v>
      </c>
      <c r="OM8" s="27">
        <v>1.3732</v>
      </c>
      <c r="ON8" s="27">
        <v>1.3763000000000001</v>
      </c>
      <c r="OO8" s="27">
        <v>1.3763000000000001</v>
      </c>
      <c r="OP8" s="27">
        <v>1.3763000000000001</v>
      </c>
      <c r="OQ8" s="27">
        <v>1.397</v>
      </c>
      <c r="OR8" s="27">
        <v>1.3945000000000001</v>
      </c>
      <c r="OS8" s="27">
        <v>1.3963000000000001</v>
      </c>
      <c r="OT8" s="27">
        <v>1.3964000000000001</v>
      </c>
      <c r="OU8" s="27">
        <v>1.405</v>
      </c>
      <c r="OV8" s="27">
        <v>1.405</v>
      </c>
      <c r="OW8" s="27">
        <v>1.405</v>
      </c>
      <c r="OX8" s="27">
        <v>1.4236</v>
      </c>
      <c r="OY8" s="27">
        <v>1.4221999999999999</v>
      </c>
      <c r="OZ8" s="27">
        <v>1.4321999999999999</v>
      </c>
      <c r="PA8" s="27">
        <v>1.4306000000000001</v>
      </c>
      <c r="PB8" s="27">
        <v>1.4256</v>
      </c>
      <c r="PC8" s="27">
        <v>1.4256</v>
      </c>
      <c r="PD8" s="27">
        <v>1.4256</v>
      </c>
      <c r="PE8" s="27">
        <v>1.4206000000000001</v>
      </c>
      <c r="PF8" s="27">
        <v>1.4176</v>
      </c>
      <c r="PG8" s="27">
        <v>1.4177999999999999</v>
      </c>
      <c r="PH8" s="27">
        <v>1.4128000000000001</v>
      </c>
      <c r="PI8" s="27">
        <v>1.4015</v>
      </c>
      <c r="PJ8" s="27">
        <v>1.4015</v>
      </c>
      <c r="PK8" s="27">
        <v>1.4015</v>
      </c>
      <c r="PL8" s="27">
        <v>1.4028</v>
      </c>
      <c r="PM8" s="27">
        <v>1.4017999999999999</v>
      </c>
      <c r="PN8" s="27">
        <v>1.4063000000000001</v>
      </c>
      <c r="PO8" s="27">
        <v>1.4083000000000001</v>
      </c>
      <c r="PP8" s="27">
        <v>1.4083000000000001</v>
      </c>
      <c r="PQ8" s="27">
        <v>1.4083000000000001</v>
      </c>
      <c r="PR8" s="27">
        <v>1.4083000000000001</v>
      </c>
      <c r="PS8" s="27">
        <v>1.4083000000000001</v>
      </c>
      <c r="PT8" s="27">
        <v>1.4152</v>
      </c>
      <c r="PU8" s="27">
        <v>1.4073</v>
      </c>
      <c r="PV8" s="27">
        <v>1.4225000000000001</v>
      </c>
      <c r="PW8" s="27">
        <v>1.4144000000000001</v>
      </c>
      <c r="PX8" s="27">
        <v>1.4144000000000001</v>
      </c>
      <c r="PY8" s="27">
        <v>1.4144000000000001</v>
      </c>
      <c r="PZ8" s="27">
        <v>1.4124000000000001</v>
      </c>
      <c r="QA8" s="27">
        <v>1.4056999999999999</v>
      </c>
      <c r="QB8" s="27">
        <v>1.3995</v>
      </c>
      <c r="QC8" s="27">
        <v>1.4052</v>
      </c>
      <c r="QD8" s="27">
        <v>1.3937999999999999</v>
      </c>
      <c r="QE8" s="27">
        <v>1.3937999999999999</v>
      </c>
      <c r="QF8" s="27">
        <v>1.3937999999999999</v>
      </c>
      <c r="QG8" s="27">
        <v>1.3948</v>
      </c>
      <c r="QH8" s="27">
        <v>1.3956</v>
      </c>
      <c r="QI8" s="27">
        <v>1.3963000000000001</v>
      </c>
      <c r="QJ8" s="27">
        <v>1.3886000000000001</v>
      </c>
      <c r="QK8" s="27">
        <v>1.3827</v>
      </c>
      <c r="QL8" s="27">
        <v>1.3827</v>
      </c>
      <c r="QM8" s="27">
        <v>1.3827</v>
      </c>
      <c r="QN8" s="27">
        <v>1.3884000000000001</v>
      </c>
      <c r="QO8" s="27">
        <v>1.3872</v>
      </c>
      <c r="QP8" s="27">
        <v>1.3918999999999999</v>
      </c>
      <c r="QQ8" s="27">
        <v>1.3816999999999999</v>
      </c>
      <c r="QR8" s="27">
        <v>1.3784000000000001</v>
      </c>
      <c r="QS8" s="27">
        <v>1.3784000000000001</v>
      </c>
      <c r="QT8" s="27">
        <v>1.3784000000000001</v>
      </c>
      <c r="QU8" s="27">
        <v>1.3749</v>
      </c>
      <c r="QV8" s="27">
        <v>1.3814</v>
      </c>
      <c r="QW8" s="27">
        <v>1.3915</v>
      </c>
      <c r="QX8" s="27">
        <v>1.4029</v>
      </c>
      <c r="QY8" s="27">
        <v>1.3986000000000001</v>
      </c>
      <c r="QZ8" s="27">
        <v>1.3986000000000001</v>
      </c>
      <c r="RA8" s="27">
        <v>1.3986000000000001</v>
      </c>
      <c r="RB8" s="27">
        <v>1.3895999999999999</v>
      </c>
      <c r="RC8" s="27">
        <v>1.3917999999999999</v>
      </c>
      <c r="RD8" s="27">
        <v>1.3996</v>
      </c>
      <c r="RE8" s="27">
        <v>1.4008</v>
      </c>
      <c r="RF8" s="27">
        <v>1.4036</v>
      </c>
      <c r="RG8" s="27">
        <v>1.4036</v>
      </c>
      <c r="RH8" s="27">
        <v>1.4036</v>
      </c>
      <c r="RI8" s="27">
        <v>1.4091</v>
      </c>
      <c r="RJ8" s="27">
        <v>1.3868</v>
      </c>
      <c r="RK8" s="27">
        <v>1.3867</v>
      </c>
      <c r="RL8" s="27">
        <v>1.3841000000000001</v>
      </c>
      <c r="RM8" s="27">
        <v>1.383</v>
      </c>
      <c r="RN8" s="27">
        <v>1.383</v>
      </c>
      <c r="RO8" s="27">
        <v>1.383</v>
      </c>
      <c r="RP8" s="27">
        <v>1.4</v>
      </c>
      <c r="RQ8" s="27">
        <v>1.3914</v>
      </c>
      <c r="RR8" s="27">
        <v>1.3871</v>
      </c>
      <c r="RS8" s="27">
        <v>1.4046000000000001</v>
      </c>
      <c r="RT8" s="27">
        <v>1.4219999999999999</v>
      </c>
      <c r="RU8" s="27">
        <v>1.4219999999999999</v>
      </c>
      <c r="RV8" s="27">
        <v>1.4219999999999999</v>
      </c>
      <c r="RW8" s="27">
        <v>1.4236</v>
      </c>
      <c r="RX8" s="27">
        <v>1.417</v>
      </c>
      <c r="RY8" s="27">
        <v>1.4126000000000001</v>
      </c>
      <c r="RZ8" s="27">
        <v>1.4077</v>
      </c>
      <c r="SA8" s="27">
        <v>1.4238999999999999</v>
      </c>
      <c r="SB8" s="27">
        <v>1.4238999999999999</v>
      </c>
      <c r="SC8" s="27">
        <v>1.4238999999999999</v>
      </c>
      <c r="SD8" s="27">
        <v>1.4255</v>
      </c>
      <c r="SE8" s="27">
        <v>1.4168000000000001</v>
      </c>
      <c r="SF8" s="27">
        <v>1.3946000000000001</v>
      </c>
      <c r="SG8" s="27">
        <v>1.3895</v>
      </c>
      <c r="SH8" s="27">
        <v>1.3869</v>
      </c>
      <c r="SI8" s="27">
        <v>1.3869</v>
      </c>
      <c r="SJ8" s="27">
        <v>1.3869</v>
      </c>
      <c r="SK8" s="27">
        <v>1.3871</v>
      </c>
      <c r="SL8" s="27">
        <v>1.3777999999999999</v>
      </c>
      <c r="SM8" s="27">
        <v>1.3763000000000001</v>
      </c>
      <c r="SN8" s="27">
        <v>1.3788</v>
      </c>
      <c r="SO8" s="27">
        <v>1.3640000000000001</v>
      </c>
      <c r="SP8" s="27">
        <v>1.3640000000000001</v>
      </c>
      <c r="SQ8" s="27">
        <v>1.3640000000000001</v>
      </c>
      <c r="SR8" s="27">
        <v>1.3491</v>
      </c>
      <c r="SS8" s="27">
        <v>1.3524</v>
      </c>
      <c r="ST8" s="27">
        <v>1.3517999999999999</v>
      </c>
      <c r="SU8" s="27">
        <v>1.3542000000000001</v>
      </c>
      <c r="SV8" s="27">
        <v>1.3552</v>
      </c>
      <c r="SW8" s="27">
        <v>1.3552</v>
      </c>
      <c r="SX8" s="27">
        <v>1.3552</v>
      </c>
      <c r="SY8" s="27">
        <v>1.3541000000000001</v>
      </c>
      <c r="SZ8" s="27">
        <v>1.3564000000000001</v>
      </c>
      <c r="TA8" s="27">
        <v>1.3563000000000001</v>
      </c>
      <c r="TB8" s="27">
        <v>1.3516999999999999</v>
      </c>
      <c r="TC8" s="27">
        <v>1.3516999999999999</v>
      </c>
      <c r="TD8" s="27">
        <v>1.3516999999999999</v>
      </c>
      <c r="TE8" s="27">
        <v>1.3516999999999999</v>
      </c>
      <c r="TF8" s="27">
        <v>1.3444</v>
      </c>
      <c r="TG8" s="27">
        <v>1.3427</v>
      </c>
      <c r="TH8" s="27">
        <v>1.3383</v>
      </c>
      <c r="TI8" s="27">
        <v>1.3383</v>
      </c>
      <c r="TJ8" s="27">
        <v>1.3383</v>
      </c>
      <c r="TK8" s="27">
        <v>1.3383</v>
      </c>
      <c r="TL8" s="27">
        <v>1.3383</v>
      </c>
      <c r="TM8" s="27">
        <v>1.3360000000000001</v>
      </c>
      <c r="TN8" s="27">
        <v>1.3411</v>
      </c>
      <c r="TO8" s="27">
        <v>1.3359000000000001</v>
      </c>
      <c r="TP8" s="27">
        <v>1.3371999999999999</v>
      </c>
      <c r="TQ8" s="27">
        <v>1.3376999999999999</v>
      </c>
      <c r="TR8" s="27">
        <v>1.3376999999999999</v>
      </c>
      <c r="TS8" s="27">
        <v>1.3376999999999999</v>
      </c>
      <c r="TT8" s="27">
        <v>1.3434999999999999</v>
      </c>
      <c r="TU8" s="27">
        <v>1.3351</v>
      </c>
      <c r="TV8" s="27">
        <v>1.3360000000000001</v>
      </c>
      <c r="TW8" s="27">
        <v>1.3367</v>
      </c>
      <c r="TX8" s="27">
        <v>1.3415999999999999</v>
      </c>
      <c r="TY8" s="27">
        <v>1.3415999999999999</v>
      </c>
      <c r="TZ8" s="27">
        <v>1.3415999999999999</v>
      </c>
      <c r="UA8" s="27">
        <v>1.3383</v>
      </c>
      <c r="UB8" s="27">
        <v>1.3376999999999999</v>
      </c>
      <c r="UC8" s="27">
        <v>1.3434999999999999</v>
      </c>
      <c r="UD8" s="27">
        <v>1.3525</v>
      </c>
      <c r="UE8" s="27">
        <v>1.3488</v>
      </c>
      <c r="UF8" s="27">
        <v>1.3488</v>
      </c>
      <c r="UG8" s="27">
        <v>1.3488</v>
      </c>
      <c r="UH8" s="27">
        <v>1.3467</v>
      </c>
      <c r="UI8" s="27">
        <v>1.3394999999999999</v>
      </c>
      <c r="UJ8" s="27">
        <v>1.3277000000000001</v>
      </c>
      <c r="UK8" s="27">
        <v>1.3372999999999999</v>
      </c>
      <c r="UL8" s="27">
        <v>1.3327</v>
      </c>
      <c r="UM8" s="27">
        <v>1.3327</v>
      </c>
      <c r="UN8" s="27">
        <v>1.3327</v>
      </c>
      <c r="UO8" s="27">
        <v>1.3311999999999999</v>
      </c>
      <c r="UP8" s="27">
        <v>1.3229</v>
      </c>
      <c r="UQ8" s="27">
        <v>1.3241000000000001</v>
      </c>
      <c r="UR8" s="27">
        <v>1.3246</v>
      </c>
      <c r="US8" s="27">
        <v>1.3196000000000001</v>
      </c>
      <c r="UT8" s="27">
        <v>1.3196000000000001</v>
      </c>
      <c r="UU8" s="27">
        <v>1.3196000000000001</v>
      </c>
      <c r="UV8" s="27">
        <v>1.3199000000000001</v>
      </c>
      <c r="UW8" s="27">
        <v>1.3169</v>
      </c>
      <c r="UX8" s="27">
        <v>1.3109999999999999</v>
      </c>
      <c r="UY8" s="27">
        <v>1.3093999999999999</v>
      </c>
      <c r="UZ8" s="27">
        <v>1.3188</v>
      </c>
      <c r="VA8" s="27">
        <v>1.3188</v>
      </c>
      <c r="VB8" s="27">
        <v>1.3188</v>
      </c>
      <c r="VC8" s="27">
        <v>1.3122</v>
      </c>
      <c r="VD8" s="27">
        <v>1.3109999999999999</v>
      </c>
      <c r="VE8" s="27">
        <v>1.3132999999999999</v>
      </c>
      <c r="VF8" s="27">
        <v>1.3111999999999999</v>
      </c>
      <c r="VG8" s="27">
        <v>1.3109</v>
      </c>
      <c r="VH8" s="27">
        <v>1.3109</v>
      </c>
      <c r="VI8" s="27">
        <v>1.3109</v>
      </c>
      <c r="VJ8" s="27">
        <v>1.3129999999999999</v>
      </c>
      <c r="VK8" s="27">
        <v>1.3288</v>
      </c>
      <c r="VL8" s="27">
        <v>1.3247</v>
      </c>
      <c r="VM8" s="27">
        <v>1.3198000000000001</v>
      </c>
      <c r="VN8" s="27">
        <v>1.3092999999999999</v>
      </c>
      <c r="VO8" s="27">
        <v>1.3092999999999999</v>
      </c>
      <c r="VP8" s="27">
        <v>1.3092999999999999</v>
      </c>
      <c r="VQ8" s="27">
        <v>1.3204</v>
      </c>
      <c r="VR8" s="27">
        <v>1.3259000000000001</v>
      </c>
      <c r="VS8" s="27">
        <v>1.3169999999999999</v>
      </c>
      <c r="VT8" s="27">
        <v>1.3178000000000001</v>
      </c>
      <c r="VU8" s="27">
        <v>1.3186</v>
      </c>
      <c r="VV8" s="27">
        <v>1.3186</v>
      </c>
      <c r="VW8" s="27">
        <v>1.3186</v>
      </c>
      <c r="VX8" s="27">
        <v>1.3176000000000001</v>
      </c>
      <c r="VY8" s="27">
        <v>1.3159000000000001</v>
      </c>
      <c r="VZ8" s="27">
        <v>1.319</v>
      </c>
      <c r="WA8" s="27">
        <v>1.3299000000000001</v>
      </c>
      <c r="WB8" s="27">
        <v>1.3272999999999999</v>
      </c>
      <c r="WC8" s="27">
        <v>1.3272999999999999</v>
      </c>
      <c r="WD8" s="27">
        <v>1.3272999999999999</v>
      </c>
      <c r="WE8" s="27">
        <v>1.3139000000000001</v>
      </c>
      <c r="WF8" s="27">
        <v>1.3187</v>
      </c>
      <c r="WG8" s="27">
        <v>1.3193999999999999</v>
      </c>
      <c r="WH8" s="27">
        <v>1.3169</v>
      </c>
      <c r="WI8" s="27">
        <v>1.3075000000000001</v>
      </c>
      <c r="WJ8" s="27">
        <v>1.3075000000000001</v>
      </c>
      <c r="WK8" s="27">
        <v>1.3075000000000001</v>
      </c>
      <c r="WL8" s="27">
        <v>1.3170999999999999</v>
      </c>
      <c r="WM8" s="27">
        <v>1.3278000000000001</v>
      </c>
      <c r="WN8" s="27">
        <v>1.3236000000000001</v>
      </c>
      <c r="WO8" s="27">
        <v>1.3282</v>
      </c>
      <c r="WP8" s="27">
        <v>1.3389</v>
      </c>
      <c r="WQ8" s="27">
        <v>1.3389</v>
      </c>
      <c r="WR8" s="27">
        <v>1.3389</v>
      </c>
      <c r="WS8" s="27">
        <v>1.3440000000000001</v>
      </c>
      <c r="WT8" s="27">
        <v>1.3408</v>
      </c>
      <c r="WU8" s="27">
        <v>1.3429</v>
      </c>
      <c r="WV8" s="27">
        <v>1.3494999999999999</v>
      </c>
      <c r="WW8" s="27">
        <v>1.3568</v>
      </c>
      <c r="WX8" s="27">
        <v>1.3568</v>
      </c>
      <c r="WY8" s="27">
        <v>1.3568</v>
      </c>
      <c r="WZ8" s="27">
        <v>1.3492</v>
      </c>
      <c r="XA8" s="27">
        <v>1.3540000000000001</v>
      </c>
      <c r="XB8" s="27">
        <v>1.3509</v>
      </c>
      <c r="XC8" s="27">
        <v>1.3537999999999999</v>
      </c>
      <c r="XD8" s="27">
        <v>1.3588</v>
      </c>
      <c r="XE8" s="27">
        <v>1.3588</v>
      </c>
      <c r="XF8" s="27">
        <v>1.3588</v>
      </c>
      <c r="XG8" s="27">
        <v>1.3335999999999999</v>
      </c>
      <c r="XH8" s="27">
        <v>1.3273999999999999</v>
      </c>
      <c r="XI8" s="27">
        <v>1.3277000000000001</v>
      </c>
      <c r="XJ8" s="27">
        <v>1.3216000000000001</v>
      </c>
      <c r="XK8" s="27">
        <v>1.3213999999999999</v>
      </c>
      <c r="XL8" s="27">
        <v>1.3213999999999999</v>
      </c>
      <c r="XM8" s="27">
        <v>1.3213999999999999</v>
      </c>
      <c r="XN8" s="27">
        <v>1.3097000000000001</v>
      </c>
      <c r="XO8" s="27">
        <v>1.3049999999999999</v>
      </c>
      <c r="XP8" s="27">
        <v>1.2961</v>
      </c>
      <c r="XQ8" s="27">
        <v>1.2961</v>
      </c>
      <c r="XR8" s="27">
        <v>1.2946</v>
      </c>
      <c r="XS8" s="27">
        <v>1.2946</v>
      </c>
      <c r="XT8" s="27">
        <v>1.2946</v>
      </c>
      <c r="XU8" s="27">
        <v>1.2857000000000001</v>
      </c>
      <c r="XV8" s="27">
        <v>1.2918000000000001</v>
      </c>
      <c r="XW8" s="27">
        <v>1.296</v>
      </c>
      <c r="XX8" s="27">
        <v>1.2916000000000001</v>
      </c>
      <c r="XY8" s="27">
        <v>1.2823</v>
      </c>
      <c r="XZ8" s="27">
        <v>1.2823</v>
      </c>
      <c r="YA8" s="27">
        <v>1.2823</v>
      </c>
      <c r="YB8" s="27">
        <v>1.2833000000000001</v>
      </c>
      <c r="YC8" s="27">
        <v>1.2806</v>
      </c>
      <c r="YD8" s="27">
        <v>1.2835000000000001</v>
      </c>
      <c r="YE8" s="27">
        <v>1.2879</v>
      </c>
      <c r="YF8" s="27">
        <v>1.2875000000000001</v>
      </c>
      <c r="YG8" s="27">
        <v>1.2875000000000001</v>
      </c>
      <c r="YH8" s="27">
        <v>1.2875000000000001</v>
      </c>
      <c r="YI8" s="27">
        <v>1.2868999999999999</v>
      </c>
      <c r="YJ8" s="27">
        <v>1.2868999999999999</v>
      </c>
      <c r="YK8" s="27">
        <v>1.2885</v>
      </c>
      <c r="YL8" s="27">
        <v>1.2972999999999999</v>
      </c>
      <c r="YM8" s="27">
        <v>1.2979000000000001</v>
      </c>
      <c r="YN8" s="27">
        <v>1.2979000000000001</v>
      </c>
      <c r="YO8" s="27">
        <v>1.2979000000000001</v>
      </c>
      <c r="YP8" s="27">
        <v>1.2991999999999999</v>
      </c>
      <c r="YQ8" s="27">
        <v>1.2986</v>
      </c>
      <c r="YR8" s="27">
        <v>1.3028999999999999</v>
      </c>
      <c r="YS8" s="27">
        <v>1.3045</v>
      </c>
      <c r="YT8" s="27">
        <v>1.3146</v>
      </c>
      <c r="YU8" s="27">
        <v>1.3146</v>
      </c>
      <c r="YV8" s="27">
        <v>1.3146</v>
      </c>
      <c r="YW8" s="27">
        <v>1.3130999999999999</v>
      </c>
      <c r="YX8" s="27">
        <v>1.3228</v>
      </c>
      <c r="YY8" s="27">
        <v>1.3207</v>
      </c>
      <c r="YZ8" s="27">
        <v>1.3115000000000001</v>
      </c>
      <c r="ZA8" s="27">
        <v>1.3095000000000001</v>
      </c>
      <c r="ZB8" s="27">
        <v>1.3095000000000001</v>
      </c>
      <c r="ZC8" s="27">
        <v>1.3095000000000001</v>
      </c>
      <c r="ZD8" s="27">
        <v>1.3143</v>
      </c>
      <c r="ZE8" s="27">
        <v>1.3043</v>
      </c>
      <c r="ZF8" s="27">
        <v>1.3081</v>
      </c>
      <c r="ZG8" s="27">
        <v>1.3036000000000001</v>
      </c>
      <c r="ZH8" s="27">
        <v>1.2991999999999999</v>
      </c>
      <c r="ZI8" s="27">
        <v>1.2991999999999999</v>
      </c>
      <c r="ZJ8" s="27">
        <v>1.2991999999999999</v>
      </c>
      <c r="ZK8" s="27">
        <v>1.2946</v>
      </c>
      <c r="ZL8" s="27">
        <v>1.3033999999999999</v>
      </c>
      <c r="ZM8" s="27">
        <v>1.3015000000000001</v>
      </c>
      <c r="ZN8" s="27">
        <v>1.3061</v>
      </c>
      <c r="ZO8" s="27">
        <v>1.2974000000000001</v>
      </c>
      <c r="ZP8" s="27">
        <v>1.2974000000000001</v>
      </c>
      <c r="ZQ8" s="27">
        <v>1.2974000000000001</v>
      </c>
      <c r="ZR8" s="27">
        <v>1.2942</v>
      </c>
      <c r="ZS8" s="27">
        <v>1.2875000000000001</v>
      </c>
      <c r="ZT8" s="27">
        <v>1.2914000000000001</v>
      </c>
      <c r="ZU8" s="27">
        <v>1.2875000000000001</v>
      </c>
      <c r="ZV8" s="27">
        <v>1.2897000000000001</v>
      </c>
      <c r="ZW8" s="27">
        <v>1.2897000000000001</v>
      </c>
      <c r="ZX8" s="27">
        <v>1.2897000000000001</v>
      </c>
      <c r="ZY8" s="27">
        <v>1.2936000000000001</v>
      </c>
      <c r="ZZ8" s="27">
        <v>1.2912999999999999</v>
      </c>
      <c r="AAA8" s="27">
        <v>1.2929999999999999</v>
      </c>
      <c r="AAB8" s="27">
        <v>1.2963</v>
      </c>
      <c r="AAC8" s="27">
        <v>1.2978000000000001</v>
      </c>
      <c r="AAD8" s="27">
        <v>1.2978000000000001</v>
      </c>
      <c r="AAE8" s="27">
        <v>1.2978000000000001</v>
      </c>
      <c r="AAF8" s="27">
        <v>1.2970999999999999</v>
      </c>
      <c r="AAG8" s="27">
        <v>1.2848999999999999</v>
      </c>
      <c r="AAH8" s="27">
        <v>1.2762</v>
      </c>
      <c r="AAI8" s="27">
        <v>1.2737000000000001</v>
      </c>
      <c r="AAJ8" s="27">
        <v>1.2725</v>
      </c>
      <c r="AAK8" s="27">
        <v>1.2725</v>
      </c>
      <c r="AAL8" s="27">
        <v>1.2725</v>
      </c>
      <c r="AAM8" s="27">
        <v>1.2667999999999999</v>
      </c>
      <c r="AAN8" s="27">
        <v>1.2694000000000001</v>
      </c>
      <c r="AAO8" s="27">
        <v>1.2657</v>
      </c>
      <c r="AAP8" s="27">
        <v>1.2796000000000001</v>
      </c>
      <c r="AAQ8" s="27">
        <v>1.2768999999999999</v>
      </c>
      <c r="AAR8" s="27">
        <v>1.2768999999999999</v>
      </c>
      <c r="AAS8" s="27">
        <v>1.2768999999999999</v>
      </c>
      <c r="AAT8" s="27">
        <v>1.2741</v>
      </c>
      <c r="AAU8" s="27">
        <v>1.2736000000000001</v>
      </c>
      <c r="AAV8" s="27">
        <v>1.2736000000000001</v>
      </c>
      <c r="AAW8" s="27">
        <v>1.2673000000000001</v>
      </c>
      <c r="AAX8" s="27">
        <v>1.2751999999999999</v>
      </c>
      <c r="AAY8" s="27">
        <v>1.2751999999999999</v>
      </c>
      <c r="AAZ8" s="27">
        <v>1.2751999999999999</v>
      </c>
      <c r="ABA8" s="27">
        <v>1.2943</v>
      </c>
      <c r="ABB8" s="27">
        <v>1.2907</v>
      </c>
      <c r="ABC8" s="27">
        <v>1.2906</v>
      </c>
      <c r="ABD8" s="27">
        <v>1.2910999999999999</v>
      </c>
      <c r="ABE8" s="27">
        <v>1.2854000000000001</v>
      </c>
      <c r="ABF8" s="27">
        <v>1.2854000000000001</v>
      </c>
      <c r="ABG8" s="27">
        <v>1.2854000000000001</v>
      </c>
      <c r="ABH8" s="27">
        <v>1.2861</v>
      </c>
      <c r="ABI8" s="27">
        <v>1.2844</v>
      </c>
      <c r="ABJ8" s="27">
        <v>1.2873000000000001</v>
      </c>
      <c r="ABK8" s="27">
        <v>1.2846</v>
      </c>
      <c r="ABL8" s="27">
        <v>1.2841</v>
      </c>
      <c r="ABM8" s="27">
        <v>1.2841</v>
      </c>
      <c r="ABN8" s="27">
        <v>1.2841</v>
      </c>
      <c r="ABO8" s="27">
        <v>1.296</v>
      </c>
      <c r="ABP8" s="27">
        <v>1.2964</v>
      </c>
      <c r="ABQ8" s="27">
        <v>1.2970999999999999</v>
      </c>
      <c r="ABR8" s="27">
        <v>1.302</v>
      </c>
      <c r="ABS8" s="27">
        <v>1.3012999999999999</v>
      </c>
      <c r="ABT8" s="27">
        <v>1.3012999999999999</v>
      </c>
      <c r="ABU8" s="27">
        <v>1.3012999999999999</v>
      </c>
      <c r="ABV8" s="27">
        <v>1.3037000000000001</v>
      </c>
      <c r="ABW8" s="27">
        <v>1.2965</v>
      </c>
      <c r="ABX8" s="27">
        <v>1.2879</v>
      </c>
      <c r="ABY8" s="27">
        <v>1.2919</v>
      </c>
      <c r="ABZ8" s="27">
        <v>1.2858000000000001</v>
      </c>
      <c r="ACA8" s="27">
        <v>1.2858000000000001</v>
      </c>
      <c r="ACB8" s="27">
        <v>1.2858000000000001</v>
      </c>
      <c r="ACC8" s="27">
        <v>1.2854000000000001</v>
      </c>
      <c r="ACD8" s="27">
        <v>1.2957000000000001</v>
      </c>
      <c r="ACE8" s="27">
        <v>1.2916000000000001</v>
      </c>
      <c r="ACF8" s="27">
        <v>1.2949999999999999</v>
      </c>
      <c r="ACG8" s="27">
        <v>1.2939000000000001</v>
      </c>
      <c r="ACH8" s="27">
        <v>1.2939000000000001</v>
      </c>
      <c r="ACI8" s="27">
        <v>1.2939000000000001</v>
      </c>
      <c r="ACJ8" s="27">
        <v>1.2890999999999999</v>
      </c>
      <c r="ACK8" s="27">
        <v>1.2930999999999999</v>
      </c>
      <c r="ACL8" s="27">
        <v>1.2914000000000001</v>
      </c>
      <c r="ACM8" s="27">
        <v>1.2939000000000001</v>
      </c>
      <c r="ACN8" s="27">
        <v>1.2939000000000001</v>
      </c>
      <c r="ACO8" s="27">
        <v>1.2939000000000001</v>
      </c>
      <c r="ACP8" s="27">
        <v>1.2939000000000001</v>
      </c>
      <c r="ACQ8" s="27">
        <v>1.2888999999999999</v>
      </c>
      <c r="ACR8" s="27">
        <v>1.2829999999999999</v>
      </c>
      <c r="ACS8" s="27">
        <v>1.2824</v>
      </c>
      <c r="ACT8" s="27">
        <v>1.2787999999999999</v>
      </c>
      <c r="ACU8" s="27">
        <v>1.2778</v>
      </c>
      <c r="ACV8" s="27">
        <v>1.2778</v>
      </c>
      <c r="ACW8" s="27">
        <v>1.2778</v>
      </c>
      <c r="ACX8" s="27">
        <v>1.2804</v>
      </c>
      <c r="ACY8" s="27">
        <v>1.2855000000000001</v>
      </c>
      <c r="ACZ8" s="27">
        <v>1.266</v>
      </c>
      <c r="ADA8" s="27">
        <v>1.2541</v>
      </c>
      <c r="ADB8" s="27">
        <v>1.2541</v>
      </c>
      <c r="ADC8" s="27">
        <v>1.2541</v>
      </c>
      <c r="ADD8" s="27">
        <v>1.2541</v>
      </c>
      <c r="ADE8" s="27">
        <v>1.2541</v>
      </c>
      <c r="ADF8" s="27">
        <v>1.25</v>
      </c>
      <c r="ADG8" s="27">
        <v>1.2441</v>
      </c>
      <c r="ADH8" s="27">
        <v>1.2396</v>
      </c>
      <c r="ADI8" s="27">
        <v>1.2422</v>
      </c>
      <c r="ADJ8" s="27">
        <v>1.2422</v>
      </c>
      <c r="ADK8" s="27">
        <v>1.2422</v>
      </c>
      <c r="ADL8" s="27">
        <v>1.2462</v>
      </c>
      <c r="ADM8" s="27">
        <v>1.2486999999999999</v>
      </c>
      <c r="ADN8" s="27">
        <v>1.2439</v>
      </c>
      <c r="ADO8" s="27">
        <v>1.2504</v>
      </c>
      <c r="ADP8" s="27">
        <v>1.2496</v>
      </c>
      <c r="ADQ8" s="27">
        <v>1.2496</v>
      </c>
      <c r="ADR8" s="27">
        <v>1.2496</v>
      </c>
      <c r="ADS8" s="27">
        <v>1.2459</v>
      </c>
      <c r="ADT8" s="27">
        <v>1.2442</v>
      </c>
      <c r="ADU8" s="27">
        <v>1.256</v>
      </c>
      <c r="ADV8" s="27">
        <v>1.2603</v>
      </c>
      <c r="ADW8" s="27">
        <v>1.2477</v>
      </c>
      <c r="ADX8" s="27">
        <v>1.2477</v>
      </c>
      <c r="ADY8" s="27">
        <v>1.2477</v>
      </c>
      <c r="ADZ8" s="27">
        <v>1.2502</v>
      </c>
      <c r="AEA8" s="27">
        <v>1.2452000000000001</v>
      </c>
      <c r="AEB8" s="27">
        <v>1.2451000000000001</v>
      </c>
      <c r="AEC8" s="27">
        <v>1.2387999999999999</v>
      </c>
      <c r="AED8" s="27">
        <v>1.236</v>
      </c>
      <c r="AEE8" s="27">
        <v>1.236</v>
      </c>
      <c r="AEF8" s="27">
        <v>1.236</v>
      </c>
      <c r="AEG8" s="27">
        <v>1.2356</v>
      </c>
      <c r="AEH8" s="27">
        <v>1.2199</v>
      </c>
      <c r="AEI8" s="27">
        <v>1.2141</v>
      </c>
      <c r="AEJ8" s="27">
        <v>1.222</v>
      </c>
      <c r="AEK8" s="27">
        <v>1.2156</v>
      </c>
      <c r="AEL8" s="27">
        <v>1.2156</v>
      </c>
      <c r="AEM8" s="27">
        <v>1.2156</v>
      </c>
      <c r="AEN8" s="27">
        <v>1.2176</v>
      </c>
      <c r="AEO8" s="27">
        <v>1.2168000000000001</v>
      </c>
      <c r="AEP8" s="27">
        <v>1.2197</v>
      </c>
      <c r="AEQ8" s="27">
        <v>1.2273000000000001</v>
      </c>
      <c r="AER8" s="27">
        <v>1.2234</v>
      </c>
      <c r="AES8" s="27">
        <v>1.2234</v>
      </c>
      <c r="AET8" s="27">
        <v>1.2234</v>
      </c>
      <c r="AEU8" s="27">
        <v>1.2287999999999999</v>
      </c>
      <c r="AEV8" s="27">
        <v>1.2312000000000001</v>
      </c>
      <c r="AEW8" s="27">
        <v>1.2422</v>
      </c>
      <c r="AEX8" s="27">
        <v>1.2414000000000001</v>
      </c>
      <c r="AEY8" s="27">
        <v>1.2555000000000001</v>
      </c>
      <c r="AEZ8" s="27">
        <v>1.2555000000000001</v>
      </c>
      <c r="AFA8" s="27">
        <v>1.2555000000000001</v>
      </c>
      <c r="AFB8" s="27">
        <v>1.2494000000000001</v>
      </c>
      <c r="AFC8" s="27">
        <v>1.2448999999999999</v>
      </c>
      <c r="AFD8" s="27">
        <v>1.2417</v>
      </c>
      <c r="AFE8" s="27">
        <v>1.2467999999999999</v>
      </c>
      <c r="AFF8" s="27">
        <v>1.2423999999999999</v>
      </c>
      <c r="AFG8" s="27">
        <v>1.2423999999999999</v>
      </c>
      <c r="AFH8" s="27">
        <v>1.2423999999999999</v>
      </c>
      <c r="AFI8" s="27">
        <v>1.2516</v>
      </c>
      <c r="AFJ8" s="27">
        <v>1.2418</v>
      </c>
      <c r="AFK8" s="27">
        <v>1.2483</v>
      </c>
      <c r="AFL8" s="27">
        <v>1.2521</v>
      </c>
      <c r="AFM8" s="27">
        <v>1.2462</v>
      </c>
      <c r="AFN8" s="27">
        <v>1.2462</v>
      </c>
      <c r="AFO8" s="27">
        <v>1.2462</v>
      </c>
      <c r="AFP8" s="27">
        <v>1.2565999999999999</v>
      </c>
      <c r="AFQ8" s="27">
        <v>1.2501</v>
      </c>
      <c r="AFR8" s="27">
        <v>1.2364999999999999</v>
      </c>
      <c r="AFS8" s="27">
        <v>1.2463</v>
      </c>
      <c r="AFT8" s="27">
        <v>1.2487999999999999</v>
      </c>
      <c r="AFU8" s="27">
        <v>1.2487999999999999</v>
      </c>
      <c r="AFV8" s="27">
        <v>1.2487999999999999</v>
      </c>
      <c r="AFW8" s="27">
        <v>1.2558</v>
      </c>
      <c r="AFX8" s="27">
        <v>1.2632000000000001</v>
      </c>
      <c r="AFY8" s="27">
        <v>1.2491000000000001</v>
      </c>
      <c r="AFZ8" s="27">
        <v>1.2515000000000001</v>
      </c>
      <c r="AGA8" s="27">
        <v>1.2541</v>
      </c>
      <c r="AGB8" s="27">
        <v>1.2541</v>
      </c>
      <c r="AGC8" s="27">
        <v>1.2541</v>
      </c>
      <c r="AGD8" s="27">
        <v>1.2566999999999999</v>
      </c>
      <c r="AGE8" s="27">
        <v>1.2591000000000001</v>
      </c>
      <c r="AGF8" s="27">
        <v>1.2446999999999999</v>
      </c>
      <c r="AGG8" s="27">
        <v>1.2438</v>
      </c>
      <c r="AGH8" s="27">
        <v>1.2278</v>
      </c>
      <c r="AGI8" s="27">
        <v>1.2278</v>
      </c>
      <c r="AGJ8" s="27">
        <v>1.2278</v>
      </c>
      <c r="AGK8" s="27">
        <v>1.2324999999999999</v>
      </c>
      <c r="AGL8" s="27">
        <v>1.2281</v>
      </c>
      <c r="AGM8" s="27">
        <v>1.2310000000000001</v>
      </c>
      <c r="AGN8" s="27">
        <v>1.2064999999999999</v>
      </c>
      <c r="AGO8" s="27">
        <v>1.2177</v>
      </c>
      <c r="AGP8" s="27">
        <v>1.2177</v>
      </c>
      <c r="AGQ8" s="27">
        <v>1.2177</v>
      </c>
      <c r="AGR8" s="27">
        <v>1.2297</v>
      </c>
      <c r="AGS8" s="27">
        <v>1.2111000000000001</v>
      </c>
      <c r="AGT8" s="27">
        <v>1.2154</v>
      </c>
      <c r="AGU8" s="27">
        <v>1.2135</v>
      </c>
      <c r="AGV8" s="27">
        <v>1.2363</v>
      </c>
      <c r="AGW8" s="27">
        <v>1.2363</v>
      </c>
      <c r="AGX8" s="27">
        <v>1.2363</v>
      </c>
      <c r="AGY8" s="27">
        <v>1.2290000000000001</v>
      </c>
      <c r="AGZ8" s="27">
        <v>1.2286999999999999</v>
      </c>
      <c r="AHA8" s="27">
        <v>1.228</v>
      </c>
      <c r="AHB8" s="27">
        <v>1.2292000000000001</v>
      </c>
      <c r="AHC8" s="27">
        <v>1.2312000000000001</v>
      </c>
      <c r="AHD8" s="27">
        <v>1.2312000000000001</v>
      </c>
      <c r="AHE8" s="27">
        <v>1.2312000000000001</v>
      </c>
      <c r="AHF8" s="27">
        <v>1.2254</v>
      </c>
      <c r="AHG8" s="27">
        <v>1.2218</v>
      </c>
      <c r="AHH8" s="27">
        <v>1.2244999999999999</v>
      </c>
      <c r="AHI8" s="27">
        <v>1.2249000000000001</v>
      </c>
      <c r="AHJ8" s="27">
        <v>1.2249000000000001</v>
      </c>
      <c r="AHK8" s="27">
        <v>1.2249000000000001</v>
      </c>
      <c r="AHL8" s="27">
        <v>1.2249000000000001</v>
      </c>
      <c r="AHM8" s="27">
        <v>1.2339</v>
      </c>
      <c r="AHN8" s="27">
        <v>1.2371000000000001</v>
      </c>
      <c r="AHO8" s="27">
        <v>1.2341</v>
      </c>
      <c r="AHP8" s="27">
        <v>1.2385999999999999</v>
      </c>
      <c r="AHQ8" s="27">
        <v>1.2444</v>
      </c>
      <c r="AHR8" s="27">
        <v>1.2444</v>
      </c>
      <c r="AHS8" s="27">
        <v>1.2444</v>
      </c>
      <c r="AHT8" s="27">
        <v>1.2463</v>
      </c>
      <c r="AHU8" s="27">
        <v>1.2677</v>
      </c>
      <c r="AHV8" s="27">
        <v>1.2707999999999999</v>
      </c>
      <c r="AHW8" s="27">
        <v>1.2628999999999999</v>
      </c>
      <c r="AHX8" s="27">
        <v>1.258</v>
      </c>
      <c r="AHY8" s="27">
        <v>1.258</v>
      </c>
      <c r="AHZ8" s="27">
        <v>1.258</v>
      </c>
      <c r="AIA8" s="27">
        <v>1.2662</v>
      </c>
      <c r="AIB8" s="27">
        <v>1.2608999999999999</v>
      </c>
      <c r="AIC8" s="27">
        <v>1.2746999999999999</v>
      </c>
      <c r="AID8" s="27">
        <v>1.2715000000000001</v>
      </c>
      <c r="AIE8" s="27">
        <v>1.2624</v>
      </c>
      <c r="AIF8" s="27">
        <v>1.2624</v>
      </c>
      <c r="AIG8" s="27">
        <v>1.2624</v>
      </c>
      <c r="AIH8" s="27">
        <v>1.2636000000000001</v>
      </c>
      <c r="AII8" s="27">
        <v>1.2475000000000001</v>
      </c>
      <c r="AIJ8" s="27">
        <v>1.2468999999999999</v>
      </c>
      <c r="AIK8" s="27">
        <v>1.2412000000000001</v>
      </c>
      <c r="AIL8" s="27">
        <v>1.2435</v>
      </c>
      <c r="AIM8" s="27">
        <v>1.2435</v>
      </c>
      <c r="AIN8" s="27">
        <v>1.2435</v>
      </c>
      <c r="AIO8" s="27">
        <v>1.2439</v>
      </c>
      <c r="AIP8" s="27">
        <v>1.2416</v>
      </c>
      <c r="AIQ8" s="27">
        <v>1.2428999999999999</v>
      </c>
      <c r="AIR8" s="27">
        <v>1.2401</v>
      </c>
      <c r="AIS8" s="27">
        <v>1.2327999999999999</v>
      </c>
      <c r="AIT8" s="27">
        <v>1.2327999999999999</v>
      </c>
      <c r="AIU8" s="27">
        <v>1.2327999999999999</v>
      </c>
      <c r="AIV8" s="27">
        <v>1.2454000000000001</v>
      </c>
      <c r="AIW8" s="27">
        <v>1.2427999999999999</v>
      </c>
      <c r="AIX8" s="27">
        <v>1.2424999999999999</v>
      </c>
      <c r="AIY8" s="27">
        <v>1.2534000000000001</v>
      </c>
      <c r="AIZ8" s="27">
        <v>1.2659</v>
      </c>
      <c r="AJA8" s="27">
        <v>1.2659</v>
      </c>
      <c r="AJB8" s="27">
        <v>1.2659</v>
      </c>
      <c r="AJC8" s="27">
        <v>1.2411000000000001</v>
      </c>
      <c r="AJD8" s="27">
        <v>1.238</v>
      </c>
      <c r="AJE8" s="27">
        <v>1.2390000000000001</v>
      </c>
      <c r="AJF8" s="27">
        <v>1.2423999999999999</v>
      </c>
      <c r="AJG8" s="27">
        <v>1.2491000000000001</v>
      </c>
      <c r="AJH8" s="27">
        <v>1.2491000000000001</v>
      </c>
      <c r="AJI8" s="27">
        <v>1.2491000000000001</v>
      </c>
      <c r="AJJ8" s="27">
        <v>1.2479</v>
      </c>
      <c r="AJK8" s="27">
        <v>1.2319</v>
      </c>
      <c r="AJL8" s="27">
        <v>1.2225999999999999</v>
      </c>
      <c r="AJM8" s="27">
        <v>1.2155</v>
      </c>
      <c r="AJN8" s="27">
        <v>1.2148000000000001</v>
      </c>
      <c r="AJO8" s="27">
        <v>1.2148000000000001</v>
      </c>
      <c r="AJP8" s="27">
        <v>1.2148000000000001</v>
      </c>
      <c r="AJQ8" s="27">
        <v>1.2256</v>
      </c>
      <c r="AJR8" s="27">
        <v>1.2211000000000001</v>
      </c>
      <c r="AJS8" s="27">
        <v>1.2216</v>
      </c>
      <c r="AJT8" s="27">
        <v>1.2235</v>
      </c>
      <c r="AJU8" s="27">
        <v>1.2188000000000001</v>
      </c>
      <c r="AJV8" s="27">
        <v>1.2188000000000001</v>
      </c>
      <c r="AJW8" s="27">
        <v>1.2188000000000001</v>
      </c>
      <c r="AJX8" s="27">
        <v>1.2259</v>
      </c>
      <c r="AJY8" s="27">
        <v>1.2289000000000001</v>
      </c>
      <c r="AJZ8" s="27">
        <v>1.2274</v>
      </c>
      <c r="AKA8" s="27">
        <v>1.2150000000000001</v>
      </c>
      <c r="AKB8" s="27">
        <v>1.2237</v>
      </c>
      <c r="AKC8" s="27">
        <v>1.2237</v>
      </c>
      <c r="AKD8" s="27">
        <v>1.2237</v>
      </c>
      <c r="AKE8" s="27">
        <v>1.2205999999999999</v>
      </c>
      <c r="AKF8" s="27">
        <v>1.2245999999999999</v>
      </c>
      <c r="AKG8" s="27">
        <v>1.2278</v>
      </c>
      <c r="AKH8" s="27">
        <v>1.2390000000000001</v>
      </c>
      <c r="AKI8" s="27">
        <v>1.2329000000000001</v>
      </c>
      <c r="AKJ8" s="27">
        <v>1.2329000000000001</v>
      </c>
      <c r="AKK8" s="27">
        <v>1.2329000000000001</v>
      </c>
      <c r="AKL8" s="27">
        <v>1.2664</v>
      </c>
      <c r="AKM8" s="27">
        <v>1.2717000000000001</v>
      </c>
      <c r="AKN8" s="27">
        <v>1.2749999999999999</v>
      </c>
      <c r="AKO8" s="27">
        <v>1.2867999999999999</v>
      </c>
      <c r="AKP8" s="27">
        <v>1.2962</v>
      </c>
      <c r="AKQ8" s="27">
        <v>1.2962</v>
      </c>
      <c r="AKR8" s="27">
        <v>1.2962</v>
      </c>
      <c r="AKS8" s="27">
        <v>1.3027</v>
      </c>
      <c r="AKT8" s="27">
        <v>1.3021</v>
      </c>
      <c r="AKU8" s="27">
        <v>1.2984</v>
      </c>
      <c r="AKV8" s="27">
        <v>1.2930999999999999</v>
      </c>
      <c r="AKW8" s="27">
        <v>1.2974000000000001</v>
      </c>
      <c r="AKX8" s="27">
        <v>1.2974000000000001</v>
      </c>
      <c r="AKY8" s="27">
        <v>1.2974000000000001</v>
      </c>
      <c r="AKZ8" s="27">
        <v>1.3079000000000001</v>
      </c>
      <c r="ALA8" s="27">
        <v>1.3011999999999999</v>
      </c>
      <c r="ALB8" s="27">
        <v>1.2972999999999999</v>
      </c>
      <c r="ALC8" s="27">
        <v>1.3058000000000001</v>
      </c>
      <c r="ALD8" s="27">
        <v>1.3176000000000001</v>
      </c>
      <c r="ALE8" s="27">
        <v>1.3176000000000001</v>
      </c>
      <c r="ALF8" s="27">
        <v>1.3176000000000001</v>
      </c>
      <c r="ALG8" s="27">
        <v>1.3209</v>
      </c>
      <c r="ALH8" s="27">
        <v>1.3186</v>
      </c>
      <c r="ALI8" s="27">
        <v>1.3269</v>
      </c>
      <c r="ALJ8" s="27">
        <v>1.3289</v>
      </c>
      <c r="ALK8" s="27">
        <v>1.3326</v>
      </c>
      <c r="ALL8" s="27">
        <v>1.3326</v>
      </c>
      <c r="ALM8" s="27">
        <v>1.3326</v>
      </c>
      <c r="ALN8" s="27">
        <v>1.3359000000000001</v>
      </c>
      <c r="ALO8" s="27">
        <v>1.3382000000000001</v>
      </c>
      <c r="ALP8" s="27">
        <v>1.3358000000000001</v>
      </c>
      <c r="ALQ8" s="27">
        <v>1.3338000000000001</v>
      </c>
      <c r="ALR8" s="27">
        <v>1.3284</v>
      </c>
      <c r="ALS8" s="27">
        <v>1.3284</v>
      </c>
      <c r="ALT8" s="27">
        <v>1.3284</v>
      </c>
      <c r="ALU8" s="27">
        <v>1.3261000000000001</v>
      </c>
      <c r="ALV8" s="27">
        <v>1.3126</v>
      </c>
      <c r="ALW8" s="27">
        <v>1.3112999999999999</v>
      </c>
      <c r="ALX8" s="27">
        <v>1.3068</v>
      </c>
      <c r="ALY8" s="27">
        <v>1.3211999999999999</v>
      </c>
      <c r="ALZ8" s="27">
        <v>1.3211999999999999</v>
      </c>
      <c r="AMA8" s="27">
        <v>1.3211999999999999</v>
      </c>
      <c r="AMB8" s="27">
        <v>1.3193999999999999</v>
      </c>
      <c r="AMC8" s="27">
        <v>1.3236000000000001</v>
      </c>
      <c r="AMD8" s="27">
        <v>1.3186</v>
      </c>
      <c r="AME8" s="27">
        <v>1.3109999999999999</v>
      </c>
      <c r="AMF8" s="27">
        <v>1.3088</v>
      </c>
      <c r="AMG8" s="27">
        <v>1.3088</v>
      </c>
      <c r="AMH8" s="27">
        <v>1.3088</v>
      </c>
      <c r="AMI8" s="27">
        <v>1.3152999999999999</v>
      </c>
      <c r="AMJ8" s="27">
        <v>1.3015000000000001</v>
      </c>
      <c r="AMK8" s="27">
        <v>1.2974000000000001</v>
      </c>
      <c r="AML8" s="27">
        <v>1.2898000000000001</v>
      </c>
      <c r="AMM8" s="27">
        <v>1.2967</v>
      </c>
      <c r="AMN8" s="27">
        <v>1.2967</v>
      </c>
      <c r="AMO8" s="27">
        <v>1.2967</v>
      </c>
      <c r="AMP8" s="27">
        <v>1.2963</v>
      </c>
      <c r="AMQ8" s="27">
        <v>1.3073999999999999</v>
      </c>
      <c r="AMR8" s="27">
        <v>1.2971999999999999</v>
      </c>
      <c r="AMS8" s="27">
        <v>1.3049999999999999</v>
      </c>
      <c r="AMT8" s="27">
        <v>1.3153999999999999</v>
      </c>
      <c r="AMU8" s="27">
        <v>1.3153999999999999</v>
      </c>
      <c r="AMV8" s="27">
        <v>1.3153999999999999</v>
      </c>
      <c r="AMW8" s="27">
        <v>1.3163</v>
      </c>
      <c r="AMX8" s="27">
        <v>1.3348</v>
      </c>
      <c r="AMY8" s="27">
        <v>1.3275999999999999</v>
      </c>
      <c r="AMZ8" s="27">
        <v>1.3206</v>
      </c>
      <c r="ANA8" s="27">
        <v>1.3167</v>
      </c>
      <c r="ANB8" s="27">
        <v>1.3167</v>
      </c>
      <c r="ANC8" s="27">
        <v>1.3167</v>
      </c>
      <c r="AND8" s="27">
        <v>1.3168</v>
      </c>
      <c r="ANE8" s="27">
        <v>1.3104</v>
      </c>
      <c r="ANF8" s="27">
        <v>1.3137000000000001</v>
      </c>
      <c r="ANG8" s="27">
        <v>1.3125</v>
      </c>
      <c r="ANH8" s="27">
        <v>1.3095000000000001</v>
      </c>
      <c r="ANI8" s="27">
        <v>1.3095000000000001</v>
      </c>
      <c r="ANJ8" s="27">
        <v>1.3095000000000001</v>
      </c>
      <c r="ANK8" s="27">
        <v>1.3177000000000001</v>
      </c>
      <c r="ANL8" s="27">
        <v>1.3172999999999999</v>
      </c>
      <c r="ANM8" s="27">
        <v>1.3145</v>
      </c>
      <c r="ANN8" s="27">
        <v>1.3257000000000001</v>
      </c>
      <c r="ANO8" s="27">
        <v>1.3363</v>
      </c>
      <c r="ANP8" s="27">
        <v>1.3363</v>
      </c>
      <c r="ANQ8" s="27">
        <v>1.3363</v>
      </c>
      <c r="ANR8" s="27">
        <v>1.3391999999999999</v>
      </c>
      <c r="ANS8" s="27">
        <v>1.3275999999999999</v>
      </c>
      <c r="ANT8" s="27">
        <v>1.3162</v>
      </c>
      <c r="ANU8" s="27">
        <v>1.2984</v>
      </c>
      <c r="ANV8" s="27">
        <v>1.2986</v>
      </c>
      <c r="ANW8" s="27">
        <v>1.2986</v>
      </c>
      <c r="ANX8" s="27">
        <v>1.2986</v>
      </c>
      <c r="ANY8" s="27">
        <v>1.3022</v>
      </c>
      <c r="ANZ8" s="27">
        <v>1.2977000000000001</v>
      </c>
      <c r="AOA8" s="27">
        <v>1.3112999999999999</v>
      </c>
      <c r="AOB8" s="27">
        <v>1.3274999999999999</v>
      </c>
      <c r="AOC8" s="27">
        <v>1.3283</v>
      </c>
      <c r="AOD8" s="27">
        <v>1.3283</v>
      </c>
      <c r="AOE8" s="27">
        <v>1.3283</v>
      </c>
      <c r="AOF8" s="27">
        <v>1.3432999999999999</v>
      </c>
      <c r="AOG8" s="27">
        <v>1.3433999999999999</v>
      </c>
      <c r="AOH8" s="27">
        <v>1.3386</v>
      </c>
      <c r="AOI8" s="27">
        <v>1.3187</v>
      </c>
      <c r="AOJ8" s="27">
        <v>1.3704000000000001</v>
      </c>
      <c r="AOK8" s="27">
        <v>1.3704000000000001</v>
      </c>
      <c r="AOL8" s="27">
        <v>1.3704000000000001</v>
      </c>
      <c r="AOM8" s="27">
        <v>1.4869000000000001</v>
      </c>
      <c r="AON8" s="27">
        <v>1.4693000000000001</v>
      </c>
      <c r="AOO8" s="27">
        <v>1.474</v>
      </c>
      <c r="AOP8" s="27">
        <v>1.4645999999999999</v>
      </c>
      <c r="AOQ8" s="27">
        <v>1.4287000000000001</v>
      </c>
      <c r="AOR8" s="27">
        <v>1.4287000000000001</v>
      </c>
      <c r="AOS8" s="27">
        <v>1.4287000000000001</v>
      </c>
      <c r="AOT8" s="27">
        <v>1.4137999999999999</v>
      </c>
      <c r="AOU8" s="27">
        <v>1.4187000000000001</v>
      </c>
      <c r="AOV8" s="27">
        <v>1.4123000000000001</v>
      </c>
      <c r="AOW8" s="27">
        <v>1.4171</v>
      </c>
      <c r="AOX8" s="27">
        <v>1.4403999999999999</v>
      </c>
      <c r="AOY8" s="27">
        <v>1.4403999999999999</v>
      </c>
      <c r="AOZ8" s="27">
        <v>1.4403999999999999</v>
      </c>
      <c r="APA8" s="27">
        <v>1.4460999999999999</v>
      </c>
      <c r="APB8" s="27">
        <v>1.4578</v>
      </c>
      <c r="APC8" s="27">
        <v>1.4571000000000001</v>
      </c>
      <c r="APD8" s="27">
        <v>1.4417</v>
      </c>
      <c r="APE8" s="27">
        <v>1.4432</v>
      </c>
      <c r="APF8" s="27">
        <v>1.4432</v>
      </c>
      <c r="APG8" s="27">
        <v>1.4432</v>
      </c>
      <c r="APH8" s="27">
        <v>1.4467000000000001</v>
      </c>
      <c r="API8" s="27">
        <v>1.4444999999999999</v>
      </c>
      <c r="APJ8" s="27">
        <v>1.4641</v>
      </c>
      <c r="APK8" s="27">
        <v>1.4633</v>
      </c>
      <c r="APL8" s="27">
        <v>1.4648000000000001</v>
      </c>
      <c r="APM8" s="27">
        <v>1.4648000000000001</v>
      </c>
      <c r="APN8" s="27">
        <v>1.4648000000000001</v>
      </c>
      <c r="APO8" s="27">
        <v>1.4701</v>
      </c>
      <c r="APP8" s="27">
        <v>1.468</v>
      </c>
      <c r="APQ8" s="27">
        <v>1.4596</v>
      </c>
      <c r="APR8" s="27">
        <v>1.4481999999999999</v>
      </c>
      <c r="APS8" s="27">
        <v>1.4569000000000001</v>
      </c>
      <c r="APT8" s="27">
        <v>1.4569000000000001</v>
      </c>
      <c r="APU8" s="27">
        <v>1.4569000000000001</v>
      </c>
      <c r="APV8" s="27">
        <v>1.462</v>
      </c>
      <c r="APW8" s="27">
        <v>1.4556</v>
      </c>
      <c r="APX8" s="27">
        <v>1.4481999999999999</v>
      </c>
      <c r="APY8" s="27">
        <v>1.4371</v>
      </c>
      <c r="APZ8" s="27">
        <v>1.4409000000000001</v>
      </c>
      <c r="AQA8" s="27">
        <v>1.4409000000000001</v>
      </c>
      <c r="AQB8" s="27">
        <v>1.4409000000000001</v>
      </c>
      <c r="AQC8" s="27">
        <v>1.4437</v>
      </c>
      <c r="AQD8" s="27">
        <v>1.4449000000000001</v>
      </c>
      <c r="AQE8" s="27">
        <v>1.4442999999999999</v>
      </c>
      <c r="AQF8" s="27">
        <v>1.4423999999999999</v>
      </c>
      <c r="AQG8" s="27">
        <v>1.4492</v>
      </c>
      <c r="AQH8" s="27">
        <v>1.4492</v>
      </c>
      <c r="AQI8" s="27">
        <v>1.4492</v>
      </c>
      <c r="AQJ8" s="27">
        <v>1.4504999999999999</v>
      </c>
      <c r="AQK8" s="27">
        <v>1.4511000000000001</v>
      </c>
      <c r="AQL8" s="27">
        <v>1.4624999999999999</v>
      </c>
      <c r="AQM8" s="27">
        <v>1.4688000000000001</v>
      </c>
      <c r="AQN8" s="27">
        <v>1.4615</v>
      </c>
      <c r="AQO8" s="27">
        <v>1.4615</v>
      </c>
      <c r="AQP8" s="27">
        <v>1.4615</v>
      </c>
      <c r="AQQ8" s="27">
        <v>1.4592000000000001</v>
      </c>
      <c r="AQR8" s="27">
        <v>1.4589000000000001</v>
      </c>
      <c r="AQS8" s="27">
        <v>1.4567000000000001</v>
      </c>
      <c r="AQT8" s="27">
        <v>1.4508000000000001</v>
      </c>
      <c r="AQU8" s="27">
        <v>1.4378</v>
      </c>
      <c r="AQV8" s="27">
        <v>1.4378</v>
      </c>
      <c r="AQW8" s="27">
        <v>1.4378</v>
      </c>
      <c r="AQX8" s="27">
        <v>1.4429000000000001</v>
      </c>
      <c r="AQY8" s="27">
        <v>1.4386000000000001</v>
      </c>
      <c r="AQZ8" s="27">
        <v>1.4362999999999999</v>
      </c>
      <c r="ARA8" s="27">
        <v>1.4171</v>
      </c>
      <c r="ARB8" s="27">
        <v>1.4179999999999999</v>
      </c>
      <c r="ARC8" s="27">
        <v>1.4179999999999999</v>
      </c>
      <c r="ARD8" s="27">
        <v>1.4179999999999999</v>
      </c>
      <c r="ARE8" s="27">
        <v>1.4142999999999999</v>
      </c>
      <c r="ARF8" s="27">
        <v>1.4231</v>
      </c>
      <c r="ARG8" s="27">
        <v>1.4274</v>
      </c>
      <c r="ARH8" s="27">
        <v>1.4227000000000001</v>
      </c>
      <c r="ARI8" s="27">
        <v>1.4075</v>
      </c>
      <c r="ARJ8" s="27">
        <v>1.4075</v>
      </c>
      <c r="ARK8" s="27">
        <v>1.4075</v>
      </c>
      <c r="ARL8" s="27">
        <v>1.4077</v>
      </c>
      <c r="ARM8" s="27">
        <v>1.4028</v>
      </c>
      <c r="ARN8" s="27">
        <v>1.4179999999999999</v>
      </c>
      <c r="ARO8" s="27">
        <v>1.4272</v>
      </c>
      <c r="ARP8" s="27">
        <v>1.431</v>
      </c>
      <c r="ARQ8" s="27">
        <v>1.431</v>
      </c>
      <c r="ARR8" s="27">
        <v>1.431</v>
      </c>
      <c r="ARS8" s="27">
        <v>1.4382999999999999</v>
      </c>
      <c r="ART8" s="27">
        <v>1.4411</v>
      </c>
      <c r="ARU8" s="27">
        <v>1.4269000000000001</v>
      </c>
      <c r="ARV8" s="27">
        <v>1.413</v>
      </c>
      <c r="ARW8" s="27">
        <v>1.413</v>
      </c>
      <c r="ARX8" s="27">
        <v>1.413</v>
      </c>
      <c r="ARY8" s="27">
        <v>1.413</v>
      </c>
      <c r="ARZ8" s="27">
        <v>1.413</v>
      </c>
      <c r="ASA8" s="27">
        <v>1.4142999999999999</v>
      </c>
      <c r="ASB8" s="27">
        <v>1.423</v>
      </c>
      <c r="ASC8" s="27">
        <v>1.4394</v>
      </c>
      <c r="ASD8" s="27">
        <v>1.4487000000000001</v>
      </c>
      <c r="ASE8" s="27">
        <v>1.4487000000000001</v>
      </c>
      <c r="ASF8" s="27">
        <v>1.4487000000000001</v>
      </c>
      <c r="ASG8" s="27">
        <v>1.4460999999999999</v>
      </c>
      <c r="ASH8" s="27">
        <v>1.4053</v>
      </c>
      <c r="ASI8" s="27">
        <v>1.4177</v>
      </c>
      <c r="ASJ8" s="27">
        <v>1.4359999999999999</v>
      </c>
      <c r="ASK8" s="27">
        <v>1.4292</v>
      </c>
      <c r="ASL8" s="27">
        <v>1.4292</v>
      </c>
      <c r="ASM8" s="27">
        <v>1.4292</v>
      </c>
      <c r="ASN8" s="27">
        <v>1.415</v>
      </c>
      <c r="ASO8" s="27">
        <v>1.4226000000000001</v>
      </c>
      <c r="ASP8" s="27">
        <v>1.421</v>
      </c>
      <c r="ASQ8" s="27">
        <v>1.4144000000000001</v>
      </c>
      <c r="ASR8" s="27">
        <v>1.4157999999999999</v>
      </c>
      <c r="ASS8" s="27">
        <v>1.4157999999999999</v>
      </c>
      <c r="AST8" s="27">
        <v>1.4157999999999999</v>
      </c>
      <c r="ASU8" s="27">
        <v>1.4077999999999999</v>
      </c>
      <c r="ASV8" s="27">
        <v>1.4024000000000001</v>
      </c>
      <c r="ASW8" s="27">
        <v>1.3974</v>
      </c>
      <c r="ASX8" s="27">
        <v>1.3855999999999999</v>
      </c>
      <c r="ASY8" s="27">
        <v>1.3976999999999999</v>
      </c>
      <c r="ASZ8" s="27">
        <v>1.3976999999999999</v>
      </c>
      <c r="ATA8" s="27">
        <v>1.3976999999999999</v>
      </c>
      <c r="ATB8" s="27">
        <v>1.3972</v>
      </c>
      <c r="ATC8" s="27">
        <v>1.3911</v>
      </c>
      <c r="ATD8" s="27">
        <v>1.4108000000000001</v>
      </c>
      <c r="ATE8" s="27">
        <v>1.4092</v>
      </c>
      <c r="ATF8" s="27">
        <v>1.4278</v>
      </c>
      <c r="ATG8" s="27">
        <v>1.4278</v>
      </c>
      <c r="ATH8" s="27">
        <v>1.4278</v>
      </c>
      <c r="ATI8" s="27">
        <v>1.4368000000000001</v>
      </c>
      <c r="ATJ8" s="27">
        <v>1.4307000000000001</v>
      </c>
      <c r="ATK8" s="27">
        <v>1.4393</v>
      </c>
      <c r="ATL8" s="27">
        <v>1.4481999999999999</v>
      </c>
      <c r="ATM8" s="27">
        <v>1.4503999999999999</v>
      </c>
      <c r="ATN8" s="27">
        <v>1.4503999999999999</v>
      </c>
      <c r="ATO8" s="27">
        <v>1.4503999999999999</v>
      </c>
      <c r="ATP8" s="27">
        <v>1.4411</v>
      </c>
      <c r="ATQ8" s="27">
        <v>1.4557</v>
      </c>
      <c r="ATR8" s="27">
        <v>1.4415</v>
      </c>
      <c r="ATS8" s="27">
        <v>1.4372</v>
      </c>
      <c r="ATT8" s="27">
        <v>1.4553</v>
      </c>
      <c r="ATU8" s="27">
        <v>1.4553</v>
      </c>
      <c r="ATV8" s="27">
        <v>1.4553</v>
      </c>
      <c r="ATW8" s="27">
        <v>1.4630000000000001</v>
      </c>
      <c r="ATX8" s="27">
        <v>1.4513</v>
      </c>
      <c r="ATY8" s="27">
        <v>1.4394</v>
      </c>
      <c r="ATZ8" s="27">
        <v>1.4301999999999999</v>
      </c>
      <c r="AUA8" s="27">
        <v>1.4291</v>
      </c>
      <c r="AUB8" s="27">
        <v>1.4291</v>
      </c>
      <c r="AUC8" s="27">
        <v>1.4291</v>
      </c>
      <c r="AUD8" s="27">
        <v>1.4302999999999999</v>
      </c>
      <c r="AUE8" s="27">
        <v>1.4333</v>
      </c>
      <c r="AUF8" s="27">
        <v>1.4240999999999999</v>
      </c>
      <c r="AUG8" s="27">
        <v>1.4251</v>
      </c>
      <c r="AUH8" s="27">
        <v>1.4322999999999999</v>
      </c>
      <c r="AUI8" s="27">
        <v>1.4322999999999999</v>
      </c>
      <c r="AUJ8" s="27">
        <v>1.4322999999999999</v>
      </c>
      <c r="AUK8" s="27">
        <v>1.4113</v>
      </c>
      <c r="AUL8" s="27">
        <v>1.4165000000000001</v>
      </c>
      <c r="AUM8" s="27">
        <v>1.4212</v>
      </c>
      <c r="AUN8" s="27">
        <v>1.4281999999999999</v>
      </c>
      <c r="AUO8" s="27">
        <v>1.4332</v>
      </c>
      <c r="AUP8" s="27">
        <v>1.4332</v>
      </c>
      <c r="AUQ8" s="27">
        <v>1.4332</v>
      </c>
      <c r="AUR8" s="27">
        <v>1.4389000000000001</v>
      </c>
      <c r="AUS8" s="27">
        <v>1.4417</v>
      </c>
      <c r="AUT8" s="27">
        <v>1.4433</v>
      </c>
      <c r="AUU8" s="27">
        <v>1.4575</v>
      </c>
      <c r="AUV8" s="27">
        <v>1.4575</v>
      </c>
      <c r="AUW8" s="27">
        <v>1.4575</v>
      </c>
      <c r="AUX8" s="27">
        <v>1.4575</v>
      </c>
      <c r="AUY8" s="27">
        <v>1.4579</v>
      </c>
      <c r="AUZ8" s="27">
        <v>1.4626999999999999</v>
      </c>
      <c r="AVA8" s="27">
        <v>1.4673</v>
      </c>
      <c r="AVB8" s="27">
        <v>1.4764999999999999</v>
      </c>
      <c r="AVC8" s="27">
        <v>1.4833000000000001</v>
      </c>
      <c r="AVD8" s="27">
        <v>1.4833000000000001</v>
      </c>
      <c r="AVE8" s="27">
        <v>1.4833000000000001</v>
      </c>
      <c r="AVF8" s="27">
        <v>1.4833000000000001</v>
      </c>
      <c r="AVG8" s="27">
        <v>1.4804999999999999</v>
      </c>
      <c r="AVH8" s="27">
        <v>1.4799</v>
      </c>
      <c r="AVI8" s="27">
        <v>1.4906999999999999</v>
      </c>
      <c r="AVJ8" s="27">
        <v>1.4910000000000001</v>
      </c>
      <c r="AVK8" s="27">
        <v>1.4910000000000001</v>
      </c>
      <c r="AVL8" s="27">
        <v>1.4910000000000001</v>
      </c>
      <c r="AVM8" s="27">
        <v>1.4910000000000001</v>
      </c>
      <c r="AVN8" s="27">
        <v>1.4892000000000001</v>
      </c>
      <c r="AVO8" s="27">
        <v>1.4876</v>
      </c>
      <c r="AVP8" s="27">
        <v>1.4893000000000001</v>
      </c>
      <c r="AVQ8" s="27">
        <v>1.4912000000000001</v>
      </c>
      <c r="AVR8" s="27">
        <v>1.4912000000000001</v>
      </c>
      <c r="AVS8" s="27">
        <v>1.4912000000000001</v>
      </c>
      <c r="AVT8" s="27">
        <v>1.492</v>
      </c>
      <c r="AVU8" s="27">
        <v>1.5012000000000001</v>
      </c>
      <c r="AVV8" s="27">
        <v>1.5154000000000001</v>
      </c>
      <c r="AVW8" s="27">
        <v>1.5127999999999999</v>
      </c>
      <c r="AVX8" s="27">
        <v>1.5158</v>
      </c>
      <c r="AVY8" s="27">
        <v>1.5158</v>
      </c>
      <c r="AVZ8" s="27">
        <v>1.5158</v>
      </c>
      <c r="AWA8" s="27">
        <v>1.5125</v>
      </c>
      <c r="AWB8" s="27">
        <v>1.5088999999999999</v>
      </c>
      <c r="AWC8" s="27">
        <v>1.4957</v>
      </c>
      <c r="AWD8" s="27">
        <v>1.5061</v>
      </c>
      <c r="AWE8" s="27">
        <v>1.514</v>
      </c>
      <c r="AWF8" s="27">
        <v>1.514</v>
      </c>
      <c r="AWG8" s="27">
        <v>1.514</v>
      </c>
      <c r="AWH8" s="27">
        <v>1.4983</v>
      </c>
      <c r="AWI8" s="27">
        <v>1.5033000000000001</v>
      </c>
      <c r="AWJ8" s="27">
        <v>1.5065</v>
      </c>
      <c r="AWK8" s="27">
        <v>1.5009999999999999</v>
      </c>
      <c r="AWL8" s="27">
        <v>1.5052000000000001</v>
      </c>
      <c r="AWM8" s="27">
        <v>1.5052000000000001</v>
      </c>
      <c r="AWN8" s="27">
        <v>1.5052000000000001</v>
      </c>
      <c r="AWO8" s="27">
        <v>1.51</v>
      </c>
      <c r="AWP8" s="27">
        <v>1.5085</v>
      </c>
      <c r="AWQ8" s="27">
        <v>1.5082</v>
      </c>
      <c r="AWR8" s="27">
        <v>1.5133000000000001</v>
      </c>
      <c r="AWS8" s="27">
        <v>1.5246999999999999</v>
      </c>
      <c r="AWT8" s="27">
        <v>1.5246999999999999</v>
      </c>
      <c r="AWU8" s="27">
        <v>1.5246999999999999</v>
      </c>
      <c r="AWV8" s="27">
        <v>1.5271999999999999</v>
      </c>
      <c r="AWW8" s="27">
        <v>1.5218</v>
      </c>
      <c r="AWX8" s="27">
        <v>1.5206</v>
      </c>
      <c r="AWY8" s="27">
        <v>1.5193000000000001</v>
      </c>
      <c r="AWZ8" s="27">
        <v>1.5224</v>
      </c>
      <c r="AXA8" s="27">
        <v>1.5224</v>
      </c>
      <c r="AXB8" s="27">
        <v>1.5224</v>
      </c>
      <c r="AXC8" s="27">
        <v>1.5184</v>
      </c>
      <c r="AXD8" s="27">
        <v>1.5178</v>
      </c>
      <c r="AXE8" s="27">
        <v>1.512</v>
      </c>
      <c r="AXF8" s="27">
        <v>1.5089999999999999</v>
      </c>
      <c r="AXG8" s="27">
        <v>1.5138</v>
      </c>
      <c r="AXH8" s="27">
        <v>1.5138</v>
      </c>
      <c r="AXI8" s="27">
        <v>1.5138</v>
      </c>
      <c r="AXJ8" s="27">
        <v>1.5271999999999999</v>
      </c>
      <c r="AXK8" s="27">
        <v>1.5414000000000001</v>
      </c>
      <c r="AXL8" s="27">
        <v>1.5390999999999999</v>
      </c>
      <c r="AXM8" s="27">
        <v>1.5468</v>
      </c>
      <c r="AXN8" s="27">
        <v>1.534</v>
      </c>
      <c r="AXO8" s="27">
        <v>1.534</v>
      </c>
      <c r="AXP8" s="27">
        <v>1.534</v>
      </c>
      <c r="AXQ8" s="27">
        <v>1.5249999999999999</v>
      </c>
      <c r="AXR8" s="27">
        <v>1.5294000000000001</v>
      </c>
      <c r="AXS8" s="27">
        <v>1.5333000000000001</v>
      </c>
      <c r="AXT8" s="27">
        <v>1.5327</v>
      </c>
      <c r="AXU8" s="27">
        <v>1.5404</v>
      </c>
      <c r="AXV8" s="27">
        <v>1.5404</v>
      </c>
      <c r="AXW8" s="27">
        <v>1.5404</v>
      </c>
      <c r="AXX8" s="27">
        <v>1.5468</v>
      </c>
      <c r="AXY8" s="27">
        <v>1.5449999999999999</v>
      </c>
      <c r="AXZ8" s="27">
        <v>1.5468999999999999</v>
      </c>
      <c r="AYA8" s="27">
        <v>1.5488999999999999</v>
      </c>
      <c r="AYB8" s="27">
        <v>1.5443</v>
      </c>
      <c r="AYC8" s="27">
        <v>1.5443</v>
      </c>
      <c r="AYD8" s="27">
        <v>1.5443</v>
      </c>
      <c r="AYE8" s="27">
        <v>1.5464</v>
      </c>
      <c r="AYF8" s="27">
        <v>1.5382</v>
      </c>
      <c r="AYG8" s="27">
        <v>1.5206</v>
      </c>
      <c r="AYH8" s="27">
        <v>1.5367</v>
      </c>
      <c r="AYI8" s="27">
        <v>1.534</v>
      </c>
      <c r="AYJ8" s="27">
        <v>1.534</v>
      </c>
      <c r="AYK8" s="27">
        <v>1.534</v>
      </c>
      <c r="AYL8" s="27">
        <v>1.5278</v>
      </c>
      <c r="AYM8" s="27">
        <v>1.5310999999999999</v>
      </c>
      <c r="AYN8" s="27">
        <v>1.5169999999999999</v>
      </c>
      <c r="AYO8" s="27">
        <v>1.518</v>
      </c>
      <c r="AYP8" s="27">
        <v>1.5166999999999999</v>
      </c>
      <c r="AYQ8" s="27">
        <v>1.5166999999999999</v>
      </c>
      <c r="AYR8" s="27">
        <v>1.5166999999999999</v>
      </c>
      <c r="AYS8" s="27">
        <v>1.5139</v>
      </c>
      <c r="AYT8" s="27">
        <v>1.5169999999999999</v>
      </c>
      <c r="AYU8" s="27">
        <v>1.5159</v>
      </c>
      <c r="AYV8" s="27">
        <v>1.5193000000000001</v>
      </c>
      <c r="AYW8" s="27">
        <v>1.5177</v>
      </c>
      <c r="AYX8" s="27">
        <v>1.5177</v>
      </c>
      <c r="AYY8" s="27">
        <v>1.5177</v>
      </c>
      <c r="AYZ8" s="27">
        <v>1.5217000000000001</v>
      </c>
      <c r="AZA8" s="27">
        <v>1.528</v>
      </c>
      <c r="AZB8" s="27">
        <v>1.5444</v>
      </c>
      <c r="AZC8" s="27">
        <v>1.5531999999999999</v>
      </c>
      <c r="AZD8" s="27">
        <v>1.5647</v>
      </c>
      <c r="AZE8" s="27">
        <v>1.5647</v>
      </c>
      <c r="AZF8" s="27">
        <v>1.5647</v>
      </c>
      <c r="AZG8" s="27">
        <v>1.5525</v>
      </c>
      <c r="AZH8" s="27">
        <v>1.5451999999999999</v>
      </c>
      <c r="AZI8" s="27">
        <v>1.5409999999999999</v>
      </c>
      <c r="AZJ8" s="27">
        <v>1.5415000000000001</v>
      </c>
      <c r="AZK8" s="27">
        <v>1.5423</v>
      </c>
      <c r="AZL8" s="27">
        <v>1.5423</v>
      </c>
      <c r="AZM8" s="27">
        <v>1.5423</v>
      </c>
      <c r="AZN8" s="27">
        <v>1.5395000000000001</v>
      </c>
      <c r="AZO8" s="27">
        <v>1.5362</v>
      </c>
      <c r="AZP8" s="27">
        <v>1.5408999999999999</v>
      </c>
      <c r="AZQ8" s="27">
        <v>1.5261</v>
      </c>
      <c r="AZR8" s="27">
        <v>1.5226</v>
      </c>
      <c r="AZS8" s="27">
        <v>1.5226</v>
      </c>
      <c r="AZT8" s="27">
        <v>1.5226</v>
      </c>
      <c r="AZU8" s="27">
        <v>1.5287999999999999</v>
      </c>
      <c r="AZV8" s="27">
        <v>1.5273000000000001</v>
      </c>
      <c r="AZW8" s="27">
        <v>1.5333000000000001</v>
      </c>
      <c r="AZX8" s="27">
        <v>1.5415000000000001</v>
      </c>
      <c r="AZY8" s="27">
        <v>1.5390999999999999</v>
      </c>
      <c r="AZZ8" s="27">
        <v>1.5390999999999999</v>
      </c>
      <c r="BAA8" s="27">
        <v>1.5390999999999999</v>
      </c>
      <c r="BAB8" s="27">
        <v>1.5431999999999999</v>
      </c>
      <c r="BAC8" s="27">
        <v>1.5589</v>
      </c>
      <c r="BAD8" s="27">
        <v>1.5783</v>
      </c>
      <c r="BAE8" s="27">
        <v>1.5745</v>
      </c>
      <c r="BAF8" s="27">
        <v>1.5671999999999999</v>
      </c>
      <c r="BAG8" s="27">
        <v>1.5671999999999999</v>
      </c>
      <c r="BAH8" s="27">
        <v>1.5671999999999999</v>
      </c>
      <c r="BAI8" s="27">
        <v>1.5667</v>
      </c>
      <c r="BAJ8" s="27">
        <v>1.5663</v>
      </c>
      <c r="BAK8" s="27">
        <v>1.5706</v>
      </c>
      <c r="BAL8" s="27">
        <v>1.5623</v>
      </c>
      <c r="BAM8" s="27">
        <v>1.5634999999999999</v>
      </c>
      <c r="BAN8" s="27">
        <v>1.5634999999999999</v>
      </c>
      <c r="BAO8" s="27">
        <v>1.5634999999999999</v>
      </c>
      <c r="BAP8" s="27">
        <v>1.5632999999999999</v>
      </c>
      <c r="BAQ8" s="27">
        <v>1.5604</v>
      </c>
      <c r="BAR8" s="27">
        <v>1.5597000000000001</v>
      </c>
      <c r="BAS8" s="27">
        <v>1.55</v>
      </c>
      <c r="BAT8" s="27">
        <v>1.5517000000000001</v>
      </c>
      <c r="BAU8" s="27">
        <v>1.5517000000000001</v>
      </c>
      <c r="BAV8" s="27">
        <v>1.5517000000000001</v>
      </c>
      <c r="BAW8" s="27">
        <v>1.5519000000000001</v>
      </c>
      <c r="BAX8" s="27">
        <v>1.5629999999999999</v>
      </c>
      <c r="BAY8" s="27">
        <v>1.5613999999999999</v>
      </c>
      <c r="BAZ8" s="27">
        <v>1.5582</v>
      </c>
      <c r="BBA8" s="27">
        <v>1.5576000000000001</v>
      </c>
      <c r="BBB8" s="27">
        <v>1.5576000000000001</v>
      </c>
      <c r="BBC8" s="27">
        <v>1.5576000000000001</v>
      </c>
      <c r="BBD8" s="27">
        <v>1.5628</v>
      </c>
      <c r="BBE8" s="27">
        <v>1.5639000000000001</v>
      </c>
      <c r="BBF8" s="27">
        <v>1.5585</v>
      </c>
      <c r="BBG8" s="27">
        <v>1.5516000000000001</v>
      </c>
      <c r="BBH8" s="27">
        <v>1.5475000000000001</v>
      </c>
      <c r="BBI8" s="27">
        <v>1.5475000000000001</v>
      </c>
      <c r="BBJ8" s="27">
        <v>1.5475000000000001</v>
      </c>
      <c r="BBK8" s="27">
        <v>1.5615000000000001</v>
      </c>
      <c r="BBL8" s="27">
        <v>1.5613999999999999</v>
      </c>
      <c r="BBM8" s="27">
        <v>1.5552999999999999</v>
      </c>
      <c r="BBN8" s="27">
        <v>1.5567</v>
      </c>
      <c r="BBO8" s="27">
        <v>1.5593999999999999</v>
      </c>
      <c r="BBP8" s="27">
        <v>1.5593999999999999</v>
      </c>
      <c r="BBQ8" s="27">
        <v>1.5593999999999999</v>
      </c>
      <c r="BBR8" s="27">
        <v>1.5567</v>
      </c>
      <c r="BBS8" s="27">
        <v>1.5627</v>
      </c>
      <c r="BBT8" s="27">
        <v>1.5571999999999999</v>
      </c>
      <c r="BBU8" s="27">
        <v>1.5528999999999999</v>
      </c>
      <c r="BBV8" s="27">
        <v>1.5517000000000001</v>
      </c>
      <c r="BBW8" s="27">
        <v>1.5517000000000001</v>
      </c>
      <c r="BBX8" s="27">
        <v>1.5517000000000001</v>
      </c>
      <c r="BBY8" s="27">
        <v>1.5404</v>
      </c>
      <c r="BBZ8" s="27">
        <v>1.5368999999999999</v>
      </c>
      <c r="BCA8" s="27">
        <v>1.5446</v>
      </c>
      <c r="BCB8" s="27">
        <v>1.5548</v>
      </c>
      <c r="BCC8" s="27">
        <v>1.5624</v>
      </c>
      <c r="BCD8" s="27">
        <v>1.5624</v>
      </c>
      <c r="BCE8" s="27">
        <v>1.5624</v>
      </c>
      <c r="BCF8" s="27">
        <v>1.5579000000000001</v>
      </c>
      <c r="BCG8" s="27">
        <v>1.5654999999999999</v>
      </c>
      <c r="BCH8" s="27">
        <v>1.5728</v>
      </c>
      <c r="BCI8" s="27">
        <v>1.5712999999999999</v>
      </c>
      <c r="BCJ8" s="27">
        <v>1.5727</v>
      </c>
      <c r="BCK8" s="27">
        <v>1.5727</v>
      </c>
      <c r="BCL8" s="27">
        <v>1.5727</v>
      </c>
      <c r="BCM8" s="27">
        <v>1.5726</v>
      </c>
      <c r="BCN8" s="27">
        <v>1.5752999999999999</v>
      </c>
      <c r="BCO8" s="27">
        <v>1.5778000000000001</v>
      </c>
      <c r="BCP8" s="27">
        <v>1.5825</v>
      </c>
      <c r="BCQ8" s="27">
        <v>1.5838000000000001</v>
      </c>
      <c r="BCR8" s="27">
        <v>1.5838000000000001</v>
      </c>
      <c r="BCS8" s="27">
        <v>1.5838000000000001</v>
      </c>
      <c r="BCT8" s="27">
        <v>1.5911999999999999</v>
      </c>
      <c r="BCU8" s="27">
        <v>1.5730999999999999</v>
      </c>
      <c r="BCV8" s="27">
        <v>1.5615000000000001</v>
      </c>
      <c r="BCW8" s="27">
        <v>1.5507</v>
      </c>
      <c r="BCX8" s="27">
        <v>1.5487</v>
      </c>
      <c r="BCY8" s="27">
        <v>1.5487</v>
      </c>
      <c r="BCZ8" s="27">
        <v>1.5487</v>
      </c>
      <c r="BDA8" s="27">
        <v>1.5458000000000001</v>
      </c>
      <c r="BDB8" s="27">
        <v>1.5485</v>
      </c>
      <c r="BDC8" s="27">
        <v>1.5296000000000001</v>
      </c>
      <c r="BDD8" s="27">
        <v>1.5253000000000001</v>
      </c>
      <c r="BDE8" s="27">
        <v>1.5330999999999999</v>
      </c>
      <c r="BDF8" s="27">
        <v>1.5330999999999999</v>
      </c>
      <c r="BDG8" s="27">
        <v>1.5330999999999999</v>
      </c>
      <c r="BDH8" s="27">
        <v>1.5388999999999999</v>
      </c>
      <c r="BDI8" s="27">
        <v>1.5304</v>
      </c>
      <c r="BDJ8" s="27">
        <v>1.5226999999999999</v>
      </c>
      <c r="BDK8" s="27">
        <v>1.5216000000000001</v>
      </c>
      <c r="BDL8" s="27">
        <v>1.5257000000000001</v>
      </c>
      <c r="BDM8" s="27">
        <v>1.5257000000000001</v>
      </c>
      <c r="BDN8" s="27">
        <v>1.5257000000000001</v>
      </c>
      <c r="BDO8" s="27">
        <v>1.5295000000000001</v>
      </c>
      <c r="BDP8" s="27">
        <v>1.5365</v>
      </c>
      <c r="BDQ8" s="27">
        <v>1.5397000000000001</v>
      </c>
      <c r="BDR8" s="27">
        <v>1.5462</v>
      </c>
      <c r="BDS8" s="27">
        <v>1.5640000000000001</v>
      </c>
      <c r="BDT8" s="27">
        <v>1.5640000000000001</v>
      </c>
      <c r="BDU8" s="27">
        <v>1.5640000000000001</v>
      </c>
      <c r="BDV8" s="27">
        <v>1.5682</v>
      </c>
      <c r="BDW8" s="27">
        <v>1.5533999999999999</v>
      </c>
      <c r="BDX8" s="27">
        <v>1.5488</v>
      </c>
      <c r="BDY8" s="27">
        <v>1.5666</v>
      </c>
      <c r="BDZ8" s="27">
        <v>1.5709</v>
      </c>
      <c r="BEA8" s="27">
        <v>1.5709</v>
      </c>
      <c r="BEB8" s="27">
        <v>1.5709</v>
      </c>
      <c r="BEC8" s="27">
        <v>1.5791999999999999</v>
      </c>
      <c r="BED8" s="27">
        <v>1.5641</v>
      </c>
      <c r="BEE8" s="27">
        <v>1.5688</v>
      </c>
      <c r="BEF8" s="27">
        <v>1.5484</v>
      </c>
      <c r="BEG8" s="27">
        <v>1.5412999999999999</v>
      </c>
      <c r="BEH8" s="27">
        <v>1.5412999999999999</v>
      </c>
      <c r="BEI8" s="27">
        <v>1.5412999999999999</v>
      </c>
      <c r="BEJ8" s="27">
        <v>1.5226</v>
      </c>
      <c r="BEK8" s="27">
        <v>1.5225</v>
      </c>
      <c r="BEL8" s="27">
        <v>1.5125</v>
      </c>
      <c r="BEM8" s="27">
        <v>1.5114000000000001</v>
      </c>
      <c r="BEN8" s="27">
        <v>1.5432999999999999</v>
      </c>
      <c r="BEO8" s="27">
        <v>1.5432999999999999</v>
      </c>
      <c r="BEP8" s="27">
        <v>1.5432999999999999</v>
      </c>
      <c r="BEQ8" s="27">
        <v>1.5432999999999999</v>
      </c>
      <c r="BER8" s="27">
        <v>1.5364</v>
      </c>
      <c r="BES8" s="27">
        <v>1.5283</v>
      </c>
      <c r="BET8" s="27">
        <v>1.5109999999999999</v>
      </c>
      <c r="BEU8" s="27">
        <v>1.5119</v>
      </c>
      <c r="BEV8" s="27">
        <v>1.5119</v>
      </c>
      <c r="BEW8" s="27">
        <v>1.5119</v>
      </c>
      <c r="BEX8" s="27">
        <v>1.5024</v>
      </c>
      <c r="BEY8" s="27">
        <v>1.5068999999999999</v>
      </c>
      <c r="BEZ8" s="27">
        <v>1.4887999999999999</v>
      </c>
      <c r="BFA8" s="27">
        <v>1.4902</v>
      </c>
      <c r="BFB8" s="27">
        <v>1.5022</v>
      </c>
      <c r="BFC8" s="27">
        <v>1.5022</v>
      </c>
      <c r="BFD8" s="27">
        <v>1.5022</v>
      </c>
      <c r="BFE8" s="27">
        <v>1.4899</v>
      </c>
      <c r="BFF8" s="27">
        <v>1.4759</v>
      </c>
      <c r="BFG8" s="27">
        <v>1.4638</v>
      </c>
      <c r="BFH8" s="27">
        <v>1.4624999999999999</v>
      </c>
      <c r="BFI8" s="27">
        <v>1.4591000000000001</v>
      </c>
      <c r="BFJ8" s="27">
        <v>1.4591000000000001</v>
      </c>
      <c r="BFK8" s="27">
        <v>1.4591000000000001</v>
      </c>
      <c r="BFL8" s="27">
        <v>1.4823999999999999</v>
      </c>
      <c r="BFM8" s="27">
        <v>1.4953000000000001</v>
      </c>
      <c r="BFN8" s="27">
        <v>1.4886999999999999</v>
      </c>
      <c r="BFO8" s="27">
        <v>1.4802999999999999</v>
      </c>
      <c r="BFP8" s="27">
        <v>1.4802999999999999</v>
      </c>
      <c r="BFQ8" s="27">
        <v>1.4802999999999999</v>
      </c>
      <c r="BFR8" s="27">
        <v>1.4802999999999999</v>
      </c>
      <c r="BFS8" s="27">
        <v>1.4802999999999999</v>
      </c>
      <c r="BFT8" s="27">
        <v>1.4762999999999999</v>
      </c>
      <c r="BFU8" s="27">
        <v>1.4793000000000001</v>
      </c>
      <c r="BFV8" s="27">
        <v>1.4799</v>
      </c>
      <c r="BFW8" s="27">
        <v>1.4875</v>
      </c>
      <c r="BFX8" s="27">
        <v>1.4875</v>
      </c>
      <c r="BFY8" s="27">
        <v>1.4875</v>
      </c>
      <c r="BFZ8" s="27">
        <v>1.4886999999999999</v>
      </c>
      <c r="BGA8" s="27">
        <v>1.4915</v>
      </c>
      <c r="BGB8" s="27">
        <v>1.4910000000000001</v>
      </c>
      <c r="BGC8" s="27">
        <v>1.4911000000000001</v>
      </c>
      <c r="BGD8" s="27">
        <v>1.4853000000000001</v>
      </c>
      <c r="BGE8" s="27">
        <v>1.4853000000000001</v>
      </c>
      <c r="BGF8" s="27">
        <v>1.4853000000000001</v>
      </c>
      <c r="BGG8" s="27">
        <v>1.4863999999999999</v>
      </c>
      <c r="BGH8" s="27">
        <v>1.4650000000000001</v>
      </c>
      <c r="BGI8" s="27">
        <v>1.4772000000000001</v>
      </c>
      <c r="BGJ8" s="27">
        <v>1.4803999999999999</v>
      </c>
      <c r="BGK8" s="27">
        <v>1.4781</v>
      </c>
      <c r="BGL8" s="27">
        <v>1.4781</v>
      </c>
      <c r="BGM8" s="27">
        <v>1.4781</v>
      </c>
      <c r="BGN8" s="27">
        <v>1.4966999999999999</v>
      </c>
      <c r="BGO8" s="27">
        <v>1.5035000000000001</v>
      </c>
      <c r="BGP8" s="27">
        <v>1.5065</v>
      </c>
      <c r="BGQ8" s="27">
        <v>1.5113000000000001</v>
      </c>
      <c r="BGR8" s="27">
        <v>1.5184</v>
      </c>
      <c r="BGS8" s="27">
        <v>1.5184</v>
      </c>
      <c r="BGT8" s="27">
        <v>1.5184</v>
      </c>
      <c r="BGU8" s="27">
        <v>1.5265</v>
      </c>
      <c r="BGV8" s="27">
        <v>1.5324</v>
      </c>
      <c r="BGW8" s="27">
        <v>1.5348999999999999</v>
      </c>
      <c r="BGX8" s="27">
        <v>1.5391999999999999</v>
      </c>
      <c r="BGY8" s="27">
        <v>1.5444</v>
      </c>
      <c r="BGZ8" s="27">
        <v>1.5444</v>
      </c>
      <c r="BHA8" s="27">
        <v>1.5444</v>
      </c>
      <c r="BHB8" s="27">
        <v>1.5501</v>
      </c>
      <c r="BHC8" s="27">
        <v>1.5483</v>
      </c>
      <c r="BHD8" s="27">
        <v>1.5425</v>
      </c>
      <c r="BHE8" s="27">
        <v>1.5367</v>
      </c>
      <c r="BHF8" s="27">
        <v>1.5376000000000001</v>
      </c>
      <c r="BHG8" s="27">
        <v>1.5376000000000001</v>
      </c>
      <c r="BHH8" s="27">
        <v>1.5376000000000001</v>
      </c>
      <c r="BHI8" s="27">
        <v>1.5431999999999999</v>
      </c>
      <c r="BHJ8" s="27">
        <v>1.5426</v>
      </c>
      <c r="BHK8" s="27">
        <v>1.5355000000000001</v>
      </c>
      <c r="BHL8" s="27">
        <v>1.5373000000000001</v>
      </c>
      <c r="BHM8" s="27">
        <v>1.5378000000000001</v>
      </c>
      <c r="BHN8" s="27">
        <v>1.5378000000000001</v>
      </c>
      <c r="BHO8" s="27">
        <v>1.5378000000000001</v>
      </c>
      <c r="BHP8" s="27">
        <v>1.5358000000000001</v>
      </c>
      <c r="BHQ8" s="27">
        <v>1.5297000000000001</v>
      </c>
      <c r="BHR8" s="27">
        <v>1.5225</v>
      </c>
      <c r="BHS8" s="27">
        <v>1.5206</v>
      </c>
      <c r="BHT8" s="27">
        <v>1.5318000000000001</v>
      </c>
      <c r="BHU8" s="27">
        <v>1.5318000000000001</v>
      </c>
      <c r="BHV8" s="27">
        <v>1.5318000000000001</v>
      </c>
      <c r="BHW8" s="27">
        <v>1.5249999999999999</v>
      </c>
      <c r="BHX8" s="27">
        <v>1.5228999999999999</v>
      </c>
      <c r="BHY8" s="27">
        <v>1.5088999999999999</v>
      </c>
      <c r="BHZ8" s="27">
        <v>1.5027999999999999</v>
      </c>
      <c r="BIA8" s="27">
        <v>1.5051000000000001</v>
      </c>
      <c r="BIB8" s="27">
        <v>1.5051000000000001</v>
      </c>
      <c r="BIC8" s="27">
        <v>1.5051000000000001</v>
      </c>
      <c r="BID8" s="27">
        <v>1.5132000000000001</v>
      </c>
      <c r="BIE8" s="27">
        <v>1.5194000000000001</v>
      </c>
      <c r="BIF8" s="27">
        <v>1.5129999999999999</v>
      </c>
      <c r="BIG8" s="27">
        <v>1.5013000000000001</v>
      </c>
      <c r="BIH8" s="27">
        <v>1.4984999999999999</v>
      </c>
      <c r="BII8" s="27">
        <v>1.4984999999999999</v>
      </c>
      <c r="BIJ8" s="27">
        <v>1.4984999999999999</v>
      </c>
      <c r="BIK8" s="27">
        <v>1.5199</v>
      </c>
      <c r="BIL8" s="27">
        <v>1.5113000000000001</v>
      </c>
      <c r="BIM8" s="27">
        <v>1.5162</v>
      </c>
      <c r="BIN8" s="27">
        <v>1.5142</v>
      </c>
      <c r="BIO8" s="27">
        <v>1.5173000000000001</v>
      </c>
      <c r="BIP8" s="27">
        <v>1.5173000000000001</v>
      </c>
      <c r="BIQ8" s="27">
        <v>1.5173000000000001</v>
      </c>
      <c r="BIR8" s="27">
        <v>1.5261</v>
      </c>
      <c r="BIS8" s="27">
        <v>1.5187999999999999</v>
      </c>
      <c r="BIT8" s="27">
        <v>1.5168999999999999</v>
      </c>
      <c r="BIU8" s="27">
        <v>1.5150999999999999</v>
      </c>
      <c r="BIV8" s="27">
        <v>1.5146999999999999</v>
      </c>
      <c r="BIW8" s="27">
        <v>1.5146999999999999</v>
      </c>
      <c r="BIX8" s="27">
        <v>1.5146999999999999</v>
      </c>
      <c r="BIY8" s="27">
        <v>1.5065999999999999</v>
      </c>
      <c r="BIZ8" s="27">
        <v>1.5123</v>
      </c>
      <c r="BJA8" s="27">
        <v>1.5193000000000001</v>
      </c>
      <c r="BJB8" s="27">
        <v>1.5223</v>
      </c>
      <c r="BJC8" s="27">
        <v>1.544</v>
      </c>
      <c r="BJD8" s="27">
        <v>1.544</v>
      </c>
      <c r="BJE8" s="27">
        <v>1.544</v>
      </c>
      <c r="BJF8" s="27">
        <v>1.5587</v>
      </c>
      <c r="BJG8" s="27">
        <v>1.5587</v>
      </c>
      <c r="BJH8" s="27">
        <v>1.5544</v>
      </c>
      <c r="BJI8" s="27">
        <v>1.5552999999999999</v>
      </c>
      <c r="BJJ8" s="27">
        <v>1.5536000000000001</v>
      </c>
      <c r="BJK8" s="27">
        <v>1.5536000000000001</v>
      </c>
      <c r="BJL8" s="27">
        <v>1.5536000000000001</v>
      </c>
      <c r="BJM8" s="27">
        <v>1.5536000000000001</v>
      </c>
      <c r="BJN8" s="27">
        <v>1.5536000000000001</v>
      </c>
      <c r="BJO8" s="27">
        <v>1.5524</v>
      </c>
      <c r="BJP8" s="27">
        <v>1.5619000000000001</v>
      </c>
      <c r="BJQ8" s="27">
        <v>1.5648</v>
      </c>
      <c r="BJR8" s="27">
        <v>1.5648</v>
      </c>
      <c r="BJS8" s="27">
        <v>1.5648</v>
      </c>
      <c r="BJT8" s="27">
        <v>1.5620000000000001</v>
      </c>
      <c r="BJU8" s="27">
        <v>1.5692999999999999</v>
      </c>
      <c r="BJV8" s="27">
        <v>1.5740000000000001</v>
      </c>
      <c r="BJW8" s="27">
        <v>1.5658000000000001</v>
      </c>
      <c r="BJX8" s="27">
        <v>1.571</v>
      </c>
      <c r="BJY8" s="27">
        <v>1.571</v>
      </c>
      <c r="BJZ8" s="27">
        <v>1.571</v>
      </c>
      <c r="BKA8" s="27">
        <v>1.5678000000000001</v>
      </c>
      <c r="BKB8" s="27">
        <v>1.5690999999999999</v>
      </c>
      <c r="BKC8" s="27">
        <v>1.5653999999999999</v>
      </c>
      <c r="BKD8" s="27">
        <v>1.5625</v>
      </c>
      <c r="BKE8" s="27">
        <v>1.5686</v>
      </c>
      <c r="BKF8" s="27">
        <v>1.5686</v>
      </c>
      <c r="BKG8" s="27">
        <v>1.5686</v>
      </c>
      <c r="BKH8" s="27">
        <v>1.5661</v>
      </c>
      <c r="BKI8" s="27">
        <v>1.5684</v>
      </c>
      <c r="BKJ8" s="27">
        <v>1.5654999999999999</v>
      </c>
      <c r="BKK8" s="27">
        <v>1.573</v>
      </c>
      <c r="BKL8" s="27">
        <v>1.5696000000000001</v>
      </c>
      <c r="BKM8" s="27">
        <v>1.5696000000000001</v>
      </c>
      <c r="BKN8" s="27">
        <v>1.5696000000000001</v>
      </c>
      <c r="BKO8" s="27">
        <v>1.5758000000000001</v>
      </c>
      <c r="BKP8" s="27">
        <v>1.5771999999999999</v>
      </c>
      <c r="BKQ8" s="27">
        <v>1.5669</v>
      </c>
      <c r="BKR8" s="27">
        <v>1.5677000000000001</v>
      </c>
      <c r="BKS8" s="27">
        <v>1.5682</v>
      </c>
      <c r="BKT8" s="27">
        <v>1.5682</v>
      </c>
      <c r="BKU8" s="27">
        <v>1.5682</v>
      </c>
      <c r="BKV8" s="27">
        <v>1.5694999999999999</v>
      </c>
      <c r="BKW8" s="27">
        <v>1.5676000000000001</v>
      </c>
      <c r="BKX8" s="27">
        <v>1.5653999999999999</v>
      </c>
      <c r="BKY8" s="27">
        <v>1.5642</v>
      </c>
      <c r="BKZ8" s="27">
        <v>1.5654999999999999</v>
      </c>
      <c r="BLA8" s="27">
        <v>1.5654999999999999</v>
      </c>
      <c r="BLB8" s="27">
        <v>1.5654999999999999</v>
      </c>
      <c r="BLC8" s="27">
        <v>1.5743</v>
      </c>
      <c r="BLD8" s="27">
        <v>1.5821000000000001</v>
      </c>
      <c r="BLE8" s="27">
        <v>1.5854999999999999</v>
      </c>
      <c r="BLF8" s="27">
        <v>1.5902000000000001</v>
      </c>
      <c r="BLG8" s="27">
        <v>1.5820000000000001</v>
      </c>
      <c r="BLH8" s="27">
        <v>1.5820000000000001</v>
      </c>
      <c r="BLI8" s="27">
        <v>1.5820000000000001</v>
      </c>
      <c r="BLJ8" s="27">
        <v>1.5922000000000001</v>
      </c>
      <c r="BLK8" s="27">
        <v>1.5911999999999999</v>
      </c>
      <c r="BLL8" s="27">
        <v>1.6005</v>
      </c>
      <c r="BLM8" s="27">
        <v>1.5999000000000001</v>
      </c>
      <c r="BLN8" s="27">
        <v>1.5969</v>
      </c>
      <c r="BLO8" s="27">
        <v>1.5969</v>
      </c>
      <c r="BLP8" s="27">
        <v>1.5969</v>
      </c>
      <c r="BLQ8" s="27">
        <v>1.6004</v>
      </c>
      <c r="BLR8" s="27">
        <v>1.6103000000000001</v>
      </c>
      <c r="BLS8" s="27">
        <v>1.6175999999999999</v>
      </c>
      <c r="BLT8" s="27">
        <v>1.6108</v>
      </c>
      <c r="BLU8" s="27">
        <v>1.605</v>
      </c>
      <c r="BLV8" s="27">
        <v>1.605</v>
      </c>
      <c r="BLW8" s="27">
        <v>1.605</v>
      </c>
      <c r="BLX8" s="27">
        <v>1.6029</v>
      </c>
      <c r="BLY8" s="27">
        <v>1.6049</v>
      </c>
      <c r="BLZ8" s="27">
        <v>1.6153999999999999</v>
      </c>
      <c r="BMA8" s="27">
        <v>1.6140000000000001</v>
      </c>
      <c r="BMB8" s="27">
        <v>1.6119000000000001</v>
      </c>
      <c r="BMC8" s="27">
        <v>1.6119000000000001</v>
      </c>
      <c r="BMD8" s="27">
        <v>1.6119000000000001</v>
      </c>
      <c r="BME8" s="27">
        <v>1.5995999999999999</v>
      </c>
      <c r="BMF8" s="27">
        <v>1.5918000000000001</v>
      </c>
      <c r="BMG8" s="27">
        <v>1.5916999999999999</v>
      </c>
      <c r="BMH8" s="27">
        <v>1.609</v>
      </c>
      <c r="BMI8" s="27">
        <v>1.6033999999999999</v>
      </c>
      <c r="BMJ8" s="27">
        <v>1.6033999999999999</v>
      </c>
      <c r="BMK8" s="27">
        <v>1.6033999999999999</v>
      </c>
      <c r="BML8" s="27">
        <v>1.6207</v>
      </c>
      <c r="BMM8" s="27">
        <v>1.6067</v>
      </c>
      <c r="BMN8" s="27">
        <v>1.6080000000000001</v>
      </c>
      <c r="BMO8" s="27">
        <v>1.5991</v>
      </c>
      <c r="BMP8" s="27">
        <v>1.6066</v>
      </c>
      <c r="BMQ8" s="27">
        <v>1.6066</v>
      </c>
      <c r="BMR8" s="27">
        <v>1.6066</v>
      </c>
      <c r="BMS8" s="27">
        <v>1.6144000000000001</v>
      </c>
      <c r="BMT8" s="27">
        <v>1.6194999999999999</v>
      </c>
      <c r="BMU8" s="27">
        <v>1.6188</v>
      </c>
      <c r="BMV8" s="27">
        <v>1.6227</v>
      </c>
      <c r="BMW8" s="27">
        <v>1.6308</v>
      </c>
      <c r="BMX8" s="27">
        <v>1.6308</v>
      </c>
      <c r="BMY8" s="27">
        <v>1.6308</v>
      </c>
      <c r="BMZ8" s="27">
        <v>1.6289</v>
      </c>
      <c r="BNA8" s="27">
        <v>1.6395</v>
      </c>
      <c r="BNB8" s="27">
        <v>1.6402000000000001</v>
      </c>
      <c r="BNC8" s="27">
        <v>1.633</v>
      </c>
      <c r="BND8" s="27">
        <v>1.6341000000000001</v>
      </c>
      <c r="BNE8" s="27">
        <v>1.6341000000000001</v>
      </c>
      <c r="BNF8" s="27">
        <v>1.6341000000000001</v>
      </c>
      <c r="BNG8" s="27">
        <v>1.6329</v>
      </c>
      <c r="BNH8" s="27">
        <v>1.6326000000000001</v>
      </c>
      <c r="BNI8" s="27">
        <v>1.6202000000000001</v>
      </c>
      <c r="BNJ8" s="27">
        <v>1.6241000000000001</v>
      </c>
      <c r="BNK8" s="27">
        <v>1.6233</v>
      </c>
      <c r="BNL8" s="27">
        <v>1.6233</v>
      </c>
      <c r="BNM8" s="27">
        <v>1.6233</v>
      </c>
      <c r="BNN8" s="27">
        <v>1.6245000000000001</v>
      </c>
      <c r="BNO8" s="27">
        <v>1.6135999999999999</v>
      </c>
      <c r="BNP8" s="27">
        <v>1.6116999999999999</v>
      </c>
      <c r="BNQ8" s="27">
        <v>1.6135999999999999</v>
      </c>
      <c r="BNR8" s="27">
        <v>1.6295999999999999</v>
      </c>
      <c r="BNS8" s="27">
        <v>1.6295999999999999</v>
      </c>
      <c r="BNT8" s="27">
        <v>1.6295999999999999</v>
      </c>
      <c r="BNU8" s="27">
        <v>1.6408</v>
      </c>
      <c r="BNV8" s="27">
        <v>1.6469</v>
      </c>
      <c r="BNW8" s="27">
        <v>1.6532</v>
      </c>
      <c r="BNX8" s="27">
        <v>1.6618999999999999</v>
      </c>
      <c r="BNY8" s="27">
        <v>1.6581999999999999</v>
      </c>
      <c r="BNZ8" s="27">
        <v>1.6581999999999999</v>
      </c>
      <c r="BOA8" s="27">
        <v>1.6581999999999999</v>
      </c>
      <c r="BOB8" s="27">
        <v>1.6587000000000001</v>
      </c>
      <c r="BOC8" s="27">
        <v>1.6596</v>
      </c>
      <c r="BOD8" s="27">
        <v>1.6572</v>
      </c>
      <c r="BOE8" s="27">
        <v>1.659</v>
      </c>
      <c r="BOF8" s="27">
        <v>1.6577999999999999</v>
      </c>
      <c r="BOG8" s="27">
        <v>1.6577999999999999</v>
      </c>
      <c r="BOH8" s="27">
        <v>1.6577999999999999</v>
      </c>
      <c r="BOI8" s="27">
        <v>1.6593</v>
      </c>
      <c r="BOJ8" s="27">
        <v>1.6645000000000001</v>
      </c>
      <c r="BOK8" s="27">
        <v>1.6637</v>
      </c>
      <c r="BOL8" s="27">
        <v>1.6725000000000001</v>
      </c>
      <c r="BOM8" s="27">
        <v>1.669</v>
      </c>
      <c r="BON8" s="27">
        <v>1.669</v>
      </c>
      <c r="BOO8" s="27">
        <v>1.669</v>
      </c>
      <c r="BOP8" s="27">
        <v>1.6682999999999999</v>
      </c>
      <c r="BOQ8" s="27">
        <v>1.6706000000000001</v>
      </c>
      <c r="BOR8" s="27">
        <v>1.6777</v>
      </c>
      <c r="BOS8" s="27">
        <v>1.6782999999999999</v>
      </c>
      <c r="BOT8" s="27">
        <v>1.6803999999999999</v>
      </c>
      <c r="BOU8" s="27">
        <v>1.6803999999999999</v>
      </c>
      <c r="BOV8" s="27">
        <v>1.6803999999999999</v>
      </c>
      <c r="BOW8" s="27">
        <v>1.6836</v>
      </c>
      <c r="BOX8" s="27">
        <v>1.6832</v>
      </c>
      <c r="BOY8" s="27">
        <v>1.6856</v>
      </c>
      <c r="BOZ8" s="27">
        <v>1.6836</v>
      </c>
      <c r="BPA8" s="27">
        <v>1.6826000000000001</v>
      </c>
      <c r="BPB8" s="27">
        <v>1.6826000000000001</v>
      </c>
      <c r="BPC8" s="27">
        <v>1.6826000000000001</v>
      </c>
      <c r="BPD8" s="27">
        <v>1.6876</v>
      </c>
      <c r="BPE8" s="27">
        <v>1.6927000000000001</v>
      </c>
      <c r="BPF8" s="27">
        <v>1.6947000000000001</v>
      </c>
      <c r="BPG8" s="27">
        <v>1.6992</v>
      </c>
      <c r="BPH8" s="27">
        <v>1.6988000000000001</v>
      </c>
      <c r="BPI8" s="27">
        <v>1.6988000000000001</v>
      </c>
      <c r="BPJ8" s="27">
        <v>1.6988000000000001</v>
      </c>
      <c r="BPK8" s="27">
        <v>1.7007000000000001</v>
      </c>
      <c r="BPL8" s="27">
        <v>1.7027000000000001</v>
      </c>
      <c r="BPM8" s="27">
        <v>1.7054</v>
      </c>
      <c r="BPN8" s="27">
        <v>1.7079</v>
      </c>
      <c r="BPO8" s="27">
        <v>1.7087000000000001</v>
      </c>
      <c r="BPP8" s="27">
        <v>1.7087000000000001</v>
      </c>
      <c r="BPQ8" s="27">
        <v>1.7087000000000001</v>
      </c>
      <c r="BPR8" s="27">
        <v>1.7101</v>
      </c>
      <c r="BPS8" s="27">
        <v>1.7122999999999999</v>
      </c>
      <c r="BPT8" s="27">
        <v>1.7163999999999999</v>
      </c>
      <c r="BPU8" s="27">
        <v>1.7105999999999999</v>
      </c>
      <c r="BPV8" s="27">
        <v>1.712</v>
      </c>
      <c r="BPW8" s="27">
        <v>1.712</v>
      </c>
      <c r="BPX8" s="27">
        <v>1.712</v>
      </c>
      <c r="BPY8" s="27">
        <v>1.7111000000000001</v>
      </c>
      <c r="BPZ8" s="27">
        <v>1.7099</v>
      </c>
      <c r="BQA8" s="27">
        <v>1.7118</v>
      </c>
      <c r="BQB8" s="27">
        <v>1.7121999999999999</v>
      </c>
      <c r="BQC8" s="27">
        <v>1.7143999999999999</v>
      </c>
      <c r="BQD8" s="27">
        <v>1.7143999999999999</v>
      </c>
      <c r="BQE8" s="27">
        <v>1.7143999999999999</v>
      </c>
      <c r="BQF8" s="27">
        <v>1.7132000000000001</v>
      </c>
      <c r="BQG8" s="27">
        <v>1.716</v>
      </c>
      <c r="BQH8" s="27">
        <v>1.7151000000000001</v>
      </c>
      <c r="BQI8" s="27">
        <v>1.7040999999999999</v>
      </c>
      <c r="BQJ8" s="27">
        <v>1.7032</v>
      </c>
      <c r="BQK8" s="27">
        <v>1.7032</v>
      </c>
      <c r="BQL8" s="27">
        <v>1.7032</v>
      </c>
      <c r="BQM8" s="27">
        <v>1.7027000000000001</v>
      </c>
      <c r="BQN8" s="27">
        <v>1.6971000000000001</v>
      </c>
      <c r="BQO8" s="27">
        <v>1.6991000000000001</v>
      </c>
      <c r="BQP8" s="27">
        <v>1.7008000000000001</v>
      </c>
      <c r="BQQ8" s="27">
        <v>1.7038</v>
      </c>
      <c r="BQR8" s="27">
        <v>1.7038</v>
      </c>
      <c r="BQS8" s="27">
        <v>1.7038</v>
      </c>
      <c r="BQT8" s="27">
        <v>1.7028000000000001</v>
      </c>
      <c r="BQU8" s="27">
        <v>1.6942999999999999</v>
      </c>
      <c r="BQV8" s="27">
        <v>1.6973</v>
      </c>
      <c r="BQW8" s="27">
        <v>1.6970000000000001</v>
      </c>
      <c r="BQX8" s="27">
        <v>1.6961999999999999</v>
      </c>
      <c r="BQY8" s="27">
        <v>1.6961999999999999</v>
      </c>
      <c r="BQZ8" s="27">
        <v>1.6961999999999999</v>
      </c>
      <c r="BRA8" s="27">
        <v>1.6828000000000001</v>
      </c>
      <c r="BRB8" s="27">
        <v>1.6787000000000001</v>
      </c>
      <c r="BRC8" s="27">
        <v>1.6776</v>
      </c>
      <c r="BRD8" s="27">
        <v>1.6802999999999999</v>
      </c>
      <c r="BRE8" s="27">
        <v>1.6825000000000001</v>
      </c>
      <c r="BRF8" s="27">
        <v>1.6825000000000001</v>
      </c>
      <c r="BRG8" s="27">
        <v>1.6825000000000001</v>
      </c>
      <c r="BRH8" s="27">
        <v>1.6742999999999999</v>
      </c>
      <c r="BRI8" s="27">
        <v>1.6760999999999999</v>
      </c>
      <c r="BRJ8" s="27">
        <v>1.6748000000000001</v>
      </c>
      <c r="BRK8" s="27">
        <v>1.6744000000000001</v>
      </c>
      <c r="BRL8" s="27">
        <v>1.6735</v>
      </c>
      <c r="BRM8" s="27">
        <v>1.6735</v>
      </c>
      <c r="BRN8" s="27">
        <v>1.6735</v>
      </c>
      <c r="BRO8" s="27">
        <v>1.6712</v>
      </c>
      <c r="BRP8" s="27">
        <v>1.6748000000000001</v>
      </c>
      <c r="BRQ8" s="27">
        <v>1.6816</v>
      </c>
      <c r="BRR8" s="27">
        <v>1.6835</v>
      </c>
      <c r="BRS8" s="27">
        <v>1.6840999999999999</v>
      </c>
      <c r="BRT8" s="27">
        <v>1.6840999999999999</v>
      </c>
      <c r="BRU8" s="27">
        <v>1.6840999999999999</v>
      </c>
      <c r="BRV8" s="27">
        <v>1.6866000000000001</v>
      </c>
      <c r="BRW8" s="27">
        <v>1.6896</v>
      </c>
      <c r="BRX8" s="27">
        <v>1.6833</v>
      </c>
      <c r="BRY8" s="27">
        <v>1.6836</v>
      </c>
      <c r="BRZ8" s="27">
        <v>1.6809000000000001</v>
      </c>
      <c r="BSA8" s="27">
        <v>1.6809000000000001</v>
      </c>
      <c r="BSB8" s="27">
        <v>1.6809000000000001</v>
      </c>
      <c r="BSC8" s="27">
        <v>1.6755</v>
      </c>
      <c r="BSD8" s="27">
        <v>1.6778</v>
      </c>
      <c r="BSE8" s="27">
        <v>1.6835</v>
      </c>
      <c r="BSF8" s="27">
        <v>1.6886000000000001</v>
      </c>
      <c r="BSG8" s="27">
        <v>1.6862999999999999</v>
      </c>
      <c r="BSH8" s="27">
        <v>1.6862999999999999</v>
      </c>
      <c r="BSI8" s="27">
        <v>1.6862999999999999</v>
      </c>
      <c r="BSJ8" s="27">
        <v>1.6948000000000001</v>
      </c>
      <c r="BSK8" s="27">
        <v>1.6970000000000001</v>
      </c>
      <c r="BSL8" s="27">
        <v>1.6981999999999999</v>
      </c>
      <c r="BSM8" s="27">
        <v>1.6859</v>
      </c>
      <c r="BSN8" s="27">
        <v>1.6876</v>
      </c>
      <c r="BSO8" s="27">
        <v>1.6876</v>
      </c>
      <c r="BSP8" s="27">
        <v>1.6876</v>
      </c>
      <c r="BSQ8" s="27">
        <v>1.6829000000000001</v>
      </c>
      <c r="BSR8" s="27">
        <v>1.6829000000000001</v>
      </c>
      <c r="BSS8" s="27">
        <v>1.6816</v>
      </c>
      <c r="BST8" s="27">
        <v>1.6846000000000001</v>
      </c>
      <c r="BSU8" s="27">
        <v>1.6809000000000001</v>
      </c>
      <c r="BSV8" s="27">
        <v>1.6809000000000001</v>
      </c>
      <c r="BSW8" s="27">
        <v>1.6809000000000001</v>
      </c>
      <c r="BSX8" s="27">
        <v>1.6792</v>
      </c>
      <c r="BSY8" s="27">
        <v>1.6791</v>
      </c>
      <c r="BSZ8" s="27">
        <v>1.6839999999999999</v>
      </c>
      <c r="BTA8" s="27">
        <v>1.6808000000000001</v>
      </c>
      <c r="BTB8" s="27">
        <v>1.6808000000000001</v>
      </c>
      <c r="BTC8" s="27">
        <v>1.6808000000000001</v>
      </c>
      <c r="BTD8" s="27">
        <v>1.6808000000000001</v>
      </c>
      <c r="BTE8" s="27">
        <v>1.6808000000000001</v>
      </c>
      <c r="BTF8" s="27">
        <v>1.6798</v>
      </c>
      <c r="BTG8" s="27">
        <v>1.6729000000000001</v>
      </c>
      <c r="BTH8" s="27">
        <v>1.6711</v>
      </c>
      <c r="BTI8" s="27">
        <v>1.6731</v>
      </c>
      <c r="BTJ8" s="27">
        <v>1.6731</v>
      </c>
      <c r="BTK8" s="27">
        <v>1.6731</v>
      </c>
      <c r="BTL8" s="27">
        <v>1.6763999999999999</v>
      </c>
      <c r="BTM8" s="27">
        <v>1.6745000000000001</v>
      </c>
      <c r="BTN8" s="27">
        <v>1.6712</v>
      </c>
      <c r="BTO8" s="27">
        <v>1.6592</v>
      </c>
      <c r="BTP8" s="27">
        <v>1.6572</v>
      </c>
      <c r="BTQ8" s="27">
        <v>1.6572</v>
      </c>
      <c r="BTR8" s="27">
        <v>1.6572</v>
      </c>
      <c r="BTS8" s="27">
        <v>1.6597999999999999</v>
      </c>
      <c r="BTT8" s="27">
        <v>1.6660999999999999</v>
      </c>
      <c r="BTU8" s="27">
        <v>1.663</v>
      </c>
      <c r="BTV8" s="27">
        <v>1.6648000000000001</v>
      </c>
      <c r="BTW8" s="27">
        <v>1.6633</v>
      </c>
      <c r="BTX8" s="27">
        <v>1.6633</v>
      </c>
      <c r="BTY8" s="27">
        <v>1.6633</v>
      </c>
      <c r="BTZ8" s="27">
        <v>1.6621999999999999</v>
      </c>
      <c r="BUA8" s="27">
        <v>1.6544000000000001</v>
      </c>
      <c r="BUB8" s="27">
        <v>1.6517999999999999</v>
      </c>
      <c r="BUC8" s="27">
        <v>1.6488</v>
      </c>
      <c r="BUD8" s="27">
        <v>1.6489</v>
      </c>
      <c r="BUE8" s="27">
        <v>1.6489</v>
      </c>
      <c r="BUF8" s="27">
        <v>1.6489</v>
      </c>
      <c r="BUG8" s="27">
        <v>1.649</v>
      </c>
      <c r="BUH8" s="27">
        <v>1.6626000000000001</v>
      </c>
      <c r="BUI8" s="27">
        <v>1.6584000000000001</v>
      </c>
      <c r="BUJ8" s="27">
        <v>1.6618999999999999</v>
      </c>
      <c r="BUK8" s="27">
        <v>1.6595</v>
      </c>
      <c r="BUL8" s="27">
        <v>1.6595</v>
      </c>
      <c r="BUM8" s="27">
        <v>1.6595</v>
      </c>
      <c r="BUN8" s="27">
        <v>1.6688000000000001</v>
      </c>
      <c r="BUO8" s="27">
        <v>1.6613</v>
      </c>
      <c r="BUP8" s="27">
        <v>1.6615</v>
      </c>
      <c r="BUQ8" s="27">
        <v>1.6648000000000001</v>
      </c>
      <c r="BUR8" s="27">
        <v>1.677</v>
      </c>
      <c r="BUS8" s="27">
        <v>1.677</v>
      </c>
      <c r="BUT8" s="27">
        <v>1.677</v>
      </c>
      <c r="BUU8" s="27">
        <v>1.6693</v>
      </c>
      <c r="BUV8" s="27">
        <v>1.6712</v>
      </c>
      <c r="BUW8" s="27">
        <v>1.6697</v>
      </c>
      <c r="BUX8" s="27">
        <v>1.6728000000000001</v>
      </c>
      <c r="BUY8" s="27">
        <v>1.6718</v>
      </c>
      <c r="BUZ8" s="27">
        <v>1.6718</v>
      </c>
      <c r="BVA8" s="27">
        <v>1.6718</v>
      </c>
      <c r="BVB8" s="27">
        <v>1.6647000000000001</v>
      </c>
      <c r="BVC8" s="27">
        <v>1.6686000000000001</v>
      </c>
      <c r="BVD8" s="27">
        <v>1.6693</v>
      </c>
      <c r="BVE8" s="27">
        <v>1.6656</v>
      </c>
      <c r="BVF8" s="27">
        <v>1.6678999999999999</v>
      </c>
      <c r="BVG8" s="27">
        <v>1.6678999999999999</v>
      </c>
      <c r="BVH8" s="27">
        <v>1.6678999999999999</v>
      </c>
      <c r="BVI8" s="27">
        <v>1.6674</v>
      </c>
      <c r="BVJ8" s="27">
        <v>1.6658999999999999</v>
      </c>
      <c r="BVK8" s="27">
        <v>1.6677999999999999</v>
      </c>
      <c r="BVL8" s="27">
        <v>1.673</v>
      </c>
      <c r="BVM8" s="27">
        <v>1.6709000000000001</v>
      </c>
      <c r="BVN8" s="27">
        <v>1.6709000000000001</v>
      </c>
      <c r="BVO8" s="27">
        <v>1.6709000000000001</v>
      </c>
      <c r="BVP8" s="27">
        <v>1.6646000000000001</v>
      </c>
      <c r="BVQ8" s="27">
        <v>1.6519999999999999</v>
      </c>
      <c r="BVR8" s="27">
        <v>1.6462000000000001</v>
      </c>
      <c r="BVS8" s="27">
        <v>1.64</v>
      </c>
      <c r="BVT8" s="27">
        <v>1.6327</v>
      </c>
      <c r="BVU8" s="27">
        <v>1.6327</v>
      </c>
      <c r="BVV8" s="27">
        <v>1.6327</v>
      </c>
      <c r="BVW8" s="27">
        <v>1.6284000000000001</v>
      </c>
      <c r="BVX8" s="27">
        <v>1.6274</v>
      </c>
      <c r="BVY8" s="27">
        <v>1.6307</v>
      </c>
      <c r="BVZ8" s="27">
        <v>1.6343000000000001</v>
      </c>
      <c r="BWA8" s="27">
        <v>1.6456</v>
      </c>
      <c r="BWB8" s="27">
        <v>1.6456</v>
      </c>
      <c r="BWC8" s="27">
        <v>1.6456</v>
      </c>
      <c r="BWD8" s="27">
        <v>1.6476999999999999</v>
      </c>
      <c r="BWE8" s="27">
        <v>1.6553</v>
      </c>
      <c r="BWF8" s="27">
        <v>1.6587000000000001</v>
      </c>
      <c r="BWG8" s="27">
        <v>1.6554</v>
      </c>
      <c r="BWH8" s="27">
        <v>1.6508</v>
      </c>
      <c r="BWI8" s="27">
        <v>1.6508</v>
      </c>
      <c r="BWJ8" s="27">
        <v>1.6508</v>
      </c>
      <c r="BWK8" s="27">
        <v>1.6597999999999999</v>
      </c>
      <c r="BWL8" s="27">
        <v>1.6564000000000001</v>
      </c>
      <c r="BWM8" s="27">
        <v>1.6416999999999999</v>
      </c>
      <c r="BWN8" s="27">
        <v>1.6419999999999999</v>
      </c>
      <c r="BWO8" s="27">
        <v>1.6442000000000001</v>
      </c>
      <c r="BWP8" s="27">
        <v>1.6442000000000001</v>
      </c>
      <c r="BWQ8" s="27">
        <v>1.6442000000000001</v>
      </c>
      <c r="BWR8" s="27">
        <v>1.6339999999999999</v>
      </c>
      <c r="BWS8" s="27">
        <v>1.6389</v>
      </c>
      <c r="BWT8" s="27">
        <v>1.6437999999999999</v>
      </c>
      <c r="BWU8" s="27">
        <v>1.6416999999999999</v>
      </c>
      <c r="BWV8" s="27">
        <v>1.6409</v>
      </c>
      <c r="BWW8" s="27">
        <v>1.6409</v>
      </c>
      <c r="BWX8" s="27">
        <v>1.6409</v>
      </c>
      <c r="BWY8" s="27">
        <v>1.6484000000000001</v>
      </c>
      <c r="BWZ8" s="27">
        <v>1.6424000000000001</v>
      </c>
      <c r="BXA8" s="27">
        <v>1.6412</v>
      </c>
      <c r="BXB8" s="27">
        <v>1.6382000000000001</v>
      </c>
      <c r="BXC8" s="27">
        <v>1.6417999999999999</v>
      </c>
      <c r="BXD8" s="27">
        <v>1.6417999999999999</v>
      </c>
      <c r="BXE8" s="27">
        <v>1.6417999999999999</v>
      </c>
      <c r="BXF8" s="27">
        <v>1.6491</v>
      </c>
      <c r="BXG8" s="27">
        <v>1.6541999999999999</v>
      </c>
      <c r="BXH8" s="27">
        <v>1.6541999999999999</v>
      </c>
      <c r="BXI8" s="27">
        <v>1.6478999999999999</v>
      </c>
      <c r="BXJ8" s="27">
        <v>1.6511</v>
      </c>
      <c r="BXK8" s="27">
        <v>1.6511</v>
      </c>
      <c r="BXL8" s="27">
        <v>1.6511</v>
      </c>
      <c r="BXM8" s="27">
        <v>1.6368</v>
      </c>
      <c r="BXN8" s="27">
        <v>1.6368</v>
      </c>
      <c r="BXO8" s="27">
        <v>1.6368</v>
      </c>
      <c r="BXP8" s="27">
        <v>1.6356999999999999</v>
      </c>
      <c r="BXQ8" s="27">
        <v>1.6356999999999999</v>
      </c>
      <c r="BXR8" s="27">
        <v>1.6356999999999999</v>
      </c>
      <c r="BXS8" s="27">
        <v>1.6356999999999999</v>
      </c>
      <c r="BXT8" s="27">
        <v>1.637</v>
      </c>
      <c r="BXU8" s="27">
        <v>1.6366000000000001</v>
      </c>
      <c r="BXV8" s="27">
        <v>1.6258999999999999</v>
      </c>
      <c r="BXW8" s="27">
        <v>1.6325000000000001</v>
      </c>
      <c r="BXX8" s="27">
        <v>1.627</v>
      </c>
      <c r="BXY8" s="27">
        <v>1.627</v>
      </c>
      <c r="BXZ8" s="27">
        <v>1.627</v>
      </c>
      <c r="BYA8" s="27">
        <v>1.6405000000000001</v>
      </c>
      <c r="BYB8" s="27">
        <v>1.6384000000000001</v>
      </c>
      <c r="BYC8" s="27">
        <v>1.6438999999999999</v>
      </c>
      <c r="BYD8" s="27">
        <v>1.6382000000000001</v>
      </c>
      <c r="BYE8" s="27">
        <v>1.6345000000000001</v>
      </c>
      <c r="BYF8" s="27">
        <v>1.6345000000000001</v>
      </c>
      <c r="BYG8" s="27">
        <v>1.6345000000000001</v>
      </c>
      <c r="BYH8" s="27">
        <v>1.6353</v>
      </c>
      <c r="BYI8" s="27">
        <v>1.6375999999999999</v>
      </c>
      <c r="BYJ8" s="27">
        <v>1.6415999999999999</v>
      </c>
      <c r="BYK8" s="27">
        <v>1.6386000000000001</v>
      </c>
      <c r="BYL8" s="27">
        <v>1.6345000000000001</v>
      </c>
      <c r="BYM8" s="27">
        <v>1.6345000000000001</v>
      </c>
      <c r="BYN8" s="27">
        <v>1.6345000000000001</v>
      </c>
      <c r="BYO8" s="27">
        <v>1.6334</v>
      </c>
      <c r="BYP8" s="27">
        <v>1.6301000000000001</v>
      </c>
      <c r="BYQ8" s="27">
        <v>1.6160000000000001</v>
      </c>
      <c r="BYR8" s="27">
        <v>1.6188</v>
      </c>
      <c r="BYS8" s="27">
        <v>1.6201000000000001</v>
      </c>
      <c r="BYT8" s="27">
        <v>1.6201000000000001</v>
      </c>
      <c r="BYU8" s="27">
        <v>1.6201000000000001</v>
      </c>
      <c r="BYV8" s="27">
        <v>1.6133999999999999</v>
      </c>
      <c r="BYW8" s="27">
        <v>1.6149</v>
      </c>
      <c r="BYX8" s="27">
        <v>1.6103000000000001</v>
      </c>
      <c r="BYY8" s="27">
        <v>1.6114999999999999</v>
      </c>
      <c r="BYZ8" s="27">
        <v>1.6068</v>
      </c>
      <c r="BZA8" s="27">
        <v>1.6068</v>
      </c>
      <c r="BZB8" s="27">
        <v>1.6068</v>
      </c>
      <c r="BZC8" s="27">
        <v>1.605</v>
      </c>
      <c r="BZD8" s="27">
        <v>1.5972</v>
      </c>
      <c r="BZE8" s="27">
        <v>1.5902000000000001</v>
      </c>
      <c r="BZF8" s="27">
        <v>1.5981000000000001</v>
      </c>
      <c r="BZG8" s="27">
        <v>1.6080000000000001</v>
      </c>
      <c r="BZH8" s="27">
        <v>1.6080000000000001</v>
      </c>
      <c r="BZI8" s="27">
        <v>1.6080000000000001</v>
      </c>
      <c r="BZJ8" s="27">
        <v>1.6062000000000001</v>
      </c>
      <c r="BZK8" s="27">
        <v>1.6086</v>
      </c>
      <c r="BZL8" s="27">
        <v>1.6059000000000001</v>
      </c>
      <c r="BZM8" s="27">
        <v>1.5972</v>
      </c>
      <c r="BZN8" s="27">
        <v>1.5956999999999999</v>
      </c>
      <c r="BZO8" s="27">
        <v>1.5956999999999999</v>
      </c>
      <c r="BZP8" s="27">
        <v>1.5956999999999999</v>
      </c>
      <c r="BZQ8" s="27">
        <v>1.6044</v>
      </c>
      <c r="BZR8" s="27">
        <v>1.6071</v>
      </c>
      <c r="BZS8" s="27">
        <v>1.6071</v>
      </c>
      <c r="BZT8" s="27">
        <v>1.6152</v>
      </c>
      <c r="BZU8" s="27">
        <v>1.6172</v>
      </c>
      <c r="BZV8" s="27">
        <v>1.6172</v>
      </c>
      <c r="BZW8" s="27">
        <v>1.6172</v>
      </c>
      <c r="BZX8" s="27">
        <v>1.6171</v>
      </c>
      <c r="BZY8" s="27">
        <v>1.6148</v>
      </c>
      <c r="BZZ8" s="27">
        <v>1.6133</v>
      </c>
      <c r="CAA8" s="27">
        <v>1.6145</v>
      </c>
      <c r="CAB8" s="27">
        <v>1.6191</v>
      </c>
      <c r="CAC8" s="27">
        <v>1.6191</v>
      </c>
      <c r="CAD8" s="27">
        <v>1.6191</v>
      </c>
      <c r="CAE8" s="27">
        <v>1.6117999999999999</v>
      </c>
      <c r="CAF8" s="27">
        <v>1.6031</v>
      </c>
      <c r="CAG8" s="27">
        <v>1.5943000000000001</v>
      </c>
      <c r="CAH8" s="27">
        <v>1.599</v>
      </c>
      <c r="CAI8" s="27">
        <v>1.5979000000000001</v>
      </c>
      <c r="CAJ8" s="27">
        <v>1.5979000000000001</v>
      </c>
      <c r="CAK8" s="27">
        <v>1.5979000000000001</v>
      </c>
      <c r="CAL8" s="27">
        <v>1.5955999999999999</v>
      </c>
      <c r="CAM8" s="27">
        <v>1.5968</v>
      </c>
      <c r="CAN8" s="27">
        <v>1.6111</v>
      </c>
      <c r="CAO8" s="27">
        <v>1.6086</v>
      </c>
      <c r="CAP8" s="27">
        <v>1.605</v>
      </c>
      <c r="CAQ8" s="27">
        <v>1.605</v>
      </c>
      <c r="CAR8" s="27">
        <v>1.605</v>
      </c>
      <c r="CAS8" s="27">
        <v>1.6194999999999999</v>
      </c>
      <c r="CAT8" s="27">
        <v>1.6203000000000001</v>
      </c>
      <c r="CAU8" s="27">
        <v>1.6242000000000001</v>
      </c>
      <c r="CAV8" s="27">
        <v>1.6153</v>
      </c>
      <c r="CAW8" s="27">
        <v>1.6114999999999999</v>
      </c>
      <c r="CAX8" s="27">
        <v>1.6114999999999999</v>
      </c>
      <c r="CAY8" s="27">
        <v>1.6114999999999999</v>
      </c>
      <c r="CAZ8" s="27">
        <v>1.6035999999999999</v>
      </c>
      <c r="CBA8" s="27">
        <v>1.6045</v>
      </c>
      <c r="CBB8" s="27">
        <v>1.5956999999999999</v>
      </c>
      <c r="CBC8" s="27">
        <v>1.6059000000000001</v>
      </c>
      <c r="CBD8" s="27">
        <v>1.6019000000000001</v>
      </c>
      <c r="CBE8" s="27">
        <v>1.6019000000000001</v>
      </c>
      <c r="CBF8" s="27">
        <v>1.6019000000000001</v>
      </c>
      <c r="CBG8" s="27">
        <v>1.6087</v>
      </c>
      <c r="CBH8" s="27">
        <v>1.5974999999999999</v>
      </c>
      <c r="CBI8" s="27">
        <v>1.5906</v>
      </c>
      <c r="CBJ8" s="27">
        <v>1.593</v>
      </c>
      <c r="CBK8" s="27">
        <v>1.5829</v>
      </c>
      <c r="CBL8" s="27">
        <v>1.5829</v>
      </c>
      <c r="CBM8" s="27">
        <v>1.5829</v>
      </c>
      <c r="CBN8" s="27">
        <v>1.5803</v>
      </c>
      <c r="CBO8" s="27">
        <v>1.5769</v>
      </c>
      <c r="CBP8" s="27">
        <v>1.5690999999999999</v>
      </c>
      <c r="CBQ8" s="27">
        <v>1.5683</v>
      </c>
      <c r="CBR8" s="27">
        <v>1.5578000000000001</v>
      </c>
      <c r="CBS8" s="27">
        <v>1.5578000000000001</v>
      </c>
      <c r="CBT8" s="27">
        <v>1.5578000000000001</v>
      </c>
      <c r="CBU8" s="27">
        <v>1.5659000000000001</v>
      </c>
      <c r="CBV8" s="27">
        <v>1.5609</v>
      </c>
      <c r="CBW8" s="27">
        <v>1.5546</v>
      </c>
      <c r="CBX8" s="27">
        <v>1.5579000000000001</v>
      </c>
      <c r="CBY8" s="27">
        <v>1.5499000000000001</v>
      </c>
      <c r="CBZ8" s="27">
        <v>1.5499000000000001</v>
      </c>
      <c r="CCA8" s="27">
        <v>1.5499000000000001</v>
      </c>
      <c r="CCB8" s="27">
        <v>1.5518000000000001</v>
      </c>
      <c r="CCC8" s="27">
        <v>1.5462</v>
      </c>
      <c r="CCD8" s="27">
        <v>1.5492999999999999</v>
      </c>
      <c r="CCE8" s="27">
        <v>1.5563</v>
      </c>
      <c r="CCF8" s="27">
        <v>1.5545</v>
      </c>
      <c r="CCG8" s="27">
        <v>1.5545</v>
      </c>
      <c r="CCH8" s="27">
        <v>1.5545</v>
      </c>
      <c r="CCI8" s="27">
        <v>1.5582</v>
      </c>
      <c r="CCJ8" s="27">
        <v>1.5690999999999999</v>
      </c>
      <c r="CCK8" s="27">
        <v>1.5665</v>
      </c>
      <c r="CCL8" s="27">
        <v>1.5645</v>
      </c>
      <c r="CCM8" s="27">
        <v>1.5633999999999999</v>
      </c>
      <c r="CCN8" s="27">
        <v>1.5633999999999999</v>
      </c>
      <c r="CCO8" s="27">
        <v>1.5633999999999999</v>
      </c>
      <c r="CCP8" s="27">
        <v>1.5583</v>
      </c>
      <c r="CCQ8" s="27">
        <v>1.55</v>
      </c>
      <c r="CCR8" s="27">
        <v>1.5462</v>
      </c>
      <c r="CCS8" s="27">
        <v>1.5467</v>
      </c>
      <c r="CCT8" s="27">
        <v>1.5526</v>
      </c>
      <c r="CCU8" s="27">
        <v>1.5526</v>
      </c>
      <c r="CCV8" s="27">
        <v>1.5526</v>
      </c>
      <c r="CCW8" s="27">
        <v>1.5499000000000001</v>
      </c>
      <c r="CCX8" s="27">
        <v>1.5479000000000001</v>
      </c>
      <c r="CCY8" s="27">
        <v>1.5339</v>
      </c>
      <c r="CCZ8" s="27">
        <v>1.5339</v>
      </c>
      <c r="CDA8" s="27">
        <v>1.5152000000000001</v>
      </c>
      <c r="CDB8" s="27">
        <v>1.5152000000000001</v>
      </c>
      <c r="CDC8" s="27">
        <v>1.5152000000000001</v>
      </c>
      <c r="CDD8" s="27">
        <v>1.5227999999999999</v>
      </c>
      <c r="CDE8" s="27">
        <v>1.5197000000000001</v>
      </c>
      <c r="CDF8" s="27">
        <v>1.5316000000000001</v>
      </c>
      <c r="CDG8" s="27">
        <v>1.5368999999999999</v>
      </c>
      <c r="CDH8" s="27">
        <v>1.54</v>
      </c>
      <c r="CDI8" s="27">
        <v>1.54</v>
      </c>
      <c r="CDJ8" s="27">
        <v>1.54</v>
      </c>
      <c r="CDK8" s="27">
        <v>1.5285</v>
      </c>
      <c r="CDL8" s="27">
        <v>1.5356000000000001</v>
      </c>
      <c r="CDM8" s="27">
        <v>1.5334000000000001</v>
      </c>
      <c r="CDN8" s="27">
        <v>1.5327</v>
      </c>
      <c r="CDO8" s="27">
        <v>1.526</v>
      </c>
      <c r="CDP8" s="27">
        <v>1.526</v>
      </c>
      <c r="CDQ8" s="27">
        <v>1.526</v>
      </c>
      <c r="CDR8" s="27">
        <v>1.5208999999999999</v>
      </c>
      <c r="CDS8" s="27">
        <v>1.5219</v>
      </c>
      <c r="CDT8" s="27">
        <v>1.5089999999999999</v>
      </c>
      <c r="CDU8" s="27">
        <v>1.5047999999999999</v>
      </c>
      <c r="CDV8" s="27">
        <v>1.5107999999999999</v>
      </c>
      <c r="CDW8" s="27">
        <v>1.5107999999999999</v>
      </c>
      <c r="CDX8" s="27">
        <v>1.5107999999999999</v>
      </c>
      <c r="CDY8" s="27">
        <v>1.5116000000000001</v>
      </c>
      <c r="CDZ8" s="27">
        <v>1.4895</v>
      </c>
      <c r="CEA8" s="27">
        <v>1.4863999999999999</v>
      </c>
      <c r="CEB8" s="27">
        <v>1.4914000000000001</v>
      </c>
      <c r="CEC8" s="27">
        <v>1.4971000000000001</v>
      </c>
      <c r="CED8" s="27">
        <v>1.4971000000000001</v>
      </c>
      <c r="CEE8" s="27">
        <v>1.4971000000000001</v>
      </c>
      <c r="CEF8" s="27">
        <v>1.5101</v>
      </c>
      <c r="CEG8" s="27">
        <v>1.526</v>
      </c>
      <c r="CEH8" s="27">
        <v>1.5173000000000001</v>
      </c>
      <c r="CEI8" s="27">
        <v>1.5226</v>
      </c>
      <c r="CEJ8" s="27">
        <v>1.5259</v>
      </c>
      <c r="CEK8" s="27">
        <v>1.5259</v>
      </c>
      <c r="CEL8" s="27">
        <v>1.5259</v>
      </c>
      <c r="CEM8" s="27">
        <v>1.5276000000000001</v>
      </c>
      <c r="CEN8" s="27">
        <v>1.5355000000000001</v>
      </c>
      <c r="CEO8" s="27">
        <v>1.5477000000000001</v>
      </c>
      <c r="CEP8" s="27">
        <v>1.5374000000000001</v>
      </c>
      <c r="CEQ8" s="27">
        <v>1.5446</v>
      </c>
      <c r="CER8" s="27">
        <v>1.5446</v>
      </c>
      <c r="CES8" s="27">
        <v>1.5446</v>
      </c>
      <c r="CET8" s="27">
        <v>1.5448</v>
      </c>
      <c r="CEU8" s="27">
        <v>1.5665</v>
      </c>
      <c r="CEV8" s="27">
        <v>1.5620000000000001</v>
      </c>
      <c r="CEW8" s="27">
        <v>1.5736000000000001</v>
      </c>
      <c r="CEX8" s="27">
        <v>1.5623</v>
      </c>
      <c r="CEY8" s="27">
        <v>1.5623</v>
      </c>
      <c r="CEZ8" s="27">
        <v>1.5623</v>
      </c>
      <c r="CFA8" s="27">
        <v>1.5673999999999999</v>
      </c>
      <c r="CFB8" s="27">
        <v>1.5651999999999999</v>
      </c>
      <c r="CFC8" s="27">
        <v>1.5544</v>
      </c>
      <c r="CFD8" s="27">
        <v>1.5532999999999999</v>
      </c>
      <c r="CFE8" s="27">
        <v>1.5576000000000001</v>
      </c>
      <c r="CFF8" s="27">
        <v>1.5576000000000001</v>
      </c>
      <c r="CFG8" s="27">
        <v>1.5576000000000001</v>
      </c>
      <c r="CFH8" s="27">
        <v>1.5448999999999999</v>
      </c>
      <c r="CFI8" s="27">
        <v>1.5354000000000001</v>
      </c>
      <c r="CFJ8" s="27">
        <v>1.5298</v>
      </c>
      <c r="CFK8" s="27">
        <v>1.5270999999999999</v>
      </c>
      <c r="CFL8" s="27">
        <v>1.5236000000000001</v>
      </c>
      <c r="CFM8" s="27">
        <v>1.5236000000000001</v>
      </c>
      <c r="CFN8" s="27">
        <v>1.5236000000000001</v>
      </c>
      <c r="CFO8" s="27">
        <v>1.5126999999999999</v>
      </c>
      <c r="CFP8" s="27">
        <v>1.5114000000000001</v>
      </c>
      <c r="CFQ8" s="27">
        <v>1.5126999999999999</v>
      </c>
      <c r="CFR8" s="27">
        <v>1.5123</v>
      </c>
      <c r="CFS8" s="27">
        <v>1.5099</v>
      </c>
      <c r="CFT8" s="27">
        <v>1.5099</v>
      </c>
      <c r="CFU8" s="27">
        <v>1.5099</v>
      </c>
      <c r="CFV8" s="27">
        <v>1.5071000000000001</v>
      </c>
      <c r="CFW8" s="27">
        <v>1.5102</v>
      </c>
      <c r="CFX8" s="27">
        <v>1.5153000000000001</v>
      </c>
      <c r="CFY8" s="27">
        <v>1.52</v>
      </c>
      <c r="CFZ8" s="27">
        <v>1.5234000000000001</v>
      </c>
      <c r="CGA8" s="27">
        <v>1.5234000000000001</v>
      </c>
      <c r="CGB8" s="27">
        <v>1.5234000000000001</v>
      </c>
      <c r="CGC8" s="27">
        <v>1.5245</v>
      </c>
      <c r="CGD8" s="27">
        <v>1.5198</v>
      </c>
      <c r="CGE8" s="27">
        <v>1.53</v>
      </c>
      <c r="CGF8" s="27">
        <v>1.5368999999999999</v>
      </c>
      <c r="CGG8" s="27">
        <v>1.5383</v>
      </c>
      <c r="CGH8" s="27">
        <v>1.5383</v>
      </c>
      <c r="CGI8" s="27">
        <v>1.5383</v>
      </c>
      <c r="CGJ8" s="27">
        <v>1.5565</v>
      </c>
      <c r="CGK8" s="27">
        <v>1.5509999999999999</v>
      </c>
      <c r="CGL8" s="27">
        <v>1.5526</v>
      </c>
      <c r="CGM8" s="27">
        <v>1.5546</v>
      </c>
      <c r="CGN8" s="27">
        <v>1.5555000000000001</v>
      </c>
      <c r="CGO8" s="27">
        <v>1.5555000000000001</v>
      </c>
      <c r="CGP8" s="27">
        <v>1.5555000000000001</v>
      </c>
      <c r="CGQ8" s="27">
        <v>1.5581</v>
      </c>
      <c r="CGR8" s="27">
        <v>1.5483</v>
      </c>
      <c r="CGS8" s="27">
        <v>1.5483</v>
      </c>
      <c r="CGT8" s="27">
        <v>1.5537000000000001</v>
      </c>
      <c r="CGU8" s="27">
        <v>1.5475000000000001</v>
      </c>
      <c r="CGV8" s="27">
        <v>1.5475000000000001</v>
      </c>
      <c r="CGW8" s="27">
        <v>1.5475000000000001</v>
      </c>
      <c r="CGX8" s="27">
        <v>1.5465</v>
      </c>
      <c r="CGY8" s="27">
        <v>1.5256000000000001</v>
      </c>
      <c r="CGZ8" s="27">
        <v>1.5253000000000001</v>
      </c>
      <c r="CHA8" s="27">
        <v>1.5225</v>
      </c>
      <c r="CHB8" s="27">
        <v>1.5349999999999999</v>
      </c>
      <c r="CHC8" s="27">
        <v>1.5349999999999999</v>
      </c>
      <c r="CHD8" s="27">
        <v>1.5349999999999999</v>
      </c>
      <c r="CHE8" s="27">
        <v>1.5261</v>
      </c>
      <c r="CHF8" s="27">
        <v>1.5243</v>
      </c>
      <c r="CHG8" s="27">
        <v>1.5322</v>
      </c>
      <c r="CHH8" s="27">
        <v>1.5337000000000001</v>
      </c>
      <c r="CHI8" s="27">
        <v>1.5361</v>
      </c>
      <c r="CHJ8" s="27">
        <v>1.5361</v>
      </c>
      <c r="CHK8" s="27">
        <v>1.5361</v>
      </c>
      <c r="CHL8" s="27">
        <v>1.5398000000000001</v>
      </c>
      <c r="CHM8" s="27">
        <v>1.5308999999999999</v>
      </c>
      <c r="CHN8" s="27">
        <v>1.5309999999999999</v>
      </c>
      <c r="CHO8" s="27">
        <v>1.5304</v>
      </c>
      <c r="CHP8" s="27">
        <v>1.5244</v>
      </c>
      <c r="CHQ8" s="27">
        <v>1.5244</v>
      </c>
      <c r="CHR8" s="27">
        <v>1.5244</v>
      </c>
      <c r="CHS8" s="27">
        <v>1.5125</v>
      </c>
      <c r="CHT8" s="27">
        <v>1.512</v>
      </c>
      <c r="CHU8" s="27">
        <v>1.5161</v>
      </c>
      <c r="CHV8" s="27">
        <v>1.5143</v>
      </c>
      <c r="CHW8" s="27">
        <v>1.5143</v>
      </c>
      <c r="CHX8" s="27">
        <v>1.5143</v>
      </c>
      <c r="CHY8" s="27">
        <v>1.5143</v>
      </c>
      <c r="CHZ8" s="27">
        <v>1.5143</v>
      </c>
      <c r="CIA8" s="27">
        <v>1.5106999999999999</v>
      </c>
      <c r="CIB8" s="27">
        <v>1.5147999999999999</v>
      </c>
      <c r="CIC8" s="27">
        <v>1.5188999999999999</v>
      </c>
      <c r="CID8" s="27">
        <v>1.5183</v>
      </c>
      <c r="CIE8" s="27">
        <v>1.5183</v>
      </c>
      <c r="CIF8" s="27">
        <v>1.5183</v>
      </c>
      <c r="CIG8" s="27">
        <v>1.5159</v>
      </c>
      <c r="CIH8" s="27">
        <v>1.5137</v>
      </c>
      <c r="CII8" s="27">
        <v>1.5124</v>
      </c>
      <c r="CIJ8" s="27">
        <v>1.51</v>
      </c>
      <c r="CIK8" s="27">
        <v>1.5145999999999999</v>
      </c>
      <c r="CIL8" s="27">
        <v>1.5145999999999999</v>
      </c>
      <c r="CIM8" s="27">
        <v>1.5145999999999999</v>
      </c>
      <c r="CIN8" s="27">
        <v>1.4944</v>
      </c>
      <c r="CIO8" s="27">
        <v>1.4959</v>
      </c>
      <c r="CIP8" s="27">
        <v>1.4896</v>
      </c>
      <c r="CIQ8" s="27">
        <v>1.4878</v>
      </c>
      <c r="CIR8" s="27">
        <v>1.5028999999999999</v>
      </c>
      <c r="CIS8" s="27">
        <v>1.5028999999999999</v>
      </c>
      <c r="CIT8" s="27">
        <v>1.5028999999999999</v>
      </c>
      <c r="CIU8" s="27">
        <v>1.504</v>
      </c>
      <c r="CIV8" s="27">
        <v>1.508</v>
      </c>
      <c r="CIW8" s="27">
        <v>1.5159</v>
      </c>
      <c r="CIX8" s="27">
        <v>1.5054000000000001</v>
      </c>
      <c r="CIY8" s="27">
        <v>1.5034000000000001</v>
      </c>
      <c r="CIZ8" s="27">
        <v>1.5034000000000001</v>
      </c>
      <c r="CJA8" s="27">
        <v>1.5034000000000001</v>
      </c>
      <c r="CJB8" s="27">
        <v>1.5213000000000001</v>
      </c>
      <c r="CJC8" s="27">
        <v>1.5158</v>
      </c>
      <c r="CJD8" s="27">
        <v>1.5147999999999999</v>
      </c>
      <c r="CJE8" s="27">
        <v>1.5137</v>
      </c>
      <c r="CJF8" s="27">
        <v>1.5296000000000001</v>
      </c>
      <c r="CJG8" s="27">
        <v>1.5296000000000001</v>
      </c>
      <c r="CJH8" s="27">
        <v>1.5296000000000001</v>
      </c>
      <c r="CJI8" s="27">
        <v>1.5258</v>
      </c>
      <c r="CJJ8" s="27">
        <v>1.5309999999999999</v>
      </c>
      <c r="CJK8" s="27">
        <v>1.5466</v>
      </c>
      <c r="CJL8" s="27">
        <v>1.5490999999999999</v>
      </c>
      <c r="CJM8" s="27">
        <v>1.5487</v>
      </c>
      <c r="CJN8" s="27">
        <v>1.5487</v>
      </c>
      <c r="CJO8" s="27">
        <v>1.5487</v>
      </c>
      <c r="CJP8" s="27">
        <v>1.5507</v>
      </c>
      <c r="CJQ8" s="27">
        <v>1.5566</v>
      </c>
      <c r="CJR8" s="27">
        <v>1.5598000000000001</v>
      </c>
      <c r="CJS8" s="27">
        <v>1.569</v>
      </c>
      <c r="CJT8" s="27">
        <v>1.5802</v>
      </c>
      <c r="CJU8" s="27">
        <v>1.5802</v>
      </c>
      <c r="CJV8" s="27">
        <v>1.5802</v>
      </c>
      <c r="CJW8" s="27">
        <v>1.5707</v>
      </c>
      <c r="CJX8" s="27">
        <v>1.5661</v>
      </c>
      <c r="CJY8" s="27">
        <v>1.5743</v>
      </c>
      <c r="CJZ8" s="27">
        <v>1.5723</v>
      </c>
      <c r="CKA8" s="27">
        <v>1.5833999999999999</v>
      </c>
      <c r="CKB8" s="27">
        <v>1.5833999999999999</v>
      </c>
      <c r="CKC8" s="27">
        <v>1.5833999999999999</v>
      </c>
      <c r="CKD8" s="27">
        <v>1.5810999999999999</v>
      </c>
      <c r="CKE8" s="27">
        <v>1.5777000000000001</v>
      </c>
      <c r="CKF8" s="27">
        <v>1.5737000000000001</v>
      </c>
      <c r="CKG8" s="27">
        <v>1.5732999999999999</v>
      </c>
      <c r="CKH8" s="27">
        <v>1.5820000000000001</v>
      </c>
      <c r="CKI8" s="27">
        <v>1.5820000000000001</v>
      </c>
      <c r="CKJ8" s="27">
        <v>1.5820000000000001</v>
      </c>
      <c r="CKK8" s="27">
        <v>1.5818000000000001</v>
      </c>
      <c r="CKL8" s="27">
        <v>1.5855999999999999</v>
      </c>
      <c r="CKM8" s="27">
        <v>1.5860000000000001</v>
      </c>
      <c r="CKN8" s="27">
        <v>1.5880000000000001</v>
      </c>
      <c r="CKO8" s="27">
        <v>1.5914999999999999</v>
      </c>
      <c r="CKP8" s="27">
        <v>1.5914999999999999</v>
      </c>
      <c r="CKQ8" s="27">
        <v>1.5914999999999999</v>
      </c>
      <c r="CKR8" s="27">
        <v>1.6027</v>
      </c>
      <c r="CKS8" s="27">
        <v>1.5993999999999999</v>
      </c>
      <c r="CKT8" s="27">
        <v>1.6052</v>
      </c>
      <c r="CKU8" s="27">
        <v>1.605</v>
      </c>
      <c r="CKV8" s="27">
        <v>1.6125</v>
      </c>
      <c r="CKW8" s="27">
        <v>1.6125</v>
      </c>
      <c r="CKX8" s="27">
        <v>1.6125</v>
      </c>
      <c r="CKY8" s="27">
        <v>1.6046</v>
      </c>
      <c r="CKZ8" s="27">
        <v>1.6019000000000001</v>
      </c>
      <c r="CLA8" s="27">
        <v>1.6066</v>
      </c>
      <c r="CLB8" s="27">
        <v>1.6064000000000001</v>
      </c>
      <c r="CLC8" s="27">
        <v>1.6019000000000001</v>
      </c>
      <c r="CLD8" s="27">
        <v>1.6019000000000001</v>
      </c>
      <c r="CLE8" s="27">
        <v>1.6019000000000001</v>
      </c>
      <c r="CLF8" s="27">
        <v>1.6160000000000001</v>
      </c>
      <c r="CLG8" s="27">
        <v>1.6292</v>
      </c>
      <c r="CLH8" s="27">
        <v>1.6167</v>
      </c>
      <c r="CLI8" s="27">
        <v>1.6167</v>
      </c>
      <c r="CLJ8" s="27">
        <v>1.6136999999999999</v>
      </c>
      <c r="CLK8" s="27">
        <v>1.6136999999999999</v>
      </c>
      <c r="CLL8" s="27">
        <v>1.6136999999999999</v>
      </c>
      <c r="CLM8" s="27">
        <v>1.6180000000000001</v>
      </c>
      <c r="CLN8" s="27">
        <v>1.6169</v>
      </c>
      <c r="CLO8" s="27">
        <v>1.6169</v>
      </c>
      <c r="CLP8" s="27">
        <v>1.6169</v>
      </c>
      <c r="CLQ8" s="27">
        <v>1.6223000000000001</v>
      </c>
      <c r="CLR8" s="27">
        <v>1.6223000000000001</v>
      </c>
      <c r="CLS8" s="27">
        <v>1.6223000000000001</v>
      </c>
      <c r="CLT8" s="27">
        <v>1.6261000000000001</v>
      </c>
      <c r="CLU8" s="27">
        <v>1.6298999999999999</v>
      </c>
      <c r="CLV8" s="27">
        <v>1.6213</v>
      </c>
      <c r="CLW8" s="27">
        <v>1.6207</v>
      </c>
      <c r="CLX8" s="27">
        <v>1.6120000000000001</v>
      </c>
      <c r="CLY8" s="27">
        <v>1.6120000000000001</v>
      </c>
      <c r="CLZ8" s="27">
        <v>1.6120000000000001</v>
      </c>
      <c r="CMA8" s="27">
        <v>1.6143000000000001</v>
      </c>
      <c r="CMB8" s="27">
        <v>1.6144000000000001</v>
      </c>
      <c r="CMC8" s="27">
        <v>1.6092</v>
      </c>
      <c r="CMD8" s="27">
        <v>1.6073999999999999</v>
      </c>
      <c r="CME8" s="27">
        <v>1.6009</v>
      </c>
      <c r="CMF8" s="27">
        <v>1.6009</v>
      </c>
      <c r="CMG8" s="27">
        <v>1.6009</v>
      </c>
      <c r="CMH8" s="27">
        <v>1.6111</v>
      </c>
      <c r="CMI8" s="27">
        <v>1.6092</v>
      </c>
      <c r="CMJ8" s="27">
        <v>1.6116999999999999</v>
      </c>
      <c r="CMK8" s="27">
        <v>1.6077999999999999</v>
      </c>
      <c r="CML8" s="27">
        <v>1.6015999999999999</v>
      </c>
      <c r="CMM8" s="27">
        <v>1.6015999999999999</v>
      </c>
      <c r="CMN8" s="27">
        <v>1.6015999999999999</v>
      </c>
      <c r="CMO8" s="27">
        <v>1.6031</v>
      </c>
      <c r="CMP8" s="27">
        <v>1.5976999999999999</v>
      </c>
      <c r="CMQ8" s="27">
        <v>1.6039000000000001</v>
      </c>
      <c r="CMR8" s="27">
        <v>1.6006</v>
      </c>
      <c r="CMS8" s="27">
        <v>1.5934999999999999</v>
      </c>
      <c r="CMT8" s="27">
        <v>1.5934999999999999</v>
      </c>
      <c r="CMU8" s="27">
        <v>1.5934999999999999</v>
      </c>
      <c r="CMV8" s="27">
        <v>1.5963000000000001</v>
      </c>
      <c r="CMW8" s="27">
        <v>1.5932999999999999</v>
      </c>
      <c r="CMX8" s="27">
        <v>1.5919000000000001</v>
      </c>
      <c r="CMY8" s="27">
        <v>1.5889</v>
      </c>
      <c r="CMZ8" s="27">
        <v>1.5883</v>
      </c>
      <c r="CNA8" s="27">
        <v>1.5883</v>
      </c>
      <c r="CNB8" s="27">
        <v>1.5883</v>
      </c>
      <c r="CNC8" s="27">
        <v>1.5837000000000001</v>
      </c>
      <c r="CND8" s="27">
        <v>1.5855999999999999</v>
      </c>
      <c r="CNE8" s="27">
        <v>1.5876999999999999</v>
      </c>
      <c r="CNF8" s="27">
        <v>1.5879000000000001</v>
      </c>
      <c r="CNG8" s="27">
        <v>1.5922000000000001</v>
      </c>
      <c r="CNH8" s="27">
        <v>1.5922000000000001</v>
      </c>
      <c r="CNI8" s="27">
        <v>1.5922000000000001</v>
      </c>
      <c r="CNJ8" s="27">
        <v>1.5989</v>
      </c>
      <c r="CNK8" s="27">
        <v>1.5964</v>
      </c>
      <c r="CNL8" s="27">
        <v>1.5981000000000001</v>
      </c>
      <c r="CNM8" s="27">
        <v>1.5972999999999999</v>
      </c>
      <c r="CNN8" s="27">
        <v>1.603</v>
      </c>
      <c r="CNO8" s="27">
        <v>1.603</v>
      </c>
      <c r="CNP8" s="27">
        <v>1.603</v>
      </c>
      <c r="CNQ8" s="27">
        <v>1.6154999999999999</v>
      </c>
      <c r="CNR8" s="27">
        <v>1.6111</v>
      </c>
      <c r="CNS8" s="27">
        <v>1.6077999999999999</v>
      </c>
      <c r="CNT8" s="27">
        <v>1.6031</v>
      </c>
      <c r="CNU8" s="27">
        <v>1.6111</v>
      </c>
      <c r="CNV8" s="27">
        <v>1.6111</v>
      </c>
      <c r="CNW8" s="27">
        <v>1.6111</v>
      </c>
      <c r="CNX8" s="27">
        <v>1.6142000000000001</v>
      </c>
      <c r="CNY8" s="27">
        <v>1.6011</v>
      </c>
      <c r="CNZ8" s="27">
        <v>1.5984</v>
      </c>
      <c r="COA8" s="27">
        <v>1.6037999999999999</v>
      </c>
      <c r="COB8" s="27">
        <v>1.6037999999999999</v>
      </c>
      <c r="COC8" s="27">
        <v>1.6037999999999999</v>
      </c>
      <c r="COD8" s="27">
        <v>1.6037999999999999</v>
      </c>
      <c r="COE8" s="27">
        <v>1.6156999999999999</v>
      </c>
      <c r="COF8" s="27">
        <v>1.6168</v>
      </c>
      <c r="COG8" s="27">
        <v>1.6112</v>
      </c>
      <c r="COH8" s="27">
        <v>1.6064000000000001</v>
      </c>
      <c r="COI8" s="27">
        <v>1.6082000000000001</v>
      </c>
      <c r="COJ8" s="27">
        <v>1.6082000000000001</v>
      </c>
      <c r="COK8" s="27">
        <v>1.6082000000000001</v>
      </c>
      <c r="COL8" s="27">
        <v>1.6042000000000001</v>
      </c>
      <c r="COM8" s="27">
        <v>1.6012</v>
      </c>
      <c r="CON8" s="27">
        <v>1.6032999999999999</v>
      </c>
      <c r="COO8" s="27">
        <v>1.6029</v>
      </c>
      <c r="COP8" s="27">
        <v>1.6187</v>
      </c>
      <c r="COQ8" s="27">
        <v>1.6187</v>
      </c>
      <c r="COR8" s="27">
        <v>1.6187</v>
      </c>
      <c r="COS8" s="27">
        <v>1.6109</v>
      </c>
      <c r="COT8" s="27">
        <v>1.6113</v>
      </c>
      <c r="COU8" s="27">
        <v>1.615</v>
      </c>
      <c r="COV8" s="27">
        <v>1.6131</v>
      </c>
      <c r="COW8" s="27">
        <v>1.6202000000000001</v>
      </c>
      <c r="COX8" s="27">
        <v>1.6202000000000001</v>
      </c>
      <c r="COY8" s="27">
        <v>1.6202000000000001</v>
      </c>
      <c r="COZ8" s="27">
        <v>1.6215999999999999</v>
      </c>
      <c r="CPA8" s="27">
        <v>1.6158999999999999</v>
      </c>
      <c r="CPB8" s="27">
        <v>1.6235999999999999</v>
      </c>
      <c r="CPC8" s="27">
        <v>1.621</v>
      </c>
      <c r="CPD8" s="27">
        <v>1.6261000000000001</v>
      </c>
      <c r="CPE8" s="27">
        <v>1.6261000000000001</v>
      </c>
      <c r="CPF8" s="27">
        <v>1.6261000000000001</v>
      </c>
      <c r="CPG8" s="27">
        <v>1.6189</v>
      </c>
      <c r="CPH8" s="27">
        <v>1.6197999999999999</v>
      </c>
      <c r="CPI8" s="27">
        <v>1.6246</v>
      </c>
      <c r="CPJ8" s="27">
        <v>1.6216999999999999</v>
      </c>
      <c r="CPK8" s="27">
        <v>1.6217999999999999</v>
      </c>
      <c r="CPL8" s="27">
        <v>1.6217999999999999</v>
      </c>
      <c r="CPM8" s="27">
        <v>1.6217999999999999</v>
      </c>
      <c r="CPN8" s="27">
        <v>1.6108</v>
      </c>
      <c r="CPO8" s="27">
        <v>1.6086</v>
      </c>
      <c r="CPP8" s="27">
        <v>1.6028</v>
      </c>
      <c r="CPQ8" s="27">
        <v>1.5975999999999999</v>
      </c>
      <c r="CPR8" s="27">
        <v>1.5948</v>
      </c>
      <c r="CPS8" s="27">
        <v>1.5948</v>
      </c>
      <c r="CPT8" s="27">
        <v>1.5948</v>
      </c>
      <c r="CPU8" s="27">
        <v>1.5925</v>
      </c>
      <c r="CPV8" s="27">
        <v>1.5913999999999999</v>
      </c>
      <c r="CPW8" s="27">
        <v>1.5881000000000001</v>
      </c>
      <c r="CPX8" s="27">
        <v>1.5885</v>
      </c>
      <c r="CPY8" s="27">
        <v>1.5858000000000001</v>
      </c>
      <c r="CPZ8" s="27">
        <v>1.5858000000000001</v>
      </c>
      <c r="CQA8" s="27">
        <v>1.5858000000000001</v>
      </c>
      <c r="CQB8" s="27">
        <v>1.5855999999999999</v>
      </c>
      <c r="CQC8" s="27">
        <v>1.5844</v>
      </c>
      <c r="CQD8" s="27">
        <v>1.579</v>
      </c>
      <c r="CQE8" s="27">
        <v>1.5811999999999999</v>
      </c>
      <c r="CQF8" s="27">
        <v>1.5840000000000001</v>
      </c>
      <c r="CQG8" s="27">
        <v>1.5840000000000001</v>
      </c>
      <c r="CQH8" s="27">
        <v>1.5840000000000001</v>
      </c>
      <c r="CQI8" s="27">
        <v>1.5867</v>
      </c>
      <c r="CQJ8" s="27">
        <v>1.58</v>
      </c>
      <c r="CQK8" s="27">
        <v>1.5765</v>
      </c>
      <c r="CQL8" s="27">
        <v>1.57</v>
      </c>
      <c r="CQM8" s="27">
        <v>1.5712999999999999</v>
      </c>
      <c r="CQN8" s="27">
        <v>1.5712999999999999</v>
      </c>
      <c r="CQO8" s="27">
        <v>1.5712999999999999</v>
      </c>
      <c r="CQP8" s="27">
        <v>1.5703</v>
      </c>
      <c r="CQQ8" s="27">
        <v>1.5686</v>
      </c>
      <c r="CQR8" s="27">
        <v>1.5714999999999999</v>
      </c>
      <c r="CQS8" s="27">
        <v>1.5694999999999999</v>
      </c>
      <c r="CQT8" s="27">
        <v>1.5599000000000001</v>
      </c>
      <c r="CQU8" s="27">
        <v>1.5599000000000001</v>
      </c>
      <c r="CQV8" s="27">
        <v>1.5599000000000001</v>
      </c>
      <c r="CQW8" s="27">
        <v>1.5628</v>
      </c>
      <c r="CQX8" s="27">
        <v>1.5639000000000001</v>
      </c>
      <c r="CQY8" s="27">
        <v>1.5673999999999999</v>
      </c>
      <c r="CQZ8" s="27">
        <v>1.5570999999999999</v>
      </c>
      <c r="CRA8" s="27">
        <v>1.5549999999999999</v>
      </c>
      <c r="CRB8" s="27">
        <v>1.5549999999999999</v>
      </c>
      <c r="CRC8" s="27">
        <v>1.5549999999999999</v>
      </c>
      <c r="CRD8" s="27">
        <v>1.5620000000000001</v>
      </c>
      <c r="CRE8" s="27">
        <v>1.5617000000000001</v>
      </c>
      <c r="CRF8" s="27">
        <v>1.5669</v>
      </c>
      <c r="CRG8" s="27">
        <v>1.5703</v>
      </c>
      <c r="CRH8" s="27">
        <v>1.5731999999999999</v>
      </c>
      <c r="CRI8" s="27">
        <v>1.5731999999999999</v>
      </c>
      <c r="CRJ8" s="27">
        <v>1.5731999999999999</v>
      </c>
      <c r="CRK8" s="27">
        <v>1.5662</v>
      </c>
      <c r="CRL8" s="27">
        <v>1.5492999999999999</v>
      </c>
      <c r="CRM8" s="27">
        <v>1.5528999999999999</v>
      </c>
      <c r="CRN8" s="27">
        <v>1.5523</v>
      </c>
      <c r="CRO8" s="27">
        <v>1.5673999999999999</v>
      </c>
      <c r="CRP8" s="27">
        <v>1.5673999999999999</v>
      </c>
      <c r="CRQ8" s="27">
        <v>1.5673999999999999</v>
      </c>
      <c r="CRR8" s="27">
        <v>1.5691999999999999</v>
      </c>
      <c r="CRS8" s="27">
        <v>1.5605</v>
      </c>
      <c r="CRT8" s="27">
        <v>1.5622</v>
      </c>
      <c r="CRU8" s="27">
        <v>1.5524</v>
      </c>
      <c r="CRV8" s="27">
        <v>1.5472999999999999</v>
      </c>
      <c r="CRW8" s="27">
        <v>1.5472999999999999</v>
      </c>
      <c r="CRX8" s="27">
        <v>1.5472999999999999</v>
      </c>
      <c r="CRY8" s="27">
        <v>1.5443</v>
      </c>
      <c r="CRZ8" s="27">
        <v>1.5555000000000001</v>
      </c>
      <c r="CSA8" s="27">
        <v>1.5508999999999999</v>
      </c>
      <c r="CSB8" s="27">
        <v>1.5489999999999999</v>
      </c>
      <c r="CSC8" s="27">
        <v>1.5539000000000001</v>
      </c>
      <c r="CSD8" s="27">
        <v>1.5539000000000001</v>
      </c>
      <c r="CSE8" s="27">
        <v>1.5539000000000001</v>
      </c>
      <c r="CSF8" s="27">
        <v>1.5564</v>
      </c>
      <c r="CSG8" s="27">
        <v>1.5637000000000001</v>
      </c>
      <c r="CSH8" s="27">
        <v>1.5665</v>
      </c>
      <c r="CSI8" s="27">
        <v>1.5661</v>
      </c>
      <c r="CSJ8" s="27">
        <v>1.5605</v>
      </c>
      <c r="CSK8" s="27">
        <v>1.5605</v>
      </c>
      <c r="CSL8" s="27">
        <v>1.5605</v>
      </c>
      <c r="CSM8" s="27">
        <v>1.5545</v>
      </c>
      <c r="CSN8" s="27">
        <v>1.5599000000000001</v>
      </c>
      <c r="CSO8" s="27">
        <v>1.5602</v>
      </c>
      <c r="CSP8" s="27">
        <v>1.5555000000000001</v>
      </c>
      <c r="CSQ8" s="27">
        <v>1.5591999999999999</v>
      </c>
      <c r="CSR8" s="27">
        <v>1.5591999999999999</v>
      </c>
      <c r="CSS8" s="27">
        <v>1.5591999999999999</v>
      </c>
      <c r="CST8" s="27">
        <v>1.5701000000000001</v>
      </c>
      <c r="CSU8" s="27">
        <v>1.5762</v>
      </c>
      <c r="CSV8" s="27">
        <v>1.5671999999999999</v>
      </c>
      <c r="CSW8" s="27">
        <v>1.5654999999999999</v>
      </c>
      <c r="CSX8" s="27">
        <v>1.5513999999999999</v>
      </c>
      <c r="CSY8" s="27">
        <v>1.5513999999999999</v>
      </c>
      <c r="CSZ8" s="27">
        <v>1.5513999999999999</v>
      </c>
      <c r="CTA8" s="27">
        <v>1.5509999999999999</v>
      </c>
      <c r="CTB8" s="27">
        <v>1.5545</v>
      </c>
      <c r="CTC8" s="27">
        <v>1.554</v>
      </c>
      <c r="CTD8" s="27">
        <v>1.5530999999999999</v>
      </c>
      <c r="CTE8" s="27">
        <v>1.5431999999999999</v>
      </c>
      <c r="CTF8" s="27">
        <v>1.5431999999999999</v>
      </c>
      <c r="CTG8" s="27">
        <v>1.5431999999999999</v>
      </c>
      <c r="CTH8" s="27">
        <v>1.5576000000000001</v>
      </c>
      <c r="CTI8" s="27">
        <v>1.5484</v>
      </c>
      <c r="CTJ8" s="27">
        <v>1.5343</v>
      </c>
      <c r="CTK8" s="27">
        <v>1.5384</v>
      </c>
      <c r="CTL8" s="27">
        <v>1.5306999999999999</v>
      </c>
      <c r="CTM8" s="27">
        <v>1.5306999999999999</v>
      </c>
      <c r="CTN8" s="27">
        <v>1.5306999999999999</v>
      </c>
      <c r="CTO8" s="27">
        <v>1.5506</v>
      </c>
      <c r="CTP8" s="27">
        <v>1.5590999999999999</v>
      </c>
      <c r="CTQ8" s="27">
        <v>1.5665</v>
      </c>
      <c r="CTR8" s="27">
        <v>1.5706</v>
      </c>
      <c r="CTS8" s="27">
        <v>1.5677000000000001</v>
      </c>
      <c r="CTT8" s="27">
        <v>1.5677000000000001</v>
      </c>
      <c r="CTU8" s="27">
        <v>1.5677000000000001</v>
      </c>
      <c r="CTV8" s="27">
        <v>1.5678000000000001</v>
      </c>
      <c r="CTW8" s="27">
        <v>1.5737000000000001</v>
      </c>
      <c r="CTX8" s="27">
        <v>1.5788</v>
      </c>
      <c r="CTY8" s="27">
        <v>1.5789</v>
      </c>
      <c r="CTZ8" s="27">
        <v>1.5818000000000001</v>
      </c>
      <c r="CUA8" s="27">
        <v>1.5818000000000001</v>
      </c>
      <c r="CUB8" s="27">
        <v>1.5818000000000001</v>
      </c>
      <c r="CUC8" s="27">
        <v>1.5837000000000001</v>
      </c>
      <c r="CUD8" s="27">
        <v>1.5936999999999999</v>
      </c>
      <c r="CUE8" s="27">
        <v>1.6052</v>
      </c>
      <c r="CUF8" s="27">
        <v>1.6079000000000001</v>
      </c>
      <c r="CUG8" s="27">
        <v>1.6113999999999999</v>
      </c>
      <c r="CUH8" s="27">
        <v>1.6113999999999999</v>
      </c>
      <c r="CUI8" s="27">
        <v>1.6113999999999999</v>
      </c>
      <c r="CUJ8" s="27">
        <v>1.6165</v>
      </c>
      <c r="CUK8" s="27">
        <v>1.6088</v>
      </c>
      <c r="CUL8" s="27">
        <v>1.6151</v>
      </c>
      <c r="CUM8" s="27">
        <v>1.6161000000000001</v>
      </c>
      <c r="CUN8" s="27">
        <v>1.6173</v>
      </c>
      <c r="CUO8" s="27">
        <v>1.6173</v>
      </c>
      <c r="CUP8" s="27">
        <v>1.6173</v>
      </c>
      <c r="CUQ8" s="27">
        <v>1.6175999999999999</v>
      </c>
      <c r="CUR8" s="27">
        <v>1.617</v>
      </c>
      <c r="CUS8" s="27">
        <v>1.6254</v>
      </c>
      <c r="CUT8" s="27">
        <v>1.6254</v>
      </c>
      <c r="CUU8" s="27">
        <v>1.6226</v>
      </c>
      <c r="CUV8" s="27">
        <v>1.6226</v>
      </c>
      <c r="CUW8" s="27">
        <v>1.6226</v>
      </c>
      <c r="CUX8" s="27">
        <v>1.6187</v>
      </c>
      <c r="CUY8" s="27">
        <v>1.6116999999999999</v>
      </c>
      <c r="CUZ8" s="27">
        <v>1.6141000000000001</v>
      </c>
      <c r="CVA8" s="27">
        <v>1.6080000000000001</v>
      </c>
      <c r="CVB8" s="27">
        <v>1.6112</v>
      </c>
      <c r="CVC8" s="27">
        <v>1.6112</v>
      </c>
      <c r="CVD8" s="27">
        <v>1.6112</v>
      </c>
      <c r="CVE8" s="27">
        <v>1.6014999999999999</v>
      </c>
      <c r="CVF8" s="27">
        <v>1.5984</v>
      </c>
      <c r="CVG8" s="27">
        <v>1.5949</v>
      </c>
      <c r="CVH8" s="27">
        <v>1.5831</v>
      </c>
      <c r="CVI8" s="27">
        <v>1.5941000000000001</v>
      </c>
      <c r="CVJ8" s="27">
        <v>1.5941000000000001</v>
      </c>
      <c r="CVK8" s="27">
        <v>1.5941000000000001</v>
      </c>
      <c r="CVL8" s="27">
        <v>1.5949</v>
      </c>
      <c r="CVM8" s="27">
        <v>1.5898000000000001</v>
      </c>
      <c r="CVN8" s="27">
        <v>1.5859000000000001</v>
      </c>
      <c r="CVO8" s="27">
        <v>1.5854999999999999</v>
      </c>
      <c r="CVP8" s="27">
        <v>1.5854999999999999</v>
      </c>
      <c r="CVQ8" s="27">
        <v>1.5854999999999999</v>
      </c>
      <c r="CVR8" s="27">
        <v>1.5854999999999999</v>
      </c>
      <c r="CVS8" s="27">
        <v>1.5854999999999999</v>
      </c>
      <c r="CVT8" s="27">
        <v>1.5862000000000001</v>
      </c>
      <c r="CVU8" s="27">
        <v>1.5992999999999999</v>
      </c>
      <c r="CVV8" s="27">
        <v>1.6027</v>
      </c>
      <c r="CVW8" s="27">
        <v>1.6015999999999999</v>
      </c>
      <c r="CVX8" s="27">
        <v>1.6015999999999999</v>
      </c>
      <c r="CVY8" s="27">
        <v>1.6015999999999999</v>
      </c>
      <c r="CVZ8" s="27">
        <v>1.5879000000000001</v>
      </c>
      <c r="CWA8" s="27">
        <v>1.5895999999999999</v>
      </c>
      <c r="CWB8" s="27">
        <v>1.595</v>
      </c>
      <c r="CWC8" s="27">
        <v>1.5895999999999999</v>
      </c>
      <c r="CWD8" s="27">
        <v>1.5833999999999999</v>
      </c>
      <c r="CWE8" s="27">
        <v>1.5833999999999999</v>
      </c>
      <c r="CWF8" s="27">
        <v>1.5833999999999999</v>
      </c>
      <c r="CWG8" s="27">
        <v>1.5801000000000001</v>
      </c>
      <c r="CWH8" s="27">
        <v>1.5839000000000001</v>
      </c>
      <c r="CWI8" s="27">
        <v>1.5859000000000001</v>
      </c>
      <c r="CWJ8" s="27">
        <v>1.5872999999999999</v>
      </c>
      <c r="CWK8" s="27">
        <v>1.5811999999999999</v>
      </c>
      <c r="CWL8" s="27">
        <v>1.5811999999999999</v>
      </c>
      <c r="CWM8" s="27">
        <v>1.5811999999999999</v>
      </c>
      <c r="CWN8" s="27">
        <v>1.5666</v>
      </c>
      <c r="CWO8" s="27">
        <v>1.5710999999999999</v>
      </c>
      <c r="CWP8" s="27">
        <v>1.5623</v>
      </c>
      <c r="CWQ8" s="27">
        <v>1.5632999999999999</v>
      </c>
      <c r="CWR8" s="27">
        <v>1.5780000000000001</v>
      </c>
      <c r="CWS8" s="27">
        <v>1.5780000000000001</v>
      </c>
      <c r="CWT8" s="27">
        <v>1.5780000000000001</v>
      </c>
      <c r="CWU8" s="27">
        <v>1.579</v>
      </c>
      <c r="CWV8" s="27">
        <v>1.5713999999999999</v>
      </c>
      <c r="CWW8" s="27">
        <v>1.5798000000000001</v>
      </c>
      <c r="CWX8" s="27">
        <v>1.5839000000000001</v>
      </c>
      <c r="CWY8" s="27">
        <v>1.5871999999999999</v>
      </c>
      <c r="CWZ8" s="27">
        <v>1.5871999999999999</v>
      </c>
      <c r="CXA8" s="27">
        <v>1.5871999999999999</v>
      </c>
      <c r="CXB8" s="27">
        <v>1.5944</v>
      </c>
      <c r="CXC8" s="27">
        <v>1.593</v>
      </c>
      <c r="CXD8" s="27">
        <v>1.5867</v>
      </c>
      <c r="CXE8" s="27">
        <v>1.5844</v>
      </c>
      <c r="CXF8" s="27">
        <v>1.5812999999999999</v>
      </c>
      <c r="CXG8" s="27">
        <v>1.5812999999999999</v>
      </c>
      <c r="CXH8" s="27">
        <v>1.5812999999999999</v>
      </c>
      <c r="CXI8" s="27">
        <v>1.5719000000000001</v>
      </c>
      <c r="CXJ8" s="27">
        <v>1.5671999999999999</v>
      </c>
      <c r="CXK8" s="27">
        <v>1.5808</v>
      </c>
      <c r="CXL8" s="27">
        <v>1.5861000000000001</v>
      </c>
      <c r="CXM8" s="27">
        <v>1.5832999999999999</v>
      </c>
      <c r="CXN8" s="27">
        <v>1.5832999999999999</v>
      </c>
      <c r="CXO8" s="27">
        <v>1.5832999999999999</v>
      </c>
      <c r="CXP8" s="27">
        <v>1.5669999999999999</v>
      </c>
      <c r="CXQ8" s="27">
        <v>1.5683</v>
      </c>
      <c r="CXR8" s="27">
        <v>1.5721000000000001</v>
      </c>
      <c r="CXS8" s="27">
        <v>1.58</v>
      </c>
      <c r="CXT8" s="27">
        <v>1.5770999999999999</v>
      </c>
      <c r="CXU8" s="27">
        <v>1.5770999999999999</v>
      </c>
      <c r="CXV8" s="27">
        <v>1.5770999999999999</v>
      </c>
      <c r="CXW8" s="27">
        <v>1.5882000000000001</v>
      </c>
      <c r="CXX8" s="27">
        <v>1.5898000000000001</v>
      </c>
      <c r="CXY8" s="27">
        <v>1.5794999999999999</v>
      </c>
      <c r="CXZ8" s="27">
        <v>1.5749</v>
      </c>
      <c r="CYA8" s="27">
        <v>1.5813999999999999</v>
      </c>
      <c r="CYB8" s="27">
        <v>1.5813999999999999</v>
      </c>
      <c r="CYC8" s="27">
        <v>1.5813999999999999</v>
      </c>
      <c r="CYD8" s="27">
        <v>1.5821000000000001</v>
      </c>
      <c r="CYE8" s="27">
        <v>1.5851</v>
      </c>
      <c r="CYF8" s="27">
        <v>1.5778000000000001</v>
      </c>
      <c r="CYG8" s="27">
        <v>1.5686</v>
      </c>
      <c r="CYH8" s="27">
        <v>1.5708</v>
      </c>
      <c r="CYI8" s="27">
        <v>1.5708</v>
      </c>
      <c r="CYJ8" s="27">
        <v>1.5708</v>
      </c>
      <c r="CYK8" s="27">
        <v>1.5686</v>
      </c>
      <c r="CYL8" s="27">
        <v>1.5553999999999999</v>
      </c>
      <c r="CYM8" s="27">
        <v>1.5580000000000001</v>
      </c>
      <c r="CYN8" s="27">
        <v>1.5566</v>
      </c>
      <c r="CYO8" s="27">
        <v>1.5471999999999999</v>
      </c>
      <c r="CYP8" s="27">
        <v>1.5471999999999999</v>
      </c>
      <c r="CYQ8" s="27">
        <v>1.5471999999999999</v>
      </c>
      <c r="CYR8" s="27">
        <v>1.5450999999999999</v>
      </c>
      <c r="CYS8" s="27">
        <v>1.5387999999999999</v>
      </c>
      <c r="CYT8" s="27">
        <v>1.5401</v>
      </c>
      <c r="CYU8" s="27">
        <v>1.5310999999999999</v>
      </c>
      <c r="CYV8" s="27">
        <v>1.5327999999999999</v>
      </c>
      <c r="CYW8" s="27">
        <v>1.5327999999999999</v>
      </c>
      <c r="CYX8" s="27">
        <v>1.5327999999999999</v>
      </c>
      <c r="CYY8" s="27">
        <v>1.5334000000000001</v>
      </c>
      <c r="CYZ8" s="27">
        <v>1.5399</v>
      </c>
      <c r="CZA8" s="27">
        <v>1.5465</v>
      </c>
      <c r="CZB8" s="27">
        <v>1.5447</v>
      </c>
      <c r="CZC8" s="27">
        <v>1.546</v>
      </c>
      <c r="CZD8" s="27">
        <v>1.546</v>
      </c>
      <c r="CZE8" s="27">
        <v>1.546</v>
      </c>
      <c r="CZF8" s="27">
        <v>1.5521</v>
      </c>
      <c r="CZG8" s="27">
        <v>1.5579000000000001</v>
      </c>
      <c r="CZH8" s="27">
        <v>1.5584</v>
      </c>
      <c r="CZI8" s="27">
        <v>1.5488</v>
      </c>
      <c r="CZJ8" s="27">
        <v>1.5489999999999999</v>
      </c>
      <c r="CZK8" s="27">
        <v>1.5489999999999999</v>
      </c>
      <c r="CZL8" s="27">
        <v>1.5489999999999999</v>
      </c>
      <c r="CZM8" s="27">
        <v>1.5417000000000001</v>
      </c>
      <c r="CZN8" s="27">
        <v>1.5672999999999999</v>
      </c>
      <c r="CZO8" s="27">
        <v>1.5680000000000001</v>
      </c>
      <c r="CZP8" s="27">
        <v>1.5672999999999999</v>
      </c>
      <c r="CZQ8" s="27">
        <v>1.5672999999999999</v>
      </c>
      <c r="CZR8" s="27">
        <v>1.5672999999999999</v>
      </c>
      <c r="CZS8" s="27">
        <v>1.5672999999999999</v>
      </c>
      <c r="CZT8" s="27">
        <v>1.5671999999999999</v>
      </c>
      <c r="CZU8" s="27">
        <v>1.5684</v>
      </c>
      <c r="CZV8" s="27">
        <v>1.5624</v>
      </c>
      <c r="CZW8" s="27">
        <v>1.5526</v>
      </c>
      <c r="CZX8" s="27">
        <v>1.5542</v>
      </c>
      <c r="CZY8" s="27">
        <v>1.5542</v>
      </c>
      <c r="CZZ8" s="27">
        <v>1.5542</v>
      </c>
      <c r="DAA8" s="27">
        <v>1.5510999999999999</v>
      </c>
      <c r="DAB8" s="27">
        <v>1.5486</v>
      </c>
      <c r="DAC8" s="27">
        <v>1.5576000000000001</v>
      </c>
      <c r="DAD8" s="27">
        <v>1.5626</v>
      </c>
      <c r="DAE8" s="27">
        <v>1.5688</v>
      </c>
      <c r="DAF8" s="27">
        <v>1.5688</v>
      </c>
      <c r="DAG8" s="27">
        <v>1.5688</v>
      </c>
      <c r="DAH8" s="27">
        <v>1.5725</v>
      </c>
      <c r="DAI8" s="27">
        <v>1.5601</v>
      </c>
      <c r="DAJ8" s="27">
        <v>1.5637000000000001</v>
      </c>
      <c r="DAK8" s="27">
        <v>1.5644</v>
      </c>
      <c r="DAL8" s="27">
        <v>1.5707</v>
      </c>
      <c r="DAM8" s="27">
        <v>1.5707</v>
      </c>
      <c r="DAN8" s="27">
        <v>1.5707</v>
      </c>
      <c r="DAO8" s="27">
        <v>1.5705</v>
      </c>
      <c r="DAP8" s="27">
        <v>1.5679000000000001</v>
      </c>
      <c r="DAQ8" s="27">
        <v>1.5622</v>
      </c>
      <c r="DAR8" s="27">
        <v>1.5552999999999999</v>
      </c>
      <c r="DAS8" s="27">
        <v>1.5457000000000001</v>
      </c>
      <c r="DAT8" s="27">
        <v>1.5457000000000001</v>
      </c>
      <c r="DAU8" s="27">
        <v>1.5457000000000001</v>
      </c>
      <c r="DAV8" s="27">
        <v>1.5539000000000001</v>
      </c>
      <c r="DAW8" s="27">
        <v>1.5561</v>
      </c>
      <c r="DAX8" s="27">
        <v>1.5634999999999999</v>
      </c>
      <c r="DAY8" s="27">
        <v>1.5649</v>
      </c>
      <c r="DAZ8" s="27">
        <v>1.5822000000000001</v>
      </c>
      <c r="DBA8" s="27">
        <v>1.5822000000000001</v>
      </c>
      <c r="DBB8" s="27">
        <v>1.5822000000000001</v>
      </c>
      <c r="DBC8" s="27">
        <v>1.5785</v>
      </c>
      <c r="DBD8" s="27">
        <v>1.5784</v>
      </c>
      <c r="DBE8" s="27">
        <v>1.5855999999999999</v>
      </c>
      <c r="DBF8" s="27">
        <v>1.5946</v>
      </c>
      <c r="DBG8" s="27">
        <v>1.5931</v>
      </c>
      <c r="DBH8" s="27">
        <v>1.5931</v>
      </c>
      <c r="DBI8" s="27">
        <v>1.5931</v>
      </c>
      <c r="DBJ8" s="27">
        <v>1.5955999999999999</v>
      </c>
      <c r="DBK8" s="27">
        <v>1.5967</v>
      </c>
      <c r="DBL8" s="27">
        <v>1.6069</v>
      </c>
      <c r="DBM8" s="27">
        <v>1.6043000000000001</v>
      </c>
      <c r="DBN8" s="27">
        <v>1.5992</v>
      </c>
      <c r="DBO8" s="27">
        <v>1.5992</v>
      </c>
      <c r="DBP8" s="27">
        <v>1.5992</v>
      </c>
      <c r="DBQ8" s="27">
        <v>1.6028</v>
      </c>
      <c r="DBR8" s="27">
        <v>1.6022000000000001</v>
      </c>
      <c r="DBS8" s="27">
        <v>1.5934999999999999</v>
      </c>
      <c r="DBT8" s="27">
        <v>1.6035999999999999</v>
      </c>
      <c r="DBU8" s="27">
        <v>1.6103000000000001</v>
      </c>
      <c r="DBV8" s="27">
        <v>1.6103000000000001</v>
      </c>
      <c r="DBW8" s="27">
        <v>1.6103000000000001</v>
      </c>
      <c r="DBX8" s="27">
        <v>1.6020000000000001</v>
      </c>
      <c r="DBY8" s="27">
        <v>1.5972999999999999</v>
      </c>
      <c r="DBZ8" s="27">
        <v>1.5995999999999999</v>
      </c>
      <c r="DCA8" s="27">
        <v>1.5943000000000001</v>
      </c>
      <c r="DCB8" s="27">
        <v>1.5901000000000001</v>
      </c>
      <c r="DCC8" s="27">
        <v>1.5901000000000001</v>
      </c>
      <c r="DCD8" s="27">
        <v>1.5901000000000001</v>
      </c>
      <c r="DCE8" s="27">
        <v>1.5779000000000001</v>
      </c>
      <c r="DCF8" s="27">
        <v>1.5804</v>
      </c>
      <c r="DCG8" s="27">
        <v>1.5716000000000001</v>
      </c>
      <c r="DCH8" s="27">
        <v>1.5762</v>
      </c>
      <c r="DCI8" s="27">
        <v>1.5783</v>
      </c>
      <c r="DCJ8" s="27">
        <v>1.5783</v>
      </c>
      <c r="DCK8" s="27">
        <v>1.5783</v>
      </c>
      <c r="DCL8" s="27">
        <v>1.5672999999999999</v>
      </c>
      <c r="DCM8" s="27">
        <v>1.5726</v>
      </c>
      <c r="DCN8" s="27">
        <v>1.5637000000000001</v>
      </c>
      <c r="DCO8" s="27">
        <v>1.5644</v>
      </c>
      <c r="DCP8" s="27">
        <v>1.5533999999999999</v>
      </c>
      <c r="DCQ8" s="27">
        <v>1.5533999999999999</v>
      </c>
      <c r="DCR8" s="27">
        <v>1.5533999999999999</v>
      </c>
      <c r="DCS8" s="27">
        <v>1.5307999999999999</v>
      </c>
      <c r="DCT8" s="27">
        <v>1.5454000000000001</v>
      </c>
      <c r="DCU8" s="27">
        <v>1.5388999999999999</v>
      </c>
      <c r="DCV8" s="27">
        <v>1.5504</v>
      </c>
      <c r="DCW8" s="27">
        <v>1.5581</v>
      </c>
      <c r="DCX8" s="27">
        <v>1.5581</v>
      </c>
      <c r="DCY8" s="27">
        <v>1.5581</v>
      </c>
      <c r="DCZ8" s="27">
        <v>1.5638000000000001</v>
      </c>
      <c r="DDA8" s="27">
        <v>1.5636000000000001</v>
      </c>
      <c r="DDB8" s="27">
        <v>1.5611999999999999</v>
      </c>
      <c r="DDC8" s="27">
        <v>1.5524</v>
      </c>
      <c r="DDD8" s="27">
        <v>1.5395000000000001</v>
      </c>
      <c r="DDE8" s="27">
        <v>1.5395000000000001</v>
      </c>
      <c r="DDF8" s="27">
        <v>1.5395000000000001</v>
      </c>
      <c r="DDG8" s="27">
        <v>1.54</v>
      </c>
      <c r="DDH8" s="27">
        <v>1.5618000000000001</v>
      </c>
      <c r="DDI8" s="27">
        <v>1.5717000000000001</v>
      </c>
      <c r="DDJ8" s="27">
        <v>1.5713999999999999</v>
      </c>
      <c r="DDK8" s="27">
        <v>1.5785</v>
      </c>
      <c r="DDL8" s="27">
        <v>1.5785</v>
      </c>
      <c r="DDM8" s="27">
        <v>1.5785</v>
      </c>
      <c r="DDN8" s="27">
        <v>1.5803</v>
      </c>
      <c r="DDO8" s="27">
        <v>1.579</v>
      </c>
      <c r="DDP8" s="27">
        <v>1.5808</v>
      </c>
      <c r="DDQ8" s="27">
        <v>1.5875999999999999</v>
      </c>
      <c r="DDR8" s="27">
        <v>1.5956999999999999</v>
      </c>
      <c r="DDS8" s="27">
        <v>1.5956999999999999</v>
      </c>
      <c r="DDT8" s="27">
        <v>1.5956999999999999</v>
      </c>
      <c r="DDU8" s="27">
        <v>1.6019000000000001</v>
      </c>
      <c r="DDV8" s="27">
        <v>1.5986</v>
      </c>
      <c r="DDW8" s="27">
        <v>1.6074999999999999</v>
      </c>
      <c r="DDX8" s="27">
        <v>1.6142000000000001</v>
      </c>
      <c r="DDY8" s="27">
        <v>1.6218999999999999</v>
      </c>
      <c r="DDZ8" s="27">
        <v>1.6218999999999999</v>
      </c>
      <c r="DEA8" s="27">
        <v>1.6218999999999999</v>
      </c>
      <c r="DEB8" s="27">
        <v>1.6211</v>
      </c>
      <c r="DEC8" s="27">
        <v>1.6316999999999999</v>
      </c>
      <c r="DED8" s="27">
        <v>1.6297999999999999</v>
      </c>
      <c r="DEE8" s="27">
        <v>1.6376999999999999</v>
      </c>
      <c r="DEF8" s="27">
        <v>1.6262000000000001</v>
      </c>
      <c r="DEG8" s="27">
        <v>1.6262000000000001</v>
      </c>
      <c r="DEH8" s="27">
        <v>1.6262000000000001</v>
      </c>
      <c r="DEI8" s="27">
        <v>1.6369</v>
      </c>
      <c r="DEJ8" s="27">
        <v>1.6455</v>
      </c>
      <c r="DEK8" s="27">
        <v>1.6509</v>
      </c>
      <c r="DEL8" s="27">
        <v>1.6496999999999999</v>
      </c>
      <c r="DEM8" s="27">
        <v>1.6540999999999999</v>
      </c>
      <c r="DEN8" s="27">
        <v>1.6540999999999999</v>
      </c>
      <c r="DEO8" s="27">
        <v>1.6540999999999999</v>
      </c>
      <c r="DEP8" s="27">
        <v>1.6505000000000001</v>
      </c>
      <c r="DEQ8" s="27">
        <v>1.6496</v>
      </c>
      <c r="DER8" s="27">
        <v>1.6346000000000001</v>
      </c>
      <c r="DES8" s="27">
        <v>1.6315999999999999</v>
      </c>
      <c r="DET8" s="27">
        <v>1.6261000000000001</v>
      </c>
      <c r="DEU8" s="27">
        <v>1.6261000000000001</v>
      </c>
      <c r="DEV8" s="27">
        <v>1.6261000000000001</v>
      </c>
      <c r="DEW8" s="27">
        <v>1.6151</v>
      </c>
      <c r="DEX8" s="27">
        <v>1.6247</v>
      </c>
      <c r="DEY8" s="27">
        <v>1.6341000000000001</v>
      </c>
      <c r="DEZ8" s="27">
        <v>1.6368</v>
      </c>
      <c r="DFA8" s="27">
        <v>1.6288</v>
      </c>
      <c r="DFB8" s="27">
        <v>1.6288</v>
      </c>
      <c r="DFC8" s="27">
        <v>1.6288</v>
      </c>
      <c r="DFD8" s="27">
        <v>1.6328</v>
      </c>
      <c r="DFE8" s="27">
        <v>1.6389</v>
      </c>
      <c r="DFF8" s="27">
        <v>1.6254</v>
      </c>
      <c r="DFG8" s="27">
        <v>1.6389</v>
      </c>
      <c r="DFH8" s="27">
        <v>1.63</v>
      </c>
      <c r="DFI8" s="27">
        <v>1.63</v>
      </c>
      <c r="DFJ8" s="27">
        <v>1.63</v>
      </c>
      <c r="DFK8" s="27">
        <v>1.6317999999999999</v>
      </c>
      <c r="DFL8" s="27">
        <v>1.6357999999999999</v>
      </c>
      <c r="DFM8" s="27">
        <v>1.6400999999999999</v>
      </c>
      <c r="DFN8" s="27">
        <v>1.6294999999999999</v>
      </c>
      <c r="DFO8" s="27">
        <v>1.6303000000000001</v>
      </c>
      <c r="DFP8" s="27">
        <v>1.6303000000000001</v>
      </c>
      <c r="DFQ8" s="27">
        <v>1.6303000000000001</v>
      </c>
      <c r="DFR8" s="27">
        <v>1.6185</v>
      </c>
      <c r="DFS8" s="27">
        <v>1.6132</v>
      </c>
      <c r="DFT8" s="27">
        <v>1.6111</v>
      </c>
      <c r="DFU8" s="27">
        <v>1.6085</v>
      </c>
      <c r="DFV8" s="27">
        <v>1.6121000000000001</v>
      </c>
      <c r="DFW8" s="27">
        <v>1.6121000000000001</v>
      </c>
      <c r="DFX8" s="27">
        <v>1.6121000000000001</v>
      </c>
      <c r="DFY8" s="27">
        <v>1.6121000000000001</v>
      </c>
      <c r="DFZ8" s="27">
        <v>1.595</v>
      </c>
      <c r="DGA8" s="27">
        <v>1.5832999999999999</v>
      </c>
      <c r="DGB8" s="27">
        <v>1.5960000000000001</v>
      </c>
      <c r="DGC8" s="27">
        <v>1.5945</v>
      </c>
      <c r="DGD8" s="27">
        <v>1.5945</v>
      </c>
      <c r="DGE8" s="27">
        <v>1.5945</v>
      </c>
      <c r="DGF8" s="27">
        <v>1.597</v>
      </c>
      <c r="DGG8" s="27">
        <v>1.6</v>
      </c>
      <c r="DGH8" s="27">
        <v>1.6095999999999999</v>
      </c>
      <c r="DGI8" s="27">
        <v>1.6084000000000001</v>
      </c>
      <c r="DGJ8" s="27">
        <v>1.6009</v>
      </c>
      <c r="DGK8" s="27">
        <v>1.6009</v>
      </c>
      <c r="DGL8" s="27">
        <v>1.6009</v>
      </c>
      <c r="DGM8" s="27">
        <v>1.6013999999999999</v>
      </c>
      <c r="DGN8" s="27">
        <v>1.6031</v>
      </c>
      <c r="DGO8" s="27">
        <v>1.5948</v>
      </c>
      <c r="DGP8" s="27">
        <v>1.5966</v>
      </c>
      <c r="DGQ8" s="27">
        <v>1.6004</v>
      </c>
      <c r="DGR8" s="27">
        <v>1.6004</v>
      </c>
      <c r="DGS8" s="27">
        <v>1.6004</v>
      </c>
      <c r="DGT8" s="27">
        <v>1.5975999999999999</v>
      </c>
      <c r="DGU8" s="27">
        <v>1.6120000000000001</v>
      </c>
      <c r="DGV8" s="27">
        <v>1.621</v>
      </c>
      <c r="DGW8" s="27">
        <v>1.6185</v>
      </c>
      <c r="DGX8" s="27">
        <v>1.6168</v>
      </c>
      <c r="DGY8" s="27">
        <v>1.6168</v>
      </c>
      <c r="DGZ8" s="27">
        <v>1.6168</v>
      </c>
      <c r="DHA8" s="27">
        <v>1.6094999999999999</v>
      </c>
      <c r="DHB8" s="27">
        <v>1.6246</v>
      </c>
      <c r="DHC8" s="27">
        <v>1.64</v>
      </c>
      <c r="DHD8" s="27">
        <v>1.63</v>
      </c>
      <c r="DHE8" s="27">
        <v>1.6306</v>
      </c>
      <c r="DHF8" s="27">
        <v>1.6306</v>
      </c>
      <c r="DHG8" s="27">
        <v>1.6306</v>
      </c>
      <c r="DHH8" s="27">
        <v>1.6431</v>
      </c>
      <c r="DHI8" s="27">
        <v>1.6359999999999999</v>
      </c>
      <c r="DHJ8" s="27">
        <v>1.6417999999999999</v>
      </c>
      <c r="DHK8" s="27">
        <v>1.6394</v>
      </c>
      <c r="DHL8" s="27">
        <v>1.6325000000000001</v>
      </c>
      <c r="DHM8" s="27">
        <v>1.6325000000000001</v>
      </c>
      <c r="DHN8" s="27">
        <v>1.6325000000000001</v>
      </c>
      <c r="DHO8" s="27">
        <v>1.6376999999999999</v>
      </c>
      <c r="DHP8" s="27">
        <v>1.6428</v>
      </c>
      <c r="DHQ8" s="27">
        <v>1.6496</v>
      </c>
      <c r="DHR8" s="27">
        <v>1.6458999999999999</v>
      </c>
      <c r="DHS8" s="27">
        <v>1.6456</v>
      </c>
      <c r="DHT8" s="27">
        <v>1.6456</v>
      </c>
      <c r="DHU8" s="27">
        <v>1.6456</v>
      </c>
      <c r="DHV8" s="27">
        <v>1.6313</v>
      </c>
      <c r="DHW8" s="27">
        <v>1.6223000000000001</v>
      </c>
      <c r="DHX8" s="27">
        <v>1.6141000000000001</v>
      </c>
      <c r="DHY8" s="27">
        <v>1.6120000000000001</v>
      </c>
      <c r="DHZ8" s="27">
        <v>1.6233</v>
      </c>
      <c r="DIA8" s="27">
        <v>1.6233</v>
      </c>
      <c r="DIB8" s="27">
        <v>1.6233</v>
      </c>
      <c r="DIC8" s="27">
        <v>1.6186</v>
      </c>
      <c r="DID8" s="27">
        <v>1.6154999999999999</v>
      </c>
      <c r="DIE8" s="27">
        <v>1.6234</v>
      </c>
      <c r="DIF8" s="27">
        <v>1.621</v>
      </c>
      <c r="DIG8" s="27">
        <v>1.6265000000000001</v>
      </c>
      <c r="DIH8" s="27">
        <v>1.6265000000000001</v>
      </c>
      <c r="DII8" s="27">
        <v>1.6265000000000001</v>
      </c>
      <c r="DIJ8" s="27">
        <v>1.6265000000000001</v>
      </c>
      <c r="DIK8" s="27">
        <v>1.6488</v>
      </c>
      <c r="DIL8" s="27">
        <v>1.6355</v>
      </c>
      <c r="DIM8" s="27">
        <v>1.6374</v>
      </c>
      <c r="DIN8" s="27">
        <v>1.6406000000000001</v>
      </c>
      <c r="DIO8" s="27">
        <v>1.6406000000000001</v>
      </c>
      <c r="DIP8" s="27">
        <v>1.6406000000000001</v>
      </c>
      <c r="DIQ8" s="27">
        <v>1.6485000000000001</v>
      </c>
      <c r="DIR8" s="27">
        <v>1.6536999999999999</v>
      </c>
      <c r="DIS8" s="27">
        <v>1.6477999999999999</v>
      </c>
      <c r="DIT8" s="27">
        <v>1.6686000000000001</v>
      </c>
      <c r="DIU8" s="27">
        <v>1.6665000000000001</v>
      </c>
      <c r="DIV8" s="27">
        <v>1.6665000000000001</v>
      </c>
      <c r="DIW8" s="27">
        <v>1.6665000000000001</v>
      </c>
      <c r="DIX8" s="27">
        <v>1.6645000000000001</v>
      </c>
      <c r="DIY8" s="27">
        <v>1.6548</v>
      </c>
      <c r="DIZ8" s="27">
        <v>1.6476</v>
      </c>
      <c r="DJA8" s="27">
        <v>1.6548</v>
      </c>
      <c r="DJB8" s="27">
        <v>1.6548</v>
      </c>
      <c r="DJC8" s="27">
        <v>1.6548</v>
      </c>
      <c r="DJD8" s="27">
        <v>1.6548</v>
      </c>
      <c r="DJE8" s="27">
        <v>1.6548</v>
      </c>
      <c r="DJF8" s="27">
        <v>1.637</v>
      </c>
      <c r="DJG8" s="27">
        <v>1.6289</v>
      </c>
      <c r="DJH8" s="27">
        <v>1.6268</v>
      </c>
      <c r="DJI8" s="27">
        <v>1.635</v>
      </c>
      <c r="DJJ8" s="27">
        <v>1.635</v>
      </c>
      <c r="DJK8" s="27">
        <v>1.635</v>
      </c>
      <c r="DJL8" s="27">
        <v>1.6317999999999999</v>
      </c>
      <c r="DJM8" s="27">
        <v>1.6288</v>
      </c>
      <c r="DJN8" s="27">
        <v>1.6287</v>
      </c>
      <c r="DJO8" s="27">
        <v>1.6335</v>
      </c>
      <c r="DJP8" s="27">
        <v>1.6347</v>
      </c>
      <c r="DJQ8" s="27">
        <v>1.6347</v>
      </c>
      <c r="DJR8" s="27">
        <v>1.6347</v>
      </c>
      <c r="DJS8" s="27">
        <v>1.6307</v>
      </c>
      <c r="DJT8" s="27">
        <v>1.6295999999999999</v>
      </c>
      <c r="DJU8" s="27">
        <v>1.623</v>
      </c>
      <c r="DJV8" s="27">
        <v>1.6164000000000001</v>
      </c>
      <c r="DJW8" s="27">
        <v>1.6042000000000001</v>
      </c>
      <c r="DJX8" s="27">
        <v>1.6042000000000001</v>
      </c>
      <c r="DJY8" s="27">
        <v>1.6042000000000001</v>
      </c>
      <c r="DJZ8" s="27">
        <v>1.6076999999999999</v>
      </c>
      <c r="DKA8" s="27">
        <v>1.6031</v>
      </c>
      <c r="DKB8" s="27">
        <v>1.5958000000000001</v>
      </c>
      <c r="DKC8" s="27">
        <v>1.5976999999999999</v>
      </c>
      <c r="DKD8" s="27">
        <v>1.6080000000000001</v>
      </c>
      <c r="DKE8" s="27">
        <v>1.6080000000000001</v>
      </c>
      <c r="DKF8" s="27">
        <v>1.6080000000000001</v>
      </c>
      <c r="DKG8" s="27">
        <v>1.6163000000000001</v>
      </c>
      <c r="DKH8" s="27">
        <v>1.625</v>
      </c>
      <c r="DKI8" s="27">
        <v>1.6375999999999999</v>
      </c>
      <c r="DKJ8" s="27">
        <v>1.6283000000000001</v>
      </c>
      <c r="DKK8" s="27">
        <v>1.6171</v>
      </c>
      <c r="DKL8" s="27">
        <v>1.6171</v>
      </c>
      <c r="DKM8" s="27">
        <v>1.6171</v>
      </c>
      <c r="DKN8" s="27">
        <v>1.6144000000000001</v>
      </c>
      <c r="DKO8" s="27">
        <v>1.6086</v>
      </c>
      <c r="DKP8" s="27">
        <v>1.6006</v>
      </c>
      <c r="DKQ8" s="27">
        <v>1.6108</v>
      </c>
      <c r="DKR8" s="27">
        <v>1.5992999999999999</v>
      </c>
      <c r="DKS8" s="27">
        <v>1.5992999999999999</v>
      </c>
      <c r="DKT8" s="27">
        <v>1.5992999999999999</v>
      </c>
      <c r="DKU8" s="27">
        <v>1.6131</v>
      </c>
      <c r="DKV8" s="27">
        <v>1.6214</v>
      </c>
      <c r="DKW8" s="27">
        <v>1.6151</v>
      </c>
      <c r="DKX8" s="27">
        <v>1.6293</v>
      </c>
      <c r="DKY8" s="27">
        <v>1.6266</v>
      </c>
      <c r="DKZ8" s="27">
        <v>1.6266</v>
      </c>
      <c r="DLA8" s="27">
        <v>1.6266</v>
      </c>
      <c r="DLB8" s="27">
        <v>1.6269</v>
      </c>
      <c r="DLC8" s="27">
        <v>1.6288</v>
      </c>
      <c r="DLD8" s="27">
        <v>1.6275999999999999</v>
      </c>
      <c r="DLE8" s="27">
        <v>1.6222000000000001</v>
      </c>
      <c r="DLF8" s="27">
        <v>1.609</v>
      </c>
      <c r="DLG8" s="27">
        <v>1.609</v>
      </c>
      <c r="DLH8" s="27">
        <v>1.609</v>
      </c>
      <c r="DLI8" s="27">
        <v>1.6178999999999999</v>
      </c>
      <c r="DLJ8" s="27">
        <v>1.6232</v>
      </c>
      <c r="DLK8" s="27">
        <v>1.6157999999999999</v>
      </c>
      <c r="DLL8" s="27">
        <v>1.6223000000000001</v>
      </c>
      <c r="DLM8" s="27">
        <v>1.6232</v>
      </c>
      <c r="DLN8" s="27">
        <v>1.6232</v>
      </c>
      <c r="DLO8" s="27">
        <v>1.6232</v>
      </c>
      <c r="DLP8" s="27">
        <v>1.6126</v>
      </c>
      <c r="DLQ8" s="27">
        <v>1.6047</v>
      </c>
      <c r="DLR8" s="27">
        <v>1.6131</v>
      </c>
      <c r="DLS8" s="27">
        <v>1.6</v>
      </c>
      <c r="DLT8" s="27">
        <v>1.5991</v>
      </c>
      <c r="DLU8" s="27">
        <v>1.5991</v>
      </c>
      <c r="DLV8" s="27">
        <v>1.5991</v>
      </c>
      <c r="DLW8" s="27">
        <v>1.6046</v>
      </c>
      <c r="DLX8" s="27">
        <v>1.6054999999999999</v>
      </c>
      <c r="DLY8" s="27">
        <v>1.6068</v>
      </c>
      <c r="DLZ8" s="27">
        <v>1.6131</v>
      </c>
      <c r="DMA8" s="27">
        <v>1.6089</v>
      </c>
      <c r="DMB8" s="27">
        <v>1.6089</v>
      </c>
      <c r="DMC8" s="27">
        <v>1.6089</v>
      </c>
      <c r="DMD8" s="27">
        <v>1.6195999999999999</v>
      </c>
      <c r="DME8" s="27">
        <v>1.6203000000000001</v>
      </c>
      <c r="DMF8" s="27">
        <v>1.6113999999999999</v>
      </c>
      <c r="DMG8" s="27">
        <v>1.5904</v>
      </c>
      <c r="DMH8" s="27">
        <v>1.5925</v>
      </c>
      <c r="DMI8" s="27">
        <v>1.5925</v>
      </c>
      <c r="DMJ8" s="27">
        <v>1.5925</v>
      </c>
      <c r="DMK8" s="27">
        <v>1.5956999999999999</v>
      </c>
      <c r="DML8" s="27">
        <v>1.5848</v>
      </c>
      <c r="DMM8" s="27">
        <v>1.5772999999999999</v>
      </c>
      <c r="DMN8" s="27">
        <v>1.5935999999999999</v>
      </c>
      <c r="DMO8" s="27">
        <v>1.5940000000000001</v>
      </c>
      <c r="DMP8" s="27">
        <v>1.5940000000000001</v>
      </c>
      <c r="DMQ8" s="27">
        <v>1.5940000000000001</v>
      </c>
      <c r="DMR8" s="27">
        <v>1.597</v>
      </c>
      <c r="DMS8" s="27">
        <v>1.6015999999999999</v>
      </c>
      <c r="DMT8" s="27">
        <v>1.6001000000000001</v>
      </c>
      <c r="DMU8" s="27">
        <v>1.5920000000000001</v>
      </c>
      <c r="DMV8" s="27">
        <v>1.585</v>
      </c>
      <c r="DMW8" s="27">
        <v>1.585</v>
      </c>
      <c r="DMX8" s="27">
        <v>1.585</v>
      </c>
      <c r="DMY8" s="27">
        <v>1.5792999999999999</v>
      </c>
      <c r="DMZ8" s="27">
        <v>1.5601</v>
      </c>
      <c r="DNA8" s="27">
        <v>1.5564</v>
      </c>
      <c r="DNB8" s="27">
        <v>1.5511999999999999</v>
      </c>
      <c r="DNC8" s="27">
        <v>1.5461</v>
      </c>
      <c r="DND8" s="27">
        <v>1.5461</v>
      </c>
      <c r="DNE8" s="27">
        <v>1.5461</v>
      </c>
      <c r="DNF8" s="27">
        <v>1.5501</v>
      </c>
      <c r="DNG8" s="27">
        <v>1.5576000000000001</v>
      </c>
      <c r="DNH8" s="27">
        <v>1.5629</v>
      </c>
      <c r="DNI8" s="27">
        <v>1.5497000000000001</v>
      </c>
      <c r="DNJ8" s="27">
        <v>1.5524</v>
      </c>
      <c r="DNK8" s="27">
        <v>1.5524</v>
      </c>
      <c r="DNL8" s="27">
        <v>1.5524</v>
      </c>
      <c r="DNM8" s="27">
        <v>1.5438000000000001</v>
      </c>
      <c r="DNN8" s="27">
        <v>1.5384</v>
      </c>
      <c r="DNO8" s="27">
        <v>1.5461</v>
      </c>
      <c r="DNP8" s="27">
        <v>1.5411999999999999</v>
      </c>
      <c r="DNQ8" s="27">
        <v>1.5418000000000001</v>
      </c>
      <c r="DNR8" s="27">
        <v>1.5418000000000001</v>
      </c>
      <c r="DNS8" s="27">
        <v>1.5418000000000001</v>
      </c>
      <c r="DNT8" s="27">
        <v>1.5402</v>
      </c>
      <c r="DNU8" s="27">
        <v>1.544</v>
      </c>
      <c r="DNV8" s="27">
        <v>1.5470999999999999</v>
      </c>
      <c r="DNW8" s="27">
        <v>1.5537000000000001</v>
      </c>
      <c r="DNX8" s="27">
        <v>1.5566</v>
      </c>
      <c r="DNY8" s="27">
        <v>1.5566</v>
      </c>
      <c r="DNZ8" s="27">
        <v>1.5566</v>
      </c>
      <c r="DOA8" s="27">
        <v>1.5611999999999999</v>
      </c>
      <c r="DOB8" s="27">
        <v>1.5664</v>
      </c>
      <c r="DOC8" s="27">
        <v>1.5831</v>
      </c>
      <c r="DOD8" s="27">
        <v>1.5724</v>
      </c>
      <c r="DOE8" s="27">
        <v>1.5820000000000001</v>
      </c>
      <c r="DOF8" s="27">
        <v>1.5820000000000001</v>
      </c>
      <c r="DOG8" s="27">
        <v>1.5820000000000001</v>
      </c>
      <c r="DOH8" s="27">
        <v>1.5765</v>
      </c>
      <c r="DOI8" s="27">
        <v>1.5775999999999999</v>
      </c>
      <c r="DOJ8" s="27">
        <v>1.5782</v>
      </c>
      <c r="DOK8" s="27">
        <v>1.5674999999999999</v>
      </c>
      <c r="DOL8" s="27">
        <v>1.5620000000000001</v>
      </c>
      <c r="DOM8" s="27">
        <v>1.5620000000000001</v>
      </c>
      <c r="DON8" s="27">
        <v>1.5620000000000001</v>
      </c>
      <c r="DOO8" s="27">
        <v>1.5577000000000001</v>
      </c>
      <c r="DOP8" s="27">
        <v>1.5626</v>
      </c>
      <c r="DOQ8" s="27">
        <v>1.5517000000000001</v>
      </c>
      <c r="DOR8" s="27">
        <v>1.5576000000000001</v>
      </c>
      <c r="DOS8" s="27">
        <v>1.5656000000000001</v>
      </c>
      <c r="DOT8" s="27">
        <v>1.5656000000000001</v>
      </c>
      <c r="DOU8" s="27">
        <v>1.5656000000000001</v>
      </c>
      <c r="DOV8" s="27">
        <v>1.5737000000000001</v>
      </c>
      <c r="DOW8" s="27">
        <v>1.5808</v>
      </c>
      <c r="DOX8" s="27">
        <v>1.5915999999999999</v>
      </c>
      <c r="DOY8" s="27">
        <v>1.5963000000000001</v>
      </c>
      <c r="DOZ8" s="27">
        <v>1.5989</v>
      </c>
      <c r="DPA8" s="27">
        <v>1.5989</v>
      </c>
      <c r="DPB8" s="27">
        <v>1.5989</v>
      </c>
      <c r="DPC8" s="27">
        <v>1.6013999999999999</v>
      </c>
      <c r="DPD8" s="27">
        <v>1.5880000000000001</v>
      </c>
      <c r="DPE8" s="27">
        <v>1.5994999999999999</v>
      </c>
      <c r="DPF8" s="27">
        <v>1.607</v>
      </c>
      <c r="DPG8" s="27">
        <v>1.6116999999999999</v>
      </c>
      <c r="DPH8" s="27">
        <v>1.6116999999999999</v>
      </c>
      <c r="DPI8" s="27">
        <v>1.6116999999999999</v>
      </c>
      <c r="DPJ8" s="27">
        <v>1.6134999999999999</v>
      </c>
      <c r="DPK8" s="27">
        <v>1.607</v>
      </c>
      <c r="DPL8" s="27">
        <v>1.6171</v>
      </c>
      <c r="DPM8" s="27">
        <v>1.6132</v>
      </c>
      <c r="DPN8" s="27">
        <v>1.6228</v>
      </c>
      <c r="DPO8" s="27">
        <v>1.6228</v>
      </c>
      <c r="DPP8" s="27">
        <v>1.6228</v>
      </c>
      <c r="DPQ8" s="27">
        <v>1.6263000000000001</v>
      </c>
      <c r="DPR8" s="27">
        <v>1.6102000000000001</v>
      </c>
      <c r="DPS8" s="27">
        <v>1.6022000000000001</v>
      </c>
      <c r="DPT8" s="27">
        <v>1.6067</v>
      </c>
      <c r="DPU8" s="27">
        <v>1.5952999999999999</v>
      </c>
      <c r="DPV8" s="27">
        <v>1.5952999999999999</v>
      </c>
      <c r="DPW8" s="27">
        <v>1.5952999999999999</v>
      </c>
      <c r="DPX8" s="27">
        <v>1.5920000000000001</v>
      </c>
      <c r="DPY8" s="27">
        <v>1.5823</v>
      </c>
      <c r="DPZ8" s="27">
        <v>1.5866</v>
      </c>
      <c r="DQA8" s="27">
        <v>1.5720000000000001</v>
      </c>
      <c r="DQB8" s="27">
        <v>1.5704</v>
      </c>
      <c r="DQC8" s="27">
        <v>1.5704</v>
      </c>
      <c r="DQD8" s="27">
        <v>1.5704</v>
      </c>
      <c r="DQE8" s="27">
        <v>1.5745</v>
      </c>
      <c r="DQF8" s="27">
        <v>1.5714999999999999</v>
      </c>
      <c r="DQG8" s="27">
        <v>1.5738000000000001</v>
      </c>
      <c r="DQH8" s="27">
        <v>1.5887</v>
      </c>
      <c r="DQI8" s="27">
        <v>1.6055999999999999</v>
      </c>
      <c r="DQJ8" s="27">
        <v>1.6055999999999999</v>
      </c>
      <c r="DQK8" s="27">
        <v>1.6055999999999999</v>
      </c>
      <c r="DQL8" s="27">
        <v>1.6037999999999999</v>
      </c>
      <c r="DQM8" s="27">
        <v>1.5840000000000001</v>
      </c>
      <c r="DQN8" s="27">
        <v>1.5833999999999999</v>
      </c>
      <c r="DQO8" s="27">
        <v>1.5933999999999999</v>
      </c>
      <c r="DQP8" s="27">
        <v>1.5853999999999999</v>
      </c>
      <c r="DQQ8" s="27">
        <v>1.5853999999999999</v>
      </c>
      <c r="DQR8" s="27">
        <v>1.5853999999999999</v>
      </c>
      <c r="DQS8" s="27">
        <v>1.5972</v>
      </c>
      <c r="DQT8" s="27">
        <v>1.5879000000000001</v>
      </c>
      <c r="DQU8" s="27">
        <v>1.5899000000000001</v>
      </c>
      <c r="DQV8" s="27">
        <v>1.5832999999999999</v>
      </c>
      <c r="DQW8" s="27">
        <v>1.5821000000000001</v>
      </c>
      <c r="DQX8" s="27">
        <v>1.5821000000000001</v>
      </c>
      <c r="DQY8" s="27">
        <v>1.5821000000000001</v>
      </c>
      <c r="DQZ8" s="27">
        <v>1.5871</v>
      </c>
      <c r="DRA8" s="27">
        <v>1.5793999999999999</v>
      </c>
      <c r="DRB8" s="27">
        <v>1.5838000000000001</v>
      </c>
      <c r="DRC8" s="27">
        <v>1.5848</v>
      </c>
      <c r="DRD8" s="27">
        <v>1.5714999999999999</v>
      </c>
      <c r="DRE8" s="27">
        <v>1.5714999999999999</v>
      </c>
      <c r="DRF8" s="27">
        <v>1.5714999999999999</v>
      </c>
      <c r="DRG8" s="27">
        <v>1.5665</v>
      </c>
      <c r="DRH8" s="27">
        <v>1.5625</v>
      </c>
      <c r="DRI8" s="27">
        <v>1.5518000000000001</v>
      </c>
      <c r="DRJ8" s="27">
        <v>1.5596000000000001</v>
      </c>
      <c r="DRK8" s="27">
        <v>1.5627</v>
      </c>
      <c r="DRL8" s="27">
        <v>1.5627</v>
      </c>
      <c r="DRM8" s="27">
        <v>1.5627</v>
      </c>
      <c r="DRN8" s="27">
        <v>1.5621</v>
      </c>
      <c r="DRO8" s="27">
        <v>1.5546</v>
      </c>
      <c r="DRP8" s="27">
        <v>1.5402</v>
      </c>
      <c r="DRQ8" s="27">
        <v>1.5401</v>
      </c>
      <c r="DRR8" s="27">
        <v>1.5454000000000001</v>
      </c>
      <c r="DRS8" s="27">
        <v>1.5454000000000001</v>
      </c>
      <c r="DRT8" s="27">
        <v>1.5454000000000001</v>
      </c>
      <c r="DRU8" s="27">
        <v>1.5397000000000001</v>
      </c>
      <c r="DRV8" s="27">
        <v>1.5446</v>
      </c>
      <c r="DRW8" s="27">
        <v>1.5325</v>
      </c>
      <c r="DRX8" s="27">
        <v>1.5358000000000001</v>
      </c>
      <c r="DRY8" s="27">
        <v>1.5403</v>
      </c>
      <c r="DRZ8" s="27">
        <v>1.5403</v>
      </c>
      <c r="DSA8" s="27">
        <v>1.5403</v>
      </c>
      <c r="DSB8" s="27">
        <v>1.5391999999999999</v>
      </c>
      <c r="DSC8" s="27">
        <v>1.5402</v>
      </c>
      <c r="DSD8" s="27">
        <v>1.5373000000000001</v>
      </c>
      <c r="DSE8" s="27">
        <v>1.5553999999999999</v>
      </c>
      <c r="DSF8" s="27">
        <v>1.5491999999999999</v>
      </c>
      <c r="DSG8" s="27">
        <v>1.5491999999999999</v>
      </c>
      <c r="DSH8" s="27">
        <v>1.5491999999999999</v>
      </c>
      <c r="DSI8" s="27">
        <v>1.5528</v>
      </c>
      <c r="DSJ8" s="27">
        <v>1.5409999999999999</v>
      </c>
      <c r="DSK8" s="27">
        <v>1.5391999999999999</v>
      </c>
      <c r="DSL8" s="27">
        <v>1.5550999999999999</v>
      </c>
      <c r="DSM8" s="27">
        <v>1.5518000000000001</v>
      </c>
      <c r="DSN8" s="27">
        <v>1.5518000000000001</v>
      </c>
      <c r="DSO8" s="27">
        <v>1.5518000000000001</v>
      </c>
      <c r="DSP8" s="27">
        <v>1.5643</v>
      </c>
      <c r="DSQ8" s="27">
        <v>1.5644</v>
      </c>
      <c r="DSR8" s="27">
        <v>1.5626</v>
      </c>
      <c r="DSS8" s="27">
        <v>1.5612999999999999</v>
      </c>
      <c r="DST8" s="27">
        <v>1.5586</v>
      </c>
      <c r="DSU8" s="27">
        <v>1.5586</v>
      </c>
      <c r="DSV8" s="27">
        <v>1.5586</v>
      </c>
      <c r="DSW8" s="27">
        <v>1.5586</v>
      </c>
      <c r="DSX8" s="27">
        <v>1.5724</v>
      </c>
      <c r="DSY8" s="27">
        <v>1.5724</v>
      </c>
      <c r="DSZ8" s="27">
        <v>1.5960000000000001</v>
      </c>
      <c r="DTA8" s="27">
        <v>1.5872999999999999</v>
      </c>
      <c r="DTB8" s="27">
        <v>1.5872999999999999</v>
      </c>
      <c r="DTC8" s="27">
        <v>1.5872999999999999</v>
      </c>
      <c r="DTD8" s="27">
        <v>1.5898000000000001</v>
      </c>
      <c r="DTE8" s="27">
        <v>1.5942000000000001</v>
      </c>
      <c r="DTF8" s="27">
        <v>1.5932999999999999</v>
      </c>
      <c r="DTG8" s="27">
        <v>1.5827</v>
      </c>
      <c r="DTH8" s="27">
        <v>1.5604</v>
      </c>
      <c r="DTI8" s="27">
        <v>1.5604</v>
      </c>
      <c r="DTJ8" s="27">
        <v>1.5604</v>
      </c>
      <c r="DTK8" s="27">
        <v>1.5620000000000001</v>
      </c>
      <c r="DTL8" s="27">
        <v>1.5579000000000001</v>
      </c>
      <c r="DTM8" s="27">
        <v>1.5548999999999999</v>
      </c>
      <c r="DTN8" s="27">
        <v>1.55</v>
      </c>
      <c r="DTO8" s="27">
        <v>1.5405</v>
      </c>
      <c r="DTP8" s="27">
        <v>1.5405</v>
      </c>
      <c r="DTQ8" s="27">
        <v>1.5405</v>
      </c>
      <c r="DTR8" s="27">
        <v>1.5246999999999999</v>
      </c>
      <c r="DTS8" s="27">
        <v>1.5267999999999999</v>
      </c>
      <c r="DTT8" s="27">
        <v>1.5156000000000001</v>
      </c>
      <c r="DTU8" s="27">
        <v>1.5274000000000001</v>
      </c>
      <c r="DTV8" s="27">
        <v>1.5378000000000001</v>
      </c>
      <c r="DTW8" s="27">
        <v>1.5378000000000001</v>
      </c>
      <c r="DTX8" s="27">
        <v>1.5378000000000001</v>
      </c>
      <c r="DTY8" s="27">
        <v>1.5350999999999999</v>
      </c>
      <c r="DTZ8" s="27">
        <v>1.5226</v>
      </c>
      <c r="DUA8" s="27">
        <v>1.5111000000000001</v>
      </c>
      <c r="DUB8" s="27">
        <v>1.5033000000000001</v>
      </c>
      <c r="DUC8" s="27">
        <v>1.5116000000000001</v>
      </c>
      <c r="DUD8" s="27">
        <v>1.5116000000000001</v>
      </c>
      <c r="DUE8" s="27">
        <v>1.5116000000000001</v>
      </c>
      <c r="DUF8" s="27">
        <v>1.5150999999999999</v>
      </c>
      <c r="DUG8" s="27">
        <v>1.5105999999999999</v>
      </c>
      <c r="DUH8" s="27">
        <v>1.5165</v>
      </c>
      <c r="DUI8" s="27">
        <v>1.5143</v>
      </c>
      <c r="DUJ8" s="27">
        <v>1.5206</v>
      </c>
      <c r="DUK8" s="27">
        <v>1.5206</v>
      </c>
      <c r="DUL8" s="27">
        <v>1.5206</v>
      </c>
      <c r="DUM8" s="27">
        <v>1.4995000000000001</v>
      </c>
      <c r="DUN8" s="27">
        <v>1.5011000000000001</v>
      </c>
      <c r="DUO8" s="27">
        <v>1.5052000000000001</v>
      </c>
      <c r="DUP8" s="27">
        <v>1.5047999999999999</v>
      </c>
      <c r="DUQ8" s="27">
        <v>1.4926999999999999</v>
      </c>
      <c r="DUR8" s="27">
        <v>1.4926999999999999</v>
      </c>
      <c r="DUS8" s="27">
        <v>1.4926999999999999</v>
      </c>
      <c r="DUT8" s="27">
        <v>1.4981</v>
      </c>
      <c r="DUU8" s="27">
        <v>1.4912000000000001</v>
      </c>
      <c r="DUV8" s="27">
        <v>1.4698</v>
      </c>
      <c r="DUW8" s="27">
        <v>1.4856</v>
      </c>
      <c r="DUX8" s="27">
        <v>1.4803999999999999</v>
      </c>
      <c r="DUY8" s="27">
        <v>1.4803999999999999</v>
      </c>
      <c r="DUZ8" s="27">
        <v>1.4803999999999999</v>
      </c>
      <c r="DVA8" s="27">
        <v>1.4807999999999999</v>
      </c>
      <c r="DVB8" s="27">
        <v>1.4776</v>
      </c>
      <c r="DVC8" s="27">
        <v>1.4733000000000001</v>
      </c>
      <c r="DVD8" s="27">
        <v>1.4743999999999999</v>
      </c>
      <c r="DVE8" s="27">
        <v>1.4622999999999999</v>
      </c>
      <c r="DVF8" s="27">
        <v>1.4622999999999999</v>
      </c>
      <c r="DVG8" s="27">
        <v>1.4622999999999999</v>
      </c>
      <c r="DVH8" s="27">
        <v>1.4596</v>
      </c>
      <c r="DVI8" s="27">
        <v>1.4541999999999999</v>
      </c>
      <c r="DVJ8" s="27">
        <v>1.4421999999999999</v>
      </c>
      <c r="DVK8" s="27">
        <v>1.4502999999999999</v>
      </c>
      <c r="DVL8" s="27">
        <v>1.4575</v>
      </c>
      <c r="DVM8" s="27">
        <v>1.4575</v>
      </c>
      <c r="DVN8" s="27">
        <v>1.4575</v>
      </c>
      <c r="DVO8" s="27">
        <v>1.468</v>
      </c>
      <c r="DVP8" s="27">
        <v>1.466</v>
      </c>
      <c r="DVQ8" s="27">
        <v>1.4561999999999999</v>
      </c>
      <c r="DVR8" s="27">
        <v>1.4501999999999999</v>
      </c>
      <c r="DVS8" s="27">
        <v>1.4570000000000001</v>
      </c>
      <c r="DVT8" s="27">
        <v>1.4570000000000001</v>
      </c>
      <c r="DVU8" s="27">
        <v>1.4570000000000001</v>
      </c>
      <c r="DVV8" s="27">
        <v>1.4481999999999999</v>
      </c>
      <c r="DVW8" s="27">
        <v>1.4401999999999999</v>
      </c>
      <c r="DVX8" s="27">
        <v>1.4345000000000001</v>
      </c>
      <c r="DVY8" s="27">
        <v>1.4359</v>
      </c>
      <c r="DVZ8" s="27">
        <v>1.4359</v>
      </c>
      <c r="DWA8" s="27">
        <v>1.4359</v>
      </c>
      <c r="DWB8" s="27">
        <v>1.4359</v>
      </c>
      <c r="DWC8" s="27">
        <v>1.4269000000000001</v>
      </c>
      <c r="DWD8" s="27">
        <v>1.43</v>
      </c>
      <c r="DWE8" s="27">
        <v>1.4469000000000001</v>
      </c>
      <c r="DWF8" s="27">
        <v>1.4437</v>
      </c>
      <c r="DWG8" s="27">
        <v>1.4575</v>
      </c>
      <c r="DWH8" s="27">
        <v>1.4575</v>
      </c>
      <c r="DWI8" s="27">
        <v>1.4575</v>
      </c>
      <c r="DWJ8" s="27">
        <v>1.4756</v>
      </c>
      <c r="DWK8" s="27">
        <v>1.4935</v>
      </c>
      <c r="DWL8" s="27">
        <v>1.4772000000000001</v>
      </c>
      <c r="DWM8" s="27">
        <v>1.5009999999999999</v>
      </c>
      <c r="DWN8" s="27">
        <v>1.4682999999999999</v>
      </c>
      <c r="DWO8" s="27">
        <v>1.4682999999999999</v>
      </c>
      <c r="DWP8" s="27">
        <v>1.4682999999999999</v>
      </c>
      <c r="DWQ8" s="27">
        <v>1.5098</v>
      </c>
      <c r="DWR8" s="27">
        <v>1.5114000000000001</v>
      </c>
      <c r="DWS8" s="27">
        <v>1.5162</v>
      </c>
      <c r="DWT8" s="27">
        <v>1.5250999999999999</v>
      </c>
      <c r="DWU8" s="27">
        <v>1.5299</v>
      </c>
      <c r="DWV8" s="27">
        <v>1.5299</v>
      </c>
      <c r="DWW8" s="27">
        <v>1.5299</v>
      </c>
      <c r="DWX8" s="27">
        <v>1.5275000000000001</v>
      </c>
      <c r="DWY8" s="27">
        <v>1.5209999999999999</v>
      </c>
      <c r="DWZ8" s="27">
        <v>1.5327999999999999</v>
      </c>
      <c r="DXA8" s="27">
        <v>1.5446</v>
      </c>
      <c r="DXB8" s="27">
        <v>1.5347999999999999</v>
      </c>
      <c r="DXC8" s="27">
        <v>1.5347999999999999</v>
      </c>
      <c r="DXD8" s="27">
        <v>1.5347999999999999</v>
      </c>
      <c r="DXE8" s="27">
        <v>1.5389999999999999</v>
      </c>
      <c r="DXF8" s="27">
        <v>1.5388999999999999</v>
      </c>
      <c r="DXG8" s="27">
        <v>1.5386</v>
      </c>
      <c r="DXH8" s="27">
        <v>1.5255000000000001</v>
      </c>
      <c r="DXI8" s="27">
        <v>1.5431999999999999</v>
      </c>
      <c r="DXJ8" s="27">
        <v>1.5431999999999999</v>
      </c>
      <c r="DXK8" s="27">
        <v>1.5431999999999999</v>
      </c>
      <c r="DXL8" s="27">
        <v>1.5437000000000001</v>
      </c>
      <c r="DXM8" s="27">
        <v>1.5447</v>
      </c>
      <c r="DXN8" s="27">
        <v>1.5414000000000001</v>
      </c>
      <c r="DXO8" s="27">
        <v>1.5394000000000001</v>
      </c>
      <c r="DXP8" s="27">
        <v>1.5348999999999999</v>
      </c>
      <c r="DXQ8" s="27">
        <v>1.5348999999999999</v>
      </c>
      <c r="DXR8" s="27">
        <v>1.5348999999999999</v>
      </c>
      <c r="DXS8" s="27">
        <v>1.5195000000000001</v>
      </c>
      <c r="DXT8" s="27">
        <v>1.5179</v>
      </c>
      <c r="DXU8" s="27">
        <v>1.5181</v>
      </c>
      <c r="DXV8" s="27">
        <v>1.5221</v>
      </c>
      <c r="DXW8" s="27">
        <v>1.5221</v>
      </c>
      <c r="DXX8" s="27">
        <v>1.5221</v>
      </c>
      <c r="DXY8" s="27">
        <v>1.5221</v>
      </c>
      <c r="DXZ8" s="27">
        <v>1.5221</v>
      </c>
      <c r="DYA8" s="27">
        <v>1.5147999999999999</v>
      </c>
      <c r="DYB8" s="27">
        <v>1.5092000000000001</v>
      </c>
      <c r="DYC8" s="27">
        <v>1.4978</v>
      </c>
      <c r="DYD8" s="27">
        <v>1.4830000000000001</v>
      </c>
      <c r="DYE8" s="27">
        <v>1.4830000000000001</v>
      </c>
      <c r="DYF8" s="27">
        <v>1.4830000000000001</v>
      </c>
      <c r="DYG8" s="27">
        <v>1.4933000000000001</v>
      </c>
      <c r="DYH8" s="27">
        <v>1.4908999999999999</v>
      </c>
      <c r="DYI8" s="27">
        <v>1.5013000000000001</v>
      </c>
      <c r="DYJ8" s="27">
        <v>1.4984</v>
      </c>
      <c r="DYK8" s="27">
        <v>1.5145999999999999</v>
      </c>
      <c r="DYL8" s="27">
        <v>1.5145999999999999</v>
      </c>
      <c r="DYM8" s="27">
        <v>1.5145999999999999</v>
      </c>
      <c r="DYN8" s="27">
        <v>1.528</v>
      </c>
      <c r="DYO8" s="27">
        <v>1.5348999999999999</v>
      </c>
      <c r="DYP8" s="27">
        <v>1.5132000000000001</v>
      </c>
      <c r="DYQ8" s="27">
        <v>1.5052000000000001</v>
      </c>
      <c r="DYR8" s="27">
        <v>1.5155000000000001</v>
      </c>
      <c r="DYS8" s="27">
        <v>1.5155000000000001</v>
      </c>
      <c r="DYT8" s="27">
        <v>1.5155000000000001</v>
      </c>
      <c r="DYU8" s="27">
        <v>1.5031000000000001</v>
      </c>
      <c r="DYV8" s="27">
        <v>1.4933000000000001</v>
      </c>
      <c r="DYW8" s="27">
        <v>1.4957</v>
      </c>
      <c r="DYX8" s="27">
        <v>1.514</v>
      </c>
      <c r="DYY8" s="27">
        <v>1.5048999999999999</v>
      </c>
      <c r="DYZ8" s="27">
        <v>1.5048999999999999</v>
      </c>
      <c r="DZA8" s="27">
        <v>1.5048999999999999</v>
      </c>
      <c r="DZB8" s="27">
        <v>1.5103</v>
      </c>
      <c r="DZC8" s="27">
        <v>1.5061</v>
      </c>
      <c r="DZD8" s="27">
        <v>1.4947999999999999</v>
      </c>
      <c r="DZE8" s="27">
        <v>1.4917</v>
      </c>
      <c r="DZF8" s="27">
        <v>1.5201</v>
      </c>
      <c r="DZG8" s="27">
        <v>1.5201</v>
      </c>
      <c r="DZH8" s="27">
        <v>1.5201</v>
      </c>
      <c r="DZI8" s="27">
        <v>1.5313000000000001</v>
      </c>
      <c r="DZJ8" s="27">
        <v>1.5438000000000001</v>
      </c>
      <c r="DZK8" s="27">
        <v>1.5425</v>
      </c>
      <c r="DZL8" s="27">
        <v>1.5488999999999999</v>
      </c>
      <c r="DZM8" s="27">
        <v>1.5391999999999999</v>
      </c>
      <c r="DZN8" s="27">
        <v>1.5391999999999999</v>
      </c>
      <c r="DZO8" s="27">
        <v>1.5391999999999999</v>
      </c>
      <c r="DZP8" s="27">
        <v>1.5587</v>
      </c>
      <c r="DZQ8" s="27">
        <v>1.5794999999999999</v>
      </c>
      <c r="DZR8" s="27">
        <v>1.5679000000000001</v>
      </c>
      <c r="DZS8" s="27">
        <v>1.5683</v>
      </c>
      <c r="DZT8" s="27">
        <v>1.5616000000000001</v>
      </c>
      <c r="DZU8" s="27">
        <v>1.5616000000000001</v>
      </c>
      <c r="DZV8" s="27">
        <v>1.5616000000000001</v>
      </c>
      <c r="DZW8" s="27">
        <v>1.5632999999999999</v>
      </c>
      <c r="DZX8" s="27">
        <v>1.5617000000000001</v>
      </c>
      <c r="DZY8" s="27">
        <v>1.5629</v>
      </c>
      <c r="DZZ8" s="27">
        <v>1.5609</v>
      </c>
      <c r="EAA8" s="27">
        <v>1.5678000000000001</v>
      </c>
      <c r="EAB8" s="27">
        <v>1.5678000000000001</v>
      </c>
      <c r="EAC8" s="27">
        <v>1.5678000000000001</v>
      </c>
      <c r="EAD8" s="27">
        <v>1.5860000000000001</v>
      </c>
      <c r="EAE8" s="27">
        <v>1.5960000000000001</v>
      </c>
      <c r="EAF8" s="27">
        <v>1.5951</v>
      </c>
      <c r="EAG8" s="27">
        <v>1.5903</v>
      </c>
      <c r="EAH8" s="27">
        <v>1.6116999999999999</v>
      </c>
      <c r="EAI8" s="27">
        <v>1.6116999999999999</v>
      </c>
      <c r="EAJ8" s="27">
        <v>1.6116999999999999</v>
      </c>
      <c r="EAK8" s="27">
        <v>1.6248</v>
      </c>
      <c r="EAL8" s="27">
        <v>1.6226</v>
      </c>
      <c r="EAM8" s="27">
        <v>1.6128</v>
      </c>
      <c r="EAN8" s="27">
        <v>1.613</v>
      </c>
      <c r="EAO8" s="27">
        <v>1.613</v>
      </c>
      <c r="EAP8" s="27">
        <v>1.613</v>
      </c>
      <c r="EAQ8" s="27">
        <v>1.613</v>
      </c>
      <c r="EAR8" s="27">
        <v>1.6166</v>
      </c>
      <c r="EAS8" s="27">
        <v>1.6258999999999999</v>
      </c>
      <c r="EAT8" s="27">
        <v>1.6332</v>
      </c>
      <c r="EAU8" s="27">
        <v>1.6337999999999999</v>
      </c>
      <c r="EAV8" s="27">
        <v>1.6315</v>
      </c>
      <c r="EAW8" s="27">
        <v>1.6315</v>
      </c>
      <c r="EAX8" s="27">
        <v>1.6315</v>
      </c>
      <c r="EAY8" s="27">
        <v>1.6267</v>
      </c>
      <c r="EAZ8" s="27">
        <v>1.6278999999999999</v>
      </c>
      <c r="EBA8" s="27">
        <v>1.6140000000000001</v>
      </c>
      <c r="EBB8" s="27">
        <v>1.6162000000000001</v>
      </c>
      <c r="EBC8" s="27">
        <v>1.5975999999999999</v>
      </c>
      <c r="EBD8" s="27">
        <v>1.5975999999999999</v>
      </c>
      <c r="EBE8" s="27">
        <v>1.5975999999999999</v>
      </c>
      <c r="EBF8" s="27">
        <v>1.59</v>
      </c>
      <c r="EBG8" s="27">
        <v>1.5969</v>
      </c>
      <c r="EBH8" s="27">
        <v>1.6039000000000001</v>
      </c>
      <c r="EBI8" s="27">
        <v>1.6142000000000001</v>
      </c>
      <c r="EBJ8" s="27">
        <v>1.6221000000000001</v>
      </c>
      <c r="EBK8" s="27">
        <v>1.6221000000000001</v>
      </c>
      <c r="EBL8" s="27">
        <v>1.6221000000000001</v>
      </c>
      <c r="EBM8" s="27">
        <v>1.6221000000000001</v>
      </c>
      <c r="EBN8" s="27">
        <v>1.5861000000000001</v>
      </c>
      <c r="EBO8" s="27">
        <v>1.5989</v>
      </c>
      <c r="EBP8" s="27">
        <v>1.5980000000000001</v>
      </c>
      <c r="EBQ8" s="27">
        <v>1.5984</v>
      </c>
      <c r="EBR8" s="27">
        <v>1.5984</v>
      </c>
      <c r="EBS8" s="27">
        <v>1.5984</v>
      </c>
      <c r="EBT8" s="27">
        <v>1.5984</v>
      </c>
      <c r="EBU8" s="27">
        <v>1.5955999999999999</v>
      </c>
      <c r="EBV8" s="27">
        <v>1.5989</v>
      </c>
      <c r="EBW8" s="27">
        <v>1.6111</v>
      </c>
      <c r="EBX8" s="27">
        <v>1.6163000000000001</v>
      </c>
      <c r="EBY8" s="27">
        <v>1.6163000000000001</v>
      </c>
      <c r="EBZ8" s="27">
        <v>1.6163000000000001</v>
      </c>
      <c r="ECA8" s="27">
        <v>1.6116999999999999</v>
      </c>
      <c r="ECB8" s="27">
        <v>1.637</v>
      </c>
      <c r="ECC8" s="27">
        <v>1.6229</v>
      </c>
      <c r="ECD8" s="27">
        <v>1.6264000000000001</v>
      </c>
      <c r="ECE8" s="27">
        <v>1.6303000000000001</v>
      </c>
      <c r="ECF8" s="27">
        <v>1.6303000000000001</v>
      </c>
      <c r="ECG8" s="27">
        <v>1.6303000000000001</v>
      </c>
      <c r="ECH8" s="27">
        <v>1.6289</v>
      </c>
      <c r="ECI8" s="27">
        <v>1.6325000000000001</v>
      </c>
      <c r="ECJ8" s="27">
        <v>1.6289</v>
      </c>
      <c r="ECK8" s="27">
        <v>1.6337999999999999</v>
      </c>
      <c r="ECL8" s="27">
        <v>1.6653</v>
      </c>
      <c r="ECM8" s="27">
        <v>1.6653</v>
      </c>
      <c r="ECN8" s="27">
        <v>1.6653</v>
      </c>
      <c r="ECO8" s="27">
        <v>1.6631</v>
      </c>
      <c r="ECP8" s="27">
        <v>1.6687000000000001</v>
      </c>
      <c r="ECQ8" s="27">
        <v>1.6568000000000001</v>
      </c>
      <c r="ECR8" s="27">
        <v>1.6480999999999999</v>
      </c>
      <c r="ECS8" s="27">
        <v>1.641</v>
      </c>
      <c r="ECT8" s="27">
        <v>1.641</v>
      </c>
      <c r="ECU8" s="27">
        <v>1.641</v>
      </c>
      <c r="ECV8" s="27">
        <v>1.6543000000000001</v>
      </c>
      <c r="ECW8" s="27">
        <v>1.6700999999999999</v>
      </c>
      <c r="ECX8" s="27">
        <v>1.6575</v>
      </c>
      <c r="ECY8" s="27">
        <v>1.6617</v>
      </c>
      <c r="ECZ8" s="27">
        <v>1.6476999999999999</v>
      </c>
      <c r="EDA8" s="27">
        <v>1.6476999999999999</v>
      </c>
      <c r="EDB8" s="27">
        <v>1.6476999999999999</v>
      </c>
      <c r="EDC8" s="27">
        <v>1.6628000000000001</v>
      </c>
      <c r="EDD8" s="27">
        <v>1.6815</v>
      </c>
      <c r="EDE8" s="27">
        <v>1.6783999999999999</v>
      </c>
      <c r="EDF8" s="27">
        <v>1.6722999999999999</v>
      </c>
      <c r="EDG8" s="27">
        <v>1.6681999999999999</v>
      </c>
      <c r="EDH8" s="27">
        <v>1.6681999999999999</v>
      </c>
      <c r="EDI8" s="27">
        <v>1.6681999999999999</v>
      </c>
      <c r="EDJ8" s="27">
        <v>1.6543000000000001</v>
      </c>
      <c r="EDK8" s="27">
        <v>1.6654</v>
      </c>
      <c r="EDL8" s="27">
        <v>1.6655</v>
      </c>
      <c r="EDM8" s="27">
        <v>1.6767000000000001</v>
      </c>
      <c r="EDN8" s="27">
        <v>1.6587000000000001</v>
      </c>
      <c r="EDO8" s="27">
        <v>1.6587000000000001</v>
      </c>
      <c r="EDP8" s="27">
        <v>1.6587000000000001</v>
      </c>
      <c r="EDQ8" s="27">
        <v>1.6606000000000001</v>
      </c>
      <c r="EDR8" s="27">
        <v>1.6518999999999999</v>
      </c>
      <c r="EDS8" s="27">
        <v>1.6312</v>
      </c>
      <c r="EDT8" s="27">
        <v>1.6353</v>
      </c>
      <c r="EDU8" s="27">
        <v>1.6558999999999999</v>
      </c>
      <c r="EDV8" s="27">
        <v>1.6558999999999999</v>
      </c>
      <c r="EDW8" s="27">
        <v>1.6558999999999999</v>
      </c>
      <c r="EDX8" s="27">
        <v>1.6476999999999999</v>
      </c>
      <c r="EDY8" s="27">
        <v>1.6324000000000001</v>
      </c>
      <c r="EDZ8" s="27">
        <v>1.6386000000000001</v>
      </c>
      <c r="EEA8" s="27">
        <v>1.6335999999999999</v>
      </c>
      <c r="EEB8" s="27">
        <v>1.6375999999999999</v>
      </c>
      <c r="EEC8" s="27">
        <v>1.6375999999999999</v>
      </c>
      <c r="EED8" s="27">
        <v>1.6375999999999999</v>
      </c>
      <c r="EEE8" s="27">
        <v>1.6569</v>
      </c>
      <c r="EEF8" s="27">
        <v>1.6577</v>
      </c>
      <c r="EEG8" s="27">
        <v>1.6420999999999999</v>
      </c>
      <c r="EEH8" s="27">
        <v>1.6315999999999999</v>
      </c>
      <c r="EEI8" s="27">
        <v>1.6308</v>
      </c>
      <c r="EEJ8" s="27">
        <v>1.6308</v>
      </c>
      <c r="EEK8" s="27">
        <v>1.6308</v>
      </c>
      <c r="EEL8" s="27">
        <v>1.625</v>
      </c>
      <c r="EEM8" s="27">
        <v>1.5996999999999999</v>
      </c>
      <c r="EEN8" s="27">
        <v>1.5799000000000001</v>
      </c>
      <c r="EEO8" s="27">
        <v>1.5820000000000001</v>
      </c>
      <c r="EEP8" s="27">
        <v>1.5983000000000001</v>
      </c>
      <c r="EEQ8" s="27">
        <v>1.5983000000000001</v>
      </c>
      <c r="EER8" s="27">
        <v>1.5983000000000001</v>
      </c>
      <c r="EES8" s="27">
        <v>1.6047</v>
      </c>
      <c r="EET8" s="27">
        <v>1.5887</v>
      </c>
      <c r="EEU8" s="27">
        <v>1.5898000000000001</v>
      </c>
      <c r="EEV8" s="27">
        <v>1.5936999999999999</v>
      </c>
      <c r="EEW8" s="27">
        <v>1.5849</v>
      </c>
      <c r="EEX8" s="27">
        <v>1.5849</v>
      </c>
      <c r="EEY8" s="27">
        <v>1.5849</v>
      </c>
      <c r="EEZ8" s="27">
        <v>1.5962000000000001</v>
      </c>
      <c r="EFA8" s="27">
        <v>1.6104000000000001</v>
      </c>
      <c r="EFB8" s="27">
        <v>1.5955999999999999</v>
      </c>
      <c r="EFC8" s="27">
        <v>1.5878000000000001</v>
      </c>
      <c r="EFD8" s="27">
        <v>1.5967</v>
      </c>
      <c r="EFE8" s="27">
        <v>1.5967</v>
      </c>
      <c r="EFF8" s="27">
        <v>1.5967</v>
      </c>
      <c r="EFG8" s="27">
        <v>1.6216999999999999</v>
      </c>
      <c r="EFH8" s="27">
        <v>1.6436999999999999</v>
      </c>
      <c r="EFI8" s="27">
        <v>1.6336999999999999</v>
      </c>
      <c r="EFJ8" s="27">
        <v>1.6168</v>
      </c>
      <c r="EFK8" s="27">
        <v>1.6333</v>
      </c>
      <c r="EFL8" s="27">
        <v>1.6333</v>
      </c>
      <c r="EFM8" s="27">
        <v>1.6333</v>
      </c>
      <c r="EFN8" s="27">
        <v>1.6520999999999999</v>
      </c>
      <c r="EFO8" s="27">
        <v>1.649</v>
      </c>
      <c r="EFP8" s="27">
        <v>1.6474</v>
      </c>
      <c r="EFQ8" s="27">
        <v>1.6565000000000001</v>
      </c>
      <c r="EFR8" s="27">
        <v>1.67</v>
      </c>
      <c r="EFS8" s="27">
        <v>1.67</v>
      </c>
      <c r="EFT8" s="27">
        <v>1.67</v>
      </c>
      <c r="EFU8" s="27">
        <v>1.6609</v>
      </c>
      <c r="EFV8" s="27">
        <v>1.6515</v>
      </c>
      <c r="EFW8" s="27">
        <v>1.6566000000000001</v>
      </c>
      <c r="EFX8" s="27">
        <v>1.6405000000000001</v>
      </c>
      <c r="EFY8" s="27">
        <v>1.6355999999999999</v>
      </c>
      <c r="EFZ8" s="27">
        <v>1.6355999999999999</v>
      </c>
      <c r="EGA8" s="27">
        <v>1.6355999999999999</v>
      </c>
      <c r="EGB8" s="27">
        <v>1.6388</v>
      </c>
      <c r="EGC8" s="27">
        <v>1.625</v>
      </c>
      <c r="EGD8" s="27">
        <v>1.6237999999999999</v>
      </c>
      <c r="EGE8" s="27">
        <v>1.6193</v>
      </c>
      <c r="EGF8" s="27">
        <v>1.6352</v>
      </c>
      <c r="EGG8" s="27">
        <v>1.6352</v>
      </c>
      <c r="EGH8" s="27">
        <v>1.6352</v>
      </c>
      <c r="EGI8" s="27">
        <v>1.6206</v>
      </c>
      <c r="EGJ8" s="27">
        <v>1.6253</v>
      </c>
      <c r="EGK8" s="27">
        <v>1.6388</v>
      </c>
      <c r="EGL8" s="27">
        <v>1.6496999999999999</v>
      </c>
      <c r="EGM8" s="27">
        <v>1.6553</v>
      </c>
      <c r="EGN8" s="27">
        <v>1.6553</v>
      </c>
      <c r="EGO8" s="27">
        <v>1.6553</v>
      </c>
      <c r="EGP8" s="27">
        <v>1.6489</v>
      </c>
      <c r="EGQ8" s="27">
        <v>1.6394</v>
      </c>
      <c r="EGR8" s="27">
        <v>1.6462000000000001</v>
      </c>
      <c r="EGS8" s="27">
        <v>1.6308</v>
      </c>
      <c r="EGT8" s="27">
        <v>1.659</v>
      </c>
      <c r="EGU8" s="27">
        <v>1.659</v>
      </c>
      <c r="EGV8" s="27">
        <v>1.659</v>
      </c>
      <c r="EGW8" s="27">
        <v>1.6646000000000001</v>
      </c>
      <c r="EGX8" s="27">
        <v>1.6483000000000001</v>
      </c>
      <c r="EGY8" s="27">
        <v>1.6503000000000001</v>
      </c>
      <c r="EGZ8" s="27">
        <v>1.6638999999999999</v>
      </c>
      <c r="EHA8" s="27">
        <v>1.6758</v>
      </c>
      <c r="EHB8" s="27">
        <v>1.6758</v>
      </c>
      <c r="EHC8" s="27">
        <v>1.6758</v>
      </c>
      <c r="EHD8" s="27">
        <v>1.6858</v>
      </c>
      <c r="EHE8" s="27">
        <v>1.7014</v>
      </c>
      <c r="EHF8" s="27">
        <v>1.6953</v>
      </c>
      <c r="EHG8" s="27">
        <v>1.6842999999999999</v>
      </c>
      <c r="EHH8" s="27">
        <v>1.6524000000000001</v>
      </c>
      <c r="EHI8" s="27">
        <v>1.6524000000000001</v>
      </c>
      <c r="EHJ8" s="27">
        <v>1.6524000000000001</v>
      </c>
      <c r="EHK8" s="27">
        <v>1.6486000000000001</v>
      </c>
      <c r="EHL8" s="27">
        <v>1.6378999999999999</v>
      </c>
      <c r="EHM8" s="27">
        <v>1.6503000000000001</v>
      </c>
      <c r="EHN8" s="27">
        <v>1.649</v>
      </c>
      <c r="EHO8" s="27">
        <v>1.6409</v>
      </c>
      <c r="EHP8" s="27">
        <v>1.6409</v>
      </c>
      <c r="EHQ8" s="27">
        <v>1.6409</v>
      </c>
      <c r="EHR8" s="27">
        <v>1.6513</v>
      </c>
      <c r="EHS8" s="27">
        <v>1.641</v>
      </c>
      <c r="EHT8" s="27">
        <v>1.6436999999999999</v>
      </c>
      <c r="EHU8" s="27">
        <v>1.6529</v>
      </c>
      <c r="EHV8" s="27">
        <v>1.6283000000000001</v>
      </c>
      <c r="EHW8" s="27">
        <v>1.6283000000000001</v>
      </c>
      <c r="EHX8" s="27">
        <v>1.6283000000000001</v>
      </c>
      <c r="EHY8" s="27">
        <v>1.6447000000000001</v>
      </c>
      <c r="EHZ8" s="27">
        <v>1.6428</v>
      </c>
      <c r="EIA8" s="27">
        <v>1.6315</v>
      </c>
      <c r="EIB8" s="27">
        <v>1.6104000000000001</v>
      </c>
      <c r="EIC8" s="27">
        <v>1.6202000000000001</v>
      </c>
      <c r="EID8" s="27">
        <v>1.6202000000000001</v>
      </c>
      <c r="EIE8" s="27">
        <v>1.6202000000000001</v>
      </c>
      <c r="EIF8" s="27">
        <v>1.6255999999999999</v>
      </c>
      <c r="EIG8" s="27">
        <v>1.6071</v>
      </c>
      <c r="EIH8" s="27">
        <v>1.6229</v>
      </c>
      <c r="EII8" s="27">
        <v>1.6136999999999999</v>
      </c>
      <c r="EIJ8" s="27">
        <v>1.6361000000000001</v>
      </c>
      <c r="EIK8" s="27">
        <v>1.6361000000000001</v>
      </c>
      <c r="EIL8" s="27">
        <v>1.6361000000000001</v>
      </c>
      <c r="EIM8" s="27">
        <v>1.6387</v>
      </c>
      <c r="EIN8" s="27">
        <v>1.6463000000000001</v>
      </c>
      <c r="EIO8" s="27">
        <v>1.6587000000000001</v>
      </c>
      <c r="EIP8" s="27">
        <v>1.6565000000000001</v>
      </c>
      <c r="EIQ8" s="27">
        <v>1.65</v>
      </c>
      <c r="EIR8" s="27">
        <v>1.65</v>
      </c>
      <c r="EIS8" s="27">
        <v>1.65</v>
      </c>
      <c r="EIT8" s="27">
        <v>1.6272</v>
      </c>
      <c r="EIU8" s="27">
        <v>1.6517999999999999</v>
      </c>
      <c r="EIV8" s="27">
        <v>1.6304000000000001</v>
      </c>
      <c r="EIW8" s="27">
        <v>1.6448</v>
      </c>
      <c r="EIX8" s="27">
        <v>1.6446000000000001</v>
      </c>
      <c r="EIY8" s="27">
        <v>1.6446000000000001</v>
      </c>
      <c r="EIZ8" s="27">
        <v>1.6446000000000001</v>
      </c>
      <c r="EJA8" s="27">
        <v>1.6217999999999999</v>
      </c>
      <c r="EJB8" s="27">
        <v>1.6240000000000001</v>
      </c>
      <c r="EJC8" s="27">
        <v>1.6463000000000001</v>
      </c>
      <c r="EJD8" s="27">
        <v>1.6348</v>
      </c>
      <c r="EJE8" s="27">
        <v>1.6402000000000001</v>
      </c>
      <c r="EJF8" s="27">
        <v>1.6402000000000001</v>
      </c>
      <c r="EJG8" s="27">
        <v>1.6402000000000001</v>
      </c>
      <c r="EJH8" s="27">
        <v>1.6420999999999999</v>
      </c>
      <c r="EJI8" s="27">
        <v>1.643</v>
      </c>
      <c r="EJJ8" s="27">
        <v>1.6171</v>
      </c>
      <c r="EJK8" s="27">
        <v>1.5921000000000001</v>
      </c>
      <c r="EJL8" s="27">
        <v>1.6125</v>
      </c>
      <c r="EJM8" s="27">
        <v>1.6125</v>
      </c>
      <c r="EJN8" s="27">
        <v>1.6125</v>
      </c>
      <c r="EJO8" s="27">
        <v>1.6222000000000001</v>
      </c>
      <c r="EJP8" s="27">
        <v>1.6526000000000001</v>
      </c>
      <c r="EJQ8" s="27">
        <v>1.6456</v>
      </c>
      <c r="EJR8" s="27">
        <v>1.6382000000000001</v>
      </c>
      <c r="EJS8" s="27">
        <v>1.6151</v>
      </c>
      <c r="EJT8" s="27">
        <v>1.6151</v>
      </c>
      <c r="EJU8" s="27">
        <v>1.6151</v>
      </c>
      <c r="EJV8" s="27">
        <v>1.5926</v>
      </c>
      <c r="EJW8" s="27">
        <v>1.5967</v>
      </c>
      <c r="EJX8" s="27">
        <v>1.5876999999999999</v>
      </c>
      <c r="EJY8" s="27">
        <v>1.5914999999999999</v>
      </c>
      <c r="EJZ8" s="27">
        <v>1.5911999999999999</v>
      </c>
      <c r="EKA8" s="27">
        <v>1.5911999999999999</v>
      </c>
      <c r="EKB8" s="27">
        <v>1.5911999999999999</v>
      </c>
      <c r="EKC8" s="27">
        <v>1.5667</v>
      </c>
      <c r="EKD8" s="27">
        <v>1.5510999999999999</v>
      </c>
      <c r="EKE8" s="27">
        <v>1.5479000000000001</v>
      </c>
      <c r="EKF8" s="27">
        <v>1.5290999999999999</v>
      </c>
      <c r="EKG8" s="27">
        <v>1.518</v>
      </c>
      <c r="EKH8" s="27">
        <v>1.518</v>
      </c>
      <c r="EKI8" s="27">
        <v>1.518</v>
      </c>
      <c r="EKJ8" s="27">
        <v>1.5102</v>
      </c>
      <c r="EKK8" s="27">
        <v>1.514</v>
      </c>
      <c r="EKL8" s="27">
        <v>1.5316000000000001</v>
      </c>
      <c r="EKM8" s="27">
        <v>1.5105999999999999</v>
      </c>
      <c r="EKN8" s="27">
        <v>1.5072000000000001</v>
      </c>
      <c r="EKO8" s="27">
        <v>1.5072000000000001</v>
      </c>
      <c r="EKP8" s="27">
        <v>1.5072000000000001</v>
      </c>
      <c r="EKQ8" s="27">
        <v>1.5105</v>
      </c>
      <c r="EKR8" s="27">
        <v>1.5034000000000001</v>
      </c>
      <c r="EKS8" s="27">
        <v>1.5128999999999999</v>
      </c>
      <c r="EKT8" s="27">
        <v>1.4862</v>
      </c>
      <c r="EKU8" s="27">
        <v>1.486</v>
      </c>
      <c r="EKV8" s="27">
        <v>1.486</v>
      </c>
      <c r="EKW8" s="27">
        <v>1.486</v>
      </c>
      <c r="EKX8" s="27">
        <v>1.486</v>
      </c>
      <c r="EKY8" s="27">
        <v>1.4761</v>
      </c>
      <c r="EKZ8" s="27">
        <v>1.4592000000000001</v>
      </c>
      <c r="ELA8" s="27">
        <v>1.4571000000000001</v>
      </c>
      <c r="ELB8" s="27">
        <v>1.4604999999999999</v>
      </c>
      <c r="ELC8" s="27">
        <v>1.4604999999999999</v>
      </c>
      <c r="ELD8" s="27">
        <v>1.4604999999999999</v>
      </c>
      <c r="ELE8" s="27">
        <v>1.4552</v>
      </c>
      <c r="ELF8" s="27">
        <v>1.4577</v>
      </c>
      <c r="ELG8" s="27">
        <v>1.4553</v>
      </c>
      <c r="ELH8" s="27">
        <v>1.4575</v>
      </c>
      <c r="ELI8" s="27">
        <v>1.4792000000000001</v>
      </c>
      <c r="ELJ8" s="27">
        <v>1.4792000000000001</v>
      </c>
      <c r="ELK8" s="27">
        <v>1.4792000000000001</v>
      </c>
      <c r="ELL8" s="27">
        <v>1.4901</v>
      </c>
      <c r="ELM8" s="27">
        <v>1.4934000000000001</v>
      </c>
      <c r="ELN8" s="27">
        <v>1.4892000000000001</v>
      </c>
      <c r="ELO8" s="27">
        <v>1.4676</v>
      </c>
      <c r="ELP8" s="27">
        <v>1.4676</v>
      </c>
      <c r="ELQ8" s="27">
        <v>1.4676</v>
      </c>
      <c r="ELR8" s="27">
        <v>1.4676</v>
      </c>
      <c r="ELS8" s="27">
        <v>1.4676</v>
      </c>
      <c r="ELT8" s="27">
        <v>1.4712000000000001</v>
      </c>
      <c r="ELU8" s="27">
        <v>1.4645999999999999</v>
      </c>
      <c r="ELV8" s="27">
        <v>1.4908999999999999</v>
      </c>
      <c r="ELW8" s="27">
        <v>1.4763999999999999</v>
      </c>
      <c r="ELX8" s="27">
        <v>1.4763999999999999</v>
      </c>
      <c r="ELY8" s="27">
        <v>1.4763999999999999</v>
      </c>
      <c r="ELZ8" s="27">
        <v>1.4670000000000001</v>
      </c>
      <c r="EMA8" s="27">
        <v>1.4388000000000001</v>
      </c>
      <c r="EMB8" s="27">
        <v>1.4297</v>
      </c>
      <c r="EMC8" s="27">
        <v>1.42</v>
      </c>
      <c r="EMD8" s="27">
        <v>1.4319</v>
      </c>
      <c r="EME8" s="27">
        <v>1.4319</v>
      </c>
      <c r="EMF8" s="27">
        <v>1.4319</v>
      </c>
      <c r="EMG8" s="27">
        <v>1.4605999999999999</v>
      </c>
      <c r="EMH8" s="27">
        <v>1.46</v>
      </c>
      <c r="EMI8" s="27">
        <v>1.4672000000000001</v>
      </c>
      <c r="EMJ8" s="27">
        <v>1.4587000000000001</v>
      </c>
      <c r="EMK8" s="27">
        <v>1.4421999999999999</v>
      </c>
      <c r="EML8" s="27">
        <v>1.4421999999999999</v>
      </c>
      <c r="EMM8" s="27">
        <v>1.4421999999999999</v>
      </c>
      <c r="EMN8" s="27">
        <v>1.4536</v>
      </c>
      <c r="EMO8" s="27">
        <v>1.3980999999999999</v>
      </c>
      <c r="EMP8" s="27">
        <v>1.3969</v>
      </c>
      <c r="EMQ8" s="27">
        <v>1.4168000000000001</v>
      </c>
      <c r="EMR8" s="27">
        <v>1.3996999999999999</v>
      </c>
      <c r="EMS8" s="27">
        <v>1.3996999999999999</v>
      </c>
      <c r="EMT8" s="27">
        <v>1.3996999999999999</v>
      </c>
      <c r="EMU8" s="27">
        <v>1.3732</v>
      </c>
      <c r="EMV8" s="27">
        <v>1.3815</v>
      </c>
      <c r="EMW8" s="27">
        <v>1.3851</v>
      </c>
      <c r="EMX8" s="27">
        <v>1.3786</v>
      </c>
      <c r="EMY8" s="27">
        <v>1.4221999999999999</v>
      </c>
      <c r="EMZ8" s="27">
        <v>1.4221999999999999</v>
      </c>
      <c r="ENA8" s="27">
        <v>1.4221999999999999</v>
      </c>
      <c r="ENB8" s="27">
        <v>1.4101999999999999</v>
      </c>
      <c r="ENC8" s="27">
        <v>1.4104000000000001</v>
      </c>
      <c r="END8" s="27">
        <v>1.4083000000000001</v>
      </c>
      <c r="ENE8" s="27">
        <v>1.4100999999999999</v>
      </c>
      <c r="ENF8" s="27">
        <v>1.4157</v>
      </c>
      <c r="ENG8" s="27">
        <v>1.4157</v>
      </c>
      <c r="ENH8" s="27">
        <v>1.4157</v>
      </c>
      <c r="ENI8" s="27">
        <v>1.4340999999999999</v>
      </c>
      <c r="ENJ8" s="27">
        <v>1.4401999999999999</v>
      </c>
      <c r="ENK8" s="27">
        <v>1.4508000000000001</v>
      </c>
      <c r="ENL8" s="27">
        <v>1.4576</v>
      </c>
      <c r="ENM8" s="27">
        <v>1.4292</v>
      </c>
      <c r="ENN8" s="27">
        <v>1.4292</v>
      </c>
      <c r="ENO8" s="27">
        <v>1.4292</v>
      </c>
      <c r="ENP8" s="27">
        <v>1.44</v>
      </c>
      <c r="ENQ8" s="27">
        <v>1.4238999999999999</v>
      </c>
      <c r="ENR8" s="27">
        <v>1.4274</v>
      </c>
      <c r="ENS8" s="27">
        <v>1.4271</v>
      </c>
      <c r="ENT8" s="27">
        <v>1.4502999999999999</v>
      </c>
      <c r="ENU8" s="27">
        <v>1.4502999999999999</v>
      </c>
      <c r="ENV8" s="27">
        <v>1.4502999999999999</v>
      </c>
      <c r="ENW8" s="27">
        <v>1.4212</v>
      </c>
      <c r="ENX8" s="27">
        <v>1.4376</v>
      </c>
      <c r="ENY8" s="27">
        <v>1.4783999999999999</v>
      </c>
      <c r="ENZ8" s="27">
        <v>1.4935</v>
      </c>
      <c r="EOA8" s="27">
        <v>1.4698</v>
      </c>
      <c r="EOB8" s="27">
        <v>1.4698</v>
      </c>
      <c r="EOC8" s="27">
        <v>1.4698</v>
      </c>
      <c r="EOD8" s="27">
        <v>1.4612000000000001</v>
      </c>
      <c r="EOE8" s="27">
        <v>1.4400999999999999</v>
      </c>
      <c r="EOF8" s="27">
        <v>1.4231</v>
      </c>
      <c r="EOG8" s="27">
        <v>1.4125000000000001</v>
      </c>
      <c r="EOH8" s="27">
        <v>1.4274</v>
      </c>
      <c r="EOI8" s="27">
        <v>1.4274</v>
      </c>
      <c r="EOJ8" s="27">
        <v>1.4274</v>
      </c>
      <c r="EOK8" s="27">
        <v>1.4294</v>
      </c>
      <c r="EOL8" s="27">
        <v>1.43</v>
      </c>
      <c r="EOM8" s="27">
        <v>1.4087000000000001</v>
      </c>
      <c r="EON8" s="27">
        <v>1.3827</v>
      </c>
      <c r="EOO8" s="27">
        <v>1.3631</v>
      </c>
      <c r="EOP8" s="27">
        <v>1.3631</v>
      </c>
      <c r="EOQ8" s="27">
        <v>1.3631</v>
      </c>
      <c r="EOR8" s="27">
        <v>1.3753</v>
      </c>
      <c r="EOS8" s="27">
        <v>1.3754999999999999</v>
      </c>
      <c r="EOT8" s="27">
        <v>1.3887</v>
      </c>
      <c r="EOU8" s="27">
        <v>1.4571000000000001</v>
      </c>
      <c r="EOV8" s="27">
        <v>1.4922</v>
      </c>
      <c r="EOW8" s="27">
        <v>1.4922</v>
      </c>
      <c r="EOX8" s="27">
        <v>1.4922</v>
      </c>
      <c r="EOY8" s="27">
        <v>1.4594</v>
      </c>
      <c r="EOZ8" s="27">
        <v>1.4502999999999999</v>
      </c>
      <c r="EPA8" s="27">
        <v>1.4554</v>
      </c>
      <c r="EPB8" s="27">
        <v>1.4955000000000001</v>
      </c>
      <c r="EPC8" s="27">
        <v>1.5293000000000001</v>
      </c>
      <c r="EPD8" s="27">
        <v>1.5293000000000001</v>
      </c>
      <c r="EPE8" s="27">
        <v>1.5293000000000001</v>
      </c>
      <c r="EPF8" s="27">
        <v>1.5243</v>
      </c>
      <c r="EPG8" s="27">
        <v>1.5034000000000001</v>
      </c>
      <c r="EPH8" s="27">
        <v>1.4529000000000001</v>
      </c>
      <c r="EPI8" s="27">
        <v>1.4514</v>
      </c>
      <c r="EPJ8" s="27">
        <v>1.4429000000000001</v>
      </c>
      <c r="EPK8" s="27">
        <v>1.4429000000000001</v>
      </c>
      <c r="EPL8" s="27">
        <v>1.4429000000000001</v>
      </c>
      <c r="EPM8" s="27">
        <v>1.4611000000000001</v>
      </c>
    </row>
    <row r="9" spans="1:3809" x14ac:dyDescent="0.3">
      <c r="A9" t="s">
        <v>8256</v>
      </c>
      <c r="B9" s="27">
        <v>5.0999999999999997E-2</v>
      </c>
      <c r="C9" s="27">
        <v>5.0700000000000002E-2</v>
      </c>
      <c r="D9" s="27">
        <v>5.0599999999999999E-2</v>
      </c>
      <c r="E9" s="27">
        <v>5.0900000000000001E-2</v>
      </c>
      <c r="F9" s="27">
        <v>5.0900000000000001E-2</v>
      </c>
      <c r="G9" s="27">
        <v>5.0900000000000001E-2</v>
      </c>
      <c r="H9" s="27">
        <v>5.2200000000000003E-2</v>
      </c>
      <c r="I9" s="27">
        <v>5.1999999999999998E-2</v>
      </c>
      <c r="J9" s="27">
        <v>5.2299999999999999E-2</v>
      </c>
      <c r="K9" s="27">
        <v>5.2499999999999998E-2</v>
      </c>
      <c r="L9" s="27">
        <v>5.2499999999999998E-2</v>
      </c>
      <c r="M9" s="27">
        <v>5.2499999999999998E-2</v>
      </c>
      <c r="N9" s="27">
        <v>5.2499999999999998E-2</v>
      </c>
      <c r="O9" s="27">
        <v>5.2600000000000001E-2</v>
      </c>
      <c r="P9" s="27">
        <v>5.2600000000000001E-2</v>
      </c>
      <c r="Q9" s="27">
        <v>5.2400000000000002E-2</v>
      </c>
      <c r="R9" s="27">
        <v>5.2299999999999999E-2</v>
      </c>
      <c r="S9" s="27">
        <v>5.21E-2</v>
      </c>
      <c r="T9" s="27">
        <v>5.21E-2</v>
      </c>
      <c r="U9" s="27">
        <v>5.21E-2</v>
      </c>
      <c r="V9" s="27">
        <v>5.2600000000000001E-2</v>
      </c>
      <c r="W9" s="27">
        <v>5.21E-2</v>
      </c>
      <c r="X9" s="27">
        <v>5.2200000000000003E-2</v>
      </c>
      <c r="Y9" s="27">
        <v>5.1999999999999998E-2</v>
      </c>
      <c r="Z9" s="27">
        <v>5.21E-2</v>
      </c>
      <c r="AA9" s="27">
        <v>5.21E-2</v>
      </c>
      <c r="AB9" s="27">
        <v>5.21E-2</v>
      </c>
      <c r="AC9" s="27">
        <v>5.2200000000000003E-2</v>
      </c>
      <c r="AD9" s="27">
        <v>5.2400000000000002E-2</v>
      </c>
      <c r="AE9" s="27">
        <v>5.2600000000000001E-2</v>
      </c>
      <c r="AF9" s="27">
        <v>5.2499999999999998E-2</v>
      </c>
      <c r="AG9" s="27">
        <v>5.2299999999999999E-2</v>
      </c>
      <c r="AH9" s="27">
        <v>5.2299999999999999E-2</v>
      </c>
      <c r="AI9" s="27">
        <v>5.2299999999999999E-2</v>
      </c>
      <c r="AJ9" s="27">
        <v>5.28E-2</v>
      </c>
      <c r="AK9" s="27">
        <v>5.2699999999999997E-2</v>
      </c>
      <c r="AL9" s="27">
        <v>5.2699999999999997E-2</v>
      </c>
      <c r="AM9" s="27">
        <v>5.28E-2</v>
      </c>
      <c r="AN9" s="27">
        <v>5.2499999999999998E-2</v>
      </c>
      <c r="AO9" s="27">
        <v>5.2499999999999998E-2</v>
      </c>
      <c r="AP9" s="27">
        <v>5.2499999999999998E-2</v>
      </c>
      <c r="AQ9" s="27">
        <v>5.2200000000000003E-2</v>
      </c>
      <c r="AR9" s="27">
        <v>5.2699999999999997E-2</v>
      </c>
      <c r="AS9" s="27">
        <v>5.2999999999999999E-2</v>
      </c>
      <c r="AT9" s="27">
        <v>5.2999999999999999E-2</v>
      </c>
      <c r="AU9" s="27">
        <v>5.2999999999999999E-2</v>
      </c>
      <c r="AV9" s="27">
        <v>5.2999999999999999E-2</v>
      </c>
      <c r="AW9" s="27">
        <v>5.2999999999999999E-2</v>
      </c>
      <c r="AX9" s="27">
        <v>5.2999999999999999E-2</v>
      </c>
      <c r="AY9" s="27">
        <v>5.3100000000000001E-2</v>
      </c>
      <c r="AZ9" s="27">
        <v>5.2900000000000003E-2</v>
      </c>
      <c r="BA9" s="27">
        <v>5.3199999999999997E-2</v>
      </c>
      <c r="BB9" s="27">
        <v>5.33E-2</v>
      </c>
      <c r="BC9" s="27">
        <v>5.33E-2</v>
      </c>
      <c r="BD9" s="27">
        <v>5.33E-2</v>
      </c>
      <c r="BE9" s="27">
        <v>5.2900000000000003E-2</v>
      </c>
      <c r="BF9" s="27">
        <v>5.2999999999999999E-2</v>
      </c>
      <c r="BG9" s="27">
        <v>5.28E-2</v>
      </c>
      <c r="BH9" s="27">
        <v>5.2499999999999998E-2</v>
      </c>
      <c r="BI9" s="27">
        <v>5.2299999999999999E-2</v>
      </c>
      <c r="BJ9" s="27">
        <v>5.2299999999999999E-2</v>
      </c>
      <c r="BK9" s="27">
        <v>5.2299999999999999E-2</v>
      </c>
      <c r="BL9" s="27">
        <v>5.21E-2</v>
      </c>
      <c r="BM9" s="27">
        <v>5.2200000000000003E-2</v>
      </c>
      <c r="BN9" s="27">
        <v>5.2299999999999999E-2</v>
      </c>
      <c r="BO9" s="27">
        <v>5.1900000000000002E-2</v>
      </c>
      <c r="BP9" s="27">
        <v>5.1799999999999999E-2</v>
      </c>
      <c r="BQ9" s="27">
        <v>5.1799999999999999E-2</v>
      </c>
      <c r="BR9" s="27">
        <v>5.1799999999999999E-2</v>
      </c>
      <c r="BS9" s="27">
        <v>5.1499999999999997E-2</v>
      </c>
      <c r="BT9" s="27">
        <v>5.1900000000000002E-2</v>
      </c>
      <c r="BU9" s="27">
        <v>5.2499999999999998E-2</v>
      </c>
      <c r="BV9" s="27">
        <v>5.2400000000000002E-2</v>
      </c>
      <c r="BW9" s="27">
        <v>5.2699999999999997E-2</v>
      </c>
      <c r="BX9" s="27">
        <v>5.2699999999999997E-2</v>
      </c>
      <c r="BY9" s="27">
        <v>5.2699999999999997E-2</v>
      </c>
      <c r="BZ9" s="27">
        <v>5.3100000000000001E-2</v>
      </c>
      <c r="CA9" s="27">
        <v>5.28E-2</v>
      </c>
      <c r="CB9" s="27">
        <v>5.2600000000000001E-2</v>
      </c>
      <c r="CC9" s="27">
        <v>5.2200000000000003E-2</v>
      </c>
      <c r="CD9" s="27">
        <v>5.1900000000000002E-2</v>
      </c>
      <c r="CE9" s="27">
        <v>5.1900000000000002E-2</v>
      </c>
      <c r="CF9" s="27">
        <v>5.1900000000000002E-2</v>
      </c>
      <c r="CG9" s="27">
        <v>5.16E-2</v>
      </c>
      <c r="CH9" s="27">
        <v>5.1799999999999999E-2</v>
      </c>
      <c r="CI9" s="27">
        <v>5.1799999999999999E-2</v>
      </c>
      <c r="CJ9" s="27">
        <v>5.1499999999999997E-2</v>
      </c>
      <c r="CK9" s="27">
        <v>5.11E-2</v>
      </c>
      <c r="CL9" s="27">
        <v>5.11E-2</v>
      </c>
      <c r="CM9" s="27">
        <v>5.11E-2</v>
      </c>
      <c r="CN9" s="27">
        <v>5.16E-2</v>
      </c>
      <c r="CO9" s="27">
        <v>5.1900000000000002E-2</v>
      </c>
      <c r="CP9" s="27">
        <v>5.1799999999999999E-2</v>
      </c>
      <c r="CQ9" s="27">
        <v>5.1700000000000003E-2</v>
      </c>
      <c r="CR9" s="27">
        <v>5.1799999999999999E-2</v>
      </c>
      <c r="CS9" s="27">
        <v>5.1799999999999999E-2</v>
      </c>
      <c r="CT9" s="27">
        <v>5.1799999999999999E-2</v>
      </c>
      <c r="CU9" s="27">
        <v>5.21E-2</v>
      </c>
      <c r="CV9" s="27">
        <v>5.2200000000000003E-2</v>
      </c>
      <c r="CW9" s="27">
        <v>5.2299999999999999E-2</v>
      </c>
      <c r="CX9" s="27">
        <v>5.2499999999999998E-2</v>
      </c>
      <c r="CY9" s="27">
        <v>5.1999999999999998E-2</v>
      </c>
      <c r="CZ9" s="27">
        <v>5.1999999999999998E-2</v>
      </c>
      <c r="DA9" s="27">
        <v>5.1999999999999998E-2</v>
      </c>
      <c r="DB9" s="27">
        <v>5.1999999999999998E-2</v>
      </c>
      <c r="DC9" s="27">
        <v>5.2200000000000003E-2</v>
      </c>
      <c r="DD9" s="27">
        <v>5.1999999999999998E-2</v>
      </c>
      <c r="DE9" s="27">
        <v>5.1999999999999998E-2</v>
      </c>
      <c r="DF9" s="27">
        <v>5.1700000000000003E-2</v>
      </c>
      <c r="DG9" s="27">
        <v>5.1700000000000003E-2</v>
      </c>
      <c r="DH9" s="27">
        <v>5.1700000000000003E-2</v>
      </c>
      <c r="DI9" s="27">
        <v>5.1400000000000001E-2</v>
      </c>
      <c r="DJ9" s="27">
        <v>5.1700000000000003E-2</v>
      </c>
      <c r="DK9" s="27">
        <v>5.1999999999999998E-2</v>
      </c>
      <c r="DL9" s="27">
        <v>5.2400000000000002E-2</v>
      </c>
      <c r="DM9" s="27">
        <v>5.2499999999999998E-2</v>
      </c>
      <c r="DN9" s="27">
        <v>5.2499999999999998E-2</v>
      </c>
      <c r="DO9" s="27">
        <v>5.2499999999999998E-2</v>
      </c>
      <c r="DP9" s="27">
        <v>5.2200000000000003E-2</v>
      </c>
      <c r="DQ9" s="27">
        <v>5.2400000000000002E-2</v>
      </c>
      <c r="DR9" s="27">
        <v>5.2499999999999998E-2</v>
      </c>
      <c r="DS9" s="27">
        <v>5.2200000000000003E-2</v>
      </c>
      <c r="DT9" s="27">
        <v>5.2299999999999999E-2</v>
      </c>
      <c r="DU9" s="27">
        <v>5.2299999999999999E-2</v>
      </c>
      <c r="DV9" s="27">
        <v>5.2299999999999999E-2</v>
      </c>
      <c r="DW9" s="27">
        <v>5.2499999999999998E-2</v>
      </c>
      <c r="DX9" s="27">
        <v>5.2400000000000002E-2</v>
      </c>
      <c r="DY9" s="27">
        <v>5.2600000000000001E-2</v>
      </c>
      <c r="DZ9" s="27">
        <v>5.2600000000000001E-2</v>
      </c>
      <c r="EA9" s="27">
        <v>5.2900000000000003E-2</v>
      </c>
      <c r="EB9" s="27">
        <v>5.2900000000000003E-2</v>
      </c>
      <c r="EC9" s="27">
        <v>5.2900000000000003E-2</v>
      </c>
      <c r="ED9" s="27">
        <v>5.2499999999999998E-2</v>
      </c>
      <c r="EE9" s="27">
        <v>5.2299999999999999E-2</v>
      </c>
      <c r="EF9" s="27">
        <v>5.21E-2</v>
      </c>
      <c r="EG9" s="27">
        <v>5.2200000000000003E-2</v>
      </c>
      <c r="EH9" s="27">
        <v>5.2499999999999998E-2</v>
      </c>
      <c r="EI9" s="27">
        <v>5.2499999999999998E-2</v>
      </c>
      <c r="EJ9" s="27">
        <v>5.2499999999999998E-2</v>
      </c>
      <c r="EK9" s="27">
        <v>5.2699999999999997E-2</v>
      </c>
      <c r="EL9" s="27">
        <v>5.2600000000000001E-2</v>
      </c>
      <c r="EM9" s="27">
        <v>5.2600000000000001E-2</v>
      </c>
      <c r="EN9" s="27">
        <v>5.2200000000000003E-2</v>
      </c>
      <c r="EO9" s="27">
        <v>5.2200000000000003E-2</v>
      </c>
      <c r="EP9" s="27">
        <v>5.2200000000000003E-2</v>
      </c>
      <c r="EQ9" s="27">
        <v>5.2200000000000003E-2</v>
      </c>
      <c r="ER9" s="27">
        <v>5.21E-2</v>
      </c>
      <c r="ES9" s="27">
        <v>5.1799999999999999E-2</v>
      </c>
      <c r="ET9" s="27">
        <v>5.16E-2</v>
      </c>
      <c r="EU9" s="27">
        <v>5.1700000000000003E-2</v>
      </c>
      <c r="EV9" s="27">
        <v>5.11E-2</v>
      </c>
      <c r="EW9" s="27">
        <v>5.11E-2</v>
      </c>
      <c r="EX9" s="27">
        <v>5.11E-2</v>
      </c>
      <c r="EY9" s="27">
        <v>5.0999999999999997E-2</v>
      </c>
      <c r="EZ9" s="27">
        <v>5.0900000000000001E-2</v>
      </c>
      <c r="FA9" s="27">
        <v>5.0900000000000001E-2</v>
      </c>
      <c r="FB9" s="27">
        <v>5.0900000000000001E-2</v>
      </c>
      <c r="FC9" s="27">
        <v>5.0799999999999998E-2</v>
      </c>
      <c r="FD9" s="27">
        <v>5.0799999999999998E-2</v>
      </c>
      <c r="FE9" s="27">
        <v>5.0799999999999998E-2</v>
      </c>
      <c r="FF9" s="27">
        <v>5.0299999999999997E-2</v>
      </c>
      <c r="FG9" s="27">
        <v>5.04E-2</v>
      </c>
      <c r="FH9" s="27">
        <v>5.04E-2</v>
      </c>
      <c r="FI9" s="27">
        <v>5.04E-2</v>
      </c>
      <c r="FJ9" s="27">
        <v>5.0200000000000002E-2</v>
      </c>
      <c r="FK9" s="27">
        <v>5.0200000000000002E-2</v>
      </c>
      <c r="FL9" s="27">
        <v>5.0200000000000002E-2</v>
      </c>
      <c r="FM9" s="27">
        <v>5.0299999999999997E-2</v>
      </c>
      <c r="FN9" s="27">
        <v>4.99E-2</v>
      </c>
      <c r="FO9" s="27">
        <v>4.9799999999999997E-2</v>
      </c>
      <c r="FP9" s="27">
        <v>4.9700000000000001E-2</v>
      </c>
      <c r="FQ9" s="27">
        <v>4.9000000000000002E-2</v>
      </c>
      <c r="FR9" s="27">
        <v>4.9000000000000002E-2</v>
      </c>
      <c r="FS9" s="27">
        <v>4.9000000000000002E-2</v>
      </c>
      <c r="FT9" s="27">
        <v>4.9599999999999998E-2</v>
      </c>
      <c r="FU9" s="27">
        <v>4.9799999999999997E-2</v>
      </c>
      <c r="FV9" s="27">
        <v>4.9399999999999999E-2</v>
      </c>
      <c r="FW9" s="27">
        <v>4.9399999999999999E-2</v>
      </c>
      <c r="FX9" s="27">
        <v>4.9099999999999998E-2</v>
      </c>
      <c r="FY9" s="27">
        <v>4.9099999999999998E-2</v>
      </c>
      <c r="FZ9" s="27">
        <v>4.9099999999999998E-2</v>
      </c>
      <c r="GA9" s="27">
        <v>4.8599999999999997E-2</v>
      </c>
      <c r="GB9" s="27">
        <v>4.8899999999999999E-2</v>
      </c>
      <c r="GC9" s="27">
        <v>4.9200000000000001E-2</v>
      </c>
      <c r="GD9" s="27">
        <v>4.99E-2</v>
      </c>
      <c r="GE9" s="27">
        <v>4.9200000000000001E-2</v>
      </c>
      <c r="GF9" s="27">
        <v>4.9200000000000001E-2</v>
      </c>
      <c r="GG9" s="27">
        <v>4.9200000000000001E-2</v>
      </c>
      <c r="GH9" s="27">
        <v>4.9500000000000002E-2</v>
      </c>
      <c r="GI9" s="27">
        <v>4.8899999999999999E-2</v>
      </c>
      <c r="GJ9" s="27">
        <v>4.8899999999999999E-2</v>
      </c>
      <c r="GK9" s="27">
        <v>4.9000000000000002E-2</v>
      </c>
      <c r="GL9" s="27">
        <v>4.9099999999999998E-2</v>
      </c>
      <c r="GM9" s="27">
        <v>4.9099999999999998E-2</v>
      </c>
      <c r="GN9" s="27">
        <v>4.9099999999999998E-2</v>
      </c>
      <c r="GO9" s="27">
        <v>4.9399999999999999E-2</v>
      </c>
      <c r="GP9" s="27">
        <v>4.9399999999999999E-2</v>
      </c>
      <c r="GQ9" s="27">
        <v>4.9000000000000002E-2</v>
      </c>
      <c r="GR9" s="27">
        <v>4.9299999999999997E-2</v>
      </c>
      <c r="GS9" s="27">
        <v>4.9200000000000001E-2</v>
      </c>
      <c r="GT9" s="27">
        <v>4.9200000000000001E-2</v>
      </c>
      <c r="GU9" s="27">
        <v>4.9200000000000001E-2</v>
      </c>
      <c r="GV9" s="27">
        <v>4.9000000000000002E-2</v>
      </c>
      <c r="GW9" s="27">
        <v>4.8899999999999999E-2</v>
      </c>
      <c r="GX9" s="27">
        <v>4.8899999999999999E-2</v>
      </c>
      <c r="GY9" s="27">
        <v>4.9299999999999997E-2</v>
      </c>
      <c r="GZ9" s="27">
        <v>4.9299999999999997E-2</v>
      </c>
      <c r="HA9" s="27">
        <v>4.9299999999999997E-2</v>
      </c>
      <c r="HB9" s="27">
        <v>4.9299999999999997E-2</v>
      </c>
      <c r="HC9" s="27">
        <v>5.04E-2</v>
      </c>
      <c r="HD9" s="27">
        <v>5.0799999999999998E-2</v>
      </c>
      <c r="HE9" s="27">
        <v>5.0200000000000002E-2</v>
      </c>
      <c r="HF9" s="27">
        <v>4.9799999999999997E-2</v>
      </c>
      <c r="HG9" s="27">
        <v>0.05</v>
      </c>
      <c r="HH9" s="27">
        <v>0.05</v>
      </c>
      <c r="HI9" s="27">
        <v>0.05</v>
      </c>
      <c r="HJ9" s="27">
        <v>4.9599999999999998E-2</v>
      </c>
      <c r="HK9" s="27">
        <v>4.9399999999999999E-2</v>
      </c>
      <c r="HL9" s="27">
        <v>0.05</v>
      </c>
      <c r="HM9" s="27">
        <v>5.0900000000000001E-2</v>
      </c>
      <c r="HN9" s="27">
        <v>5.11E-2</v>
      </c>
      <c r="HO9" s="27">
        <v>5.11E-2</v>
      </c>
      <c r="HP9" s="27">
        <v>5.11E-2</v>
      </c>
      <c r="HQ9" s="27">
        <v>5.1299999999999998E-2</v>
      </c>
      <c r="HR9" s="27">
        <v>5.1700000000000003E-2</v>
      </c>
      <c r="HS9" s="27">
        <v>5.16E-2</v>
      </c>
      <c r="HT9" s="27">
        <v>5.1799999999999999E-2</v>
      </c>
      <c r="HU9" s="27">
        <v>5.2400000000000002E-2</v>
      </c>
      <c r="HV9" s="27">
        <v>5.2400000000000002E-2</v>
      </c>
      <c r="HW9" s="27">
        <v>5.2400000000000002E-2</v>
      </c>
      <c r="HX9" s="27">
        <v>5.2699999999999997E-2</v>
      </c>
      <c r="HY9" s="27">
        <v>5.3100000000000001E-2</v>
      </c>
      <c r="HZ9" s="27">
        <v>5.3199999999999997E-2</v>
      </c>
      <c r="IA9" s="27">
        <v>5.3100000000000001E-2</v>
      </c>
      <c r="IB9" s="27">
        <v>5.2999999999999999E-2</v>
      </c>
      <c r="IC9" s="27">
        <v>5.2999999999999999E-2</v>
      </c>
      <c r="ID9" s="27">
        <v>5.2999999999999999E-2</v>
      </c>
      <c r="IE9" s="27">
        <v>5.2400000000000002E-2</v>
      </c>
      <c r="IF9" s="27">
        <v>5.2400000000000002E-2</v>
      </c>
      <c r="IG9" s="27">
        <v>5.2600000000000001E-2</v>
      </c>
      <c r="IH9" s="27">
        <v>5.3100000000000001E-2</v>
      </c>
      <c r="II9" s="27">
        <v>5.2600000000000001E-2</v>
      </c>
      <c r="IJ9" s="27">
        <v>5.2600000000000001E-2</v>
      </c>
      <c r="IK9" s="27">
        <v>5.2600000000000001E-2</v>
      </c>
      <c r="IL9" s="27">
        <v>5.2499999999999998E-2</v>
      </c>
      <c r="IM9" s="27">
        <v>5.33E-2</v>
      </c>
      <c r="IN9" s="27">
        <v>5.33E-2</v>
      </c>
      <c r="IO9" s="27">
        <v>5.3800000000000001E-2</v>
      </c>
      <c r="IP9" s="27">
        <v>5.3100000000000001E-2</v>
      </c>
      <c r="IQ9" s="27">
        <v>5.3100000000000001E-2</v>
      </c>
      <c r="IR9" s="27">
        <v>5.3100000000000001E-2</v>
      </c>
      <c r="IS9" s="27">
        <v>5.2999999999999999E-2</v>
      </c>
      <c r="IT9" s="27">
        <v>5.2499999999999998E-2</v>
      </c>
      <c r="IU9" s="27">
        <v>5.2600000000000001E-2</v>
      </c>
      <c r="IV9" s="27">
        <v>5.3100000000000001E-2</v>
      </c>
      <c r="IW9" s="27">
        <v>5.2900000000000003E-2</v>
      </c>
      <c r="IX9" s="27">
        <v>5.2900000000000003E-2</v>
      </c>
      <c r="IY9" s="27">
        <v>5.2900000000000003E-2</v>
      </c>
      <c r="IZ9" s="27">
        <v>5.3400000000000003E-2</v>
      </c>
      <c r="JA9" s="27">
        <v>5.3400000000000003E-2</v>
      </c>
      <c r="JB9" s="27">
        <v>5.2999999999999999E-2</v>
      </c>
      <c r="JC9" s="27">
        <v>5.3100000000000001E-2</v>
      </c>
      <c r="JD9" s="27">
        <v>5.3199999999999997E-2</v>
      </c>
      <c r="JE9" s="27">
        <v>5.3199999999999997E-2</v>
      </c>
      <c r="JF9" s="27">
        <v>5.3199999999999997E-2</v>
      </c>
      <c r="JG9" s="27">
        <v>5.2699999999999997E-2</v>
      </c>
      <c r="JH9" s="27">
        <v>5.2200000000000003E-2</v>
      </c>
      <c r="JI9" s="27">
        <v>5.1799999999999999E-2</v>
      </c>
      <c r="JJ9" s="27">
        <v>5.1799999999999999E-2</v>
      </c>
      <c r="JK9" s="27">
        <v>5.2200000000000003E-2</v>
      </c>
      <c r="JL9" s="27">
        <v>5.2200000000000003E-2</v>
      </c>
      <c r="JM9" s="27">
        <v>5.2200000000000003E-2</v>
      </c>
      <c r="JN9" s="27">
        <v>5.1999999999999998E-2</v>
      </c>
      <c r="JO9" s="27">
        <v>5.11E-2</v>
      </c>
      <c r="JP9" s="27">
        <v>5.1499999999999997E-2</v>
      </c>
      <c r="JQ9" s="27">
        <v>5.1999999999999998E-2</v>
      </c>
      <c r="JR9" s="27">
        <v>5.21E-2</v>
      </c>
      <c r="JS9" s="27">
        <v>5.21E-2</v>
      </c>
      <c r="JT9" s="27">
        <v>5.21E-2</v>
      </c>
      <c r="JU9" s="27">
        <v>5.2600000000000001E-2</v>
      </c>
      <c r="JV9" s="27">
        <v>5.2200000000000003E-2</v>
      </c>
      <c r="JW9" s="27">
        <v>5.33E-2</v>
      </c>
      <c r="JX9" s="27">
        <v>5.33E-2</v>
      </c>
      <c r="JY9" s="27">
        <v>5.2900000000000003E-2</v>
      </c>
      <c r="JZ9" s="27">
        <v>5.2900000000000003E-2</v>
      </c>
      <c r="KA9" s="27">
        <v>5.2900000000000003E-2</v>
      </c>
      <c r="KB9" s="27">
        <v>5.33E-2</v>
      </c>
      <c r="KC9" s="27">
        <v>5.3100000000000001E-2</v>
      </c>
      <c r="KD9" s="27">
        <v>5.28E-2</v>
      </c>
      <c r="KE9" s="27">
        <v>5.28E-2</v>
      </c>
      <c r="KF9" s="27">
        <v>5.2299999999999999E-2</v>
      </c>
      <c r="KG9" s="27">
        <v>5.2299999999999999E-2</v>
      </c>
      <c r="KH9" s="27">
        <v>5.2299999999999999E-2</v>
      </c>
      <c r="KI9" s="27">
        <v>5.2400000000000002E-2</v>
      </c>
      <c r="KJ9" s="27">
        <v>5.2200000000000003E-2</v>
      </c>
      <c r="KK9" s="27">
        <v>5.2699999999999997E-2</v>
      </c>
      <c r="KL9" s="27">
        <v>5.21E-2</v>
      </c>
      <c r="KM9" s="27">
        <v>5.2900000000000003E-2</v>
      </c>
      <c r="KN9" s="27">
        <v>5.2900000000000003E-2</v>
      </c>
      <c r="KO9" s="27">
        <v>5.2900000000000003E-2</v>
      </c>
      <c r="KP9" s="27">
        <v>5.3800000000000001E-2</v>
      </c>
      <c r="KQ9" s="27">
        <v>5.3999999999999999E-2</v>
      </c>
      <c r="KR9" s="27">
        <v>5.4300000000000001E-2</v>
      </c>
      <c r="KS9" s="27">
        <v>5.3800000000000001E-2</v>
      </c>
      <c r="KT9" s="27">
        <v>5.3600000000000002E-2</v>
      </c>
      <c r="KU9" s="27">
        <v>5.3600000000000002E-2</v>
      </c>
      <c r="KV9" s="27">
        <v>5.3600000000000002E-2</v>
      </c>
      <c r="KW9" s="27">
        <v>5.33E-2</v>
      </c>
      <c r="KX9" s="27">
        <v>5.3600000000000002E-2</v>
      </c>
      <c r="KY9" s="27">
        <v>5.3900000000000003E-2</v>
      </c>
      <c r="KZ9" s="27">
        <v>5.3800000000000001E-2</v>
      </c>
      <c r="LA9" s="27">
        <v>5.3600000000000002E-2</v>
      </c>
      <c r="LB9" s="27">
        <v>5.3600000000000002E-2</v>
      </c>
      <c r="LC9" s="27">
        <v>5.3600000000000002E-2</v>
      </c>
      <c r="LD9" s="27">
        <v>5.3499999999999999E-2</v>
      </c>
      <c r="LE9" s="27">
        <v>5.33E-2</v>
      </c>
      <c r="LF9" s="27">
        <v>5.3100000000000001E-2</v>
      </c>
      <c r="LG9" s="27">
        <v>5.2400000000000002E-2</v>
      </c>
      <c r="LH9" s="27">
        <v>5.2699999999999997E-2</v>
      </c>
      <c r="LI9" s="27">
        <v>5.2699999999999997E-2</v>
      </c>
      <c r="LJ9" s="27">
        <v>5.2699999999999997E-2</v>
      </c>
      <c r="LK9" s="27">
        <v>5.2400000000000002E-2</v>
      </c>
      <c r="LL9" s="27">
        <v>5.2600000000000001E-2</v>
      </c>
      <c r="LM9" s="27">
        <v>5.28E-2</v>
      </c>
      <c r="LN9" s="27">
        <v>5.3199999999999997E-2</v>
      </c>
      <c r="LO9" s="27">
        <v>5.2499999999999998E-2</v>
      </c>
      <c r="LP9" s="27">
        <v>5.2499999999999998E-2</v>
      </c>
      <c r="LQ9" s="27">
        <v>5.2499999999999998E-2</v>
      </c>
      <c r="LR9" s="27">
        <v>5.28E-2</v>
      </c>
      <c r="LS9" s="27">
        <v>5.2499999999999998E-2</v>
      </c>
      <c r="LT9" s="27">
        <v>5.2299999999999999E-2</v>
      </c>
      <c r="LU9" s="27">
        <v>5.2499999999999998E-2</v>
      </c>
      <c r="LV9" s="27">
        <v>5.2200000000000003E-2</v>
      </c>
      <c r="LW9" s="27">
        <v>5.2200000000000003E-2</v>
      </c>
      <c r="LX9" s="27">
        <v>5.2200000000000003E-2</v>
      </c>
      <c r="LY9" s="27">
        <v>5.1799999999999999E-2</v>
      </c>
      <c r="LZ9" s="27">
        <v>5.1299999999999998E-2</v>
      </c>
      <c r="MA9" s="27">
        <v>5.0799999999999998E-2</v>
      </c>
      <c r="MB9" s="27">
        <v>4.99E-2</v>
      </c>
      <c r="MC9" s="27">
        <v>5.0900000000000001E-2</v>
      </c>
      <c r="MD9" s="27">
        <v>5.0900000000000001E-2</v>
      </c>
      <c r="ME9" s="27">
        <v>5.0900000000000001E-2</v>
      </c>
      <c r="MF9" s="27">
        <v>4.9700000000000001E-2</v>
      </c>
      <c r="MG9" s="27">
        <v>5.0099999999999999E-2</v>
      </c>
      <c r="MH9" s="27">
        <v>5.0200000000000002E-2</v>
      </c>
      <c r="MI9" s="27">
        <v>4.99E-2</v>
      </c>
      <c r="MJ9" s="27">
        <v>4.9500000000000002E-2</v>
      </c>
      <c r="MK9" s="27">
        <v>4.9500000000000002E-2</v>
      </c>
      <c r="ML9" s="27">
        <v>4.9500000000000002E-2</v>
      </c>
      <c r="MM9" s="27">
        <v>4.9000000000000002E-2</v>
      </c>
      <c r="MN9" s="27">
        <v>4.8899999999999999E-2</v>
      </c>
      <c r="MO9" s="27">
        <v>4.8399999999999999E-2</v>
      </c>
      <c r="MP9" s="27">
        <v>4.8399999999999999E-2</v>
      </c>
      <c r="MQ9" s="27">
        <v>4.8099999999999997E-2</v>
      </c>
      <c r="MR9" s="27">
        <v>4.8099999999999997E-2</v>
      </c>
      <c r="MS9" s="27">
        <v>4.8099999999999997E-2</v>
      </c>
      <c r="MT9" s="27">
        <v>4.87E-2</v>
      </c>
      <c r="MU9" s="27">
        <v>4.8399999999999999E-2</v>
      </c>
      <c r="MV9" s="27">
        <v>4.8500000000000001E-2</v>
      </c>
      <c r="MW9" s="27">
        <v>4.9000000000000002E-2</v>
      </c>
      <c r="MX9" s="27">
        <v>4.8800000000000003E-2</v>
      </c>
      <c r="MY9" s="27">
        <v>4.8800000000000003E-2</v>
      </c>
      <c r="MZ9" s="27">
        <v>4.8800000000000003E-2</v>
      </c>
      <c r="NA9" s="27">
        <v>4.9200000000000001E-2</v>
      </c>
      <c r="NB9" s="27">
        <v>4.9099999999999998E-2</v>
      </c>
      <c r="NC9" s="27">
        <v>4.9099999999999998E-2</v>
      </c>
      <c r="ND9" s="27">
        <v>5.0200000000000002E-2</v>
      </c>
      <c r="NE9" s="27">
        <v>5.0099999999999999E-2</v>
      </c>
      <c r="NF9" s="27">
        <v>5.0099999999999999E-2</v>
      </c>
      <c r="NG9" s="27">
        <v>5.0099999999999999E-2</v>
      </c>
      <c r="NH9" s="27">
        <v>5.0299999999999997E-2</v>
      </c>
      <c r="NI9" s="27">
        <v>5.0799999999999998E-2</v>
      </c>
      <c r="NJ9" s="27">
        <v>5.0599999999999999E-2</v>
      </c>
      <c r="NK9" s="27">
        <v>5.11E-2</v>
      </c>
      <c r="NL9" s="27">
        <v>5.0999999999999997E-2</v>
      </c>
      <c r="NM9" s="27">
        <v>5.0999999999999997E-2</v>
      </c>
      <c r="NN9" s="27">
        <v>5.0999999999999997E-2</v>
      </c>
      <c r="NO9" s="27">
        <v>5.0799999999999998E-2</v>
      </c>
      <c r="NP9" s="27">
        <v>5.0099999999999999E-2</v>
      </c>
      <c r="NQ9" s="27">
        <v>5.0700000000000002E-2</v>
      </c>
      <c r="NR9" s="27">
        <v>0.05</v>
      </c>
      <c r="NS9" s="27">
        <v>5.0599999999999999E-2</v>
      </c>
      <c r="NT9" s="27">
        <v>5.0599999999999999E-2</v>
      </c>
      <c r="NU9" s="27">
        <v>5.0599999999999999E-2</v>
      </c>
      <c r="NV9" s="27">
        <v>5.0999999999999997E-2</v>
      </c>
      <c r="NW9" s="27">
        <v>5.0599999999999999E-2</v>
      </c>
      <c r="NX9" s="27">
        <v>5.0700000000000002E-2</v>
      </c>
      <c r="NY9" s="27">
        <v>5.1700000000000003E-2</v>
      </c>
      <c r="NZ9" s="27">
        <v>5.1900000000000002E-2</v>
      </c>
      <c r="OA9" s="27">
        <v>5.1900000000000002E-2</v>
      </c>
      <c r="OB9" s="27">
        <v>5.1900000000000002E-2</v>
      </c>
      <c r="OC9" s="27">
        <v>5.1499999999999997E-2</v>
      </c>
      <c r="OD9" s="27">
        <v>5.1200000000000002E-2</v>
      </c>
      <c r="OE9" s="27">
        <v>5.1200000000000002E-2</v>
      </c>
      <c r="OF9" s="27">
        <v>5.1700000000000003E-2</v>
      </c>
      <c r="OG9" s="27">
        <v>5.2200000000000003E-2</v>
      </c>
      <c r="OH9" s="27">
        <v>5.2200000000000003E-2</v>
      </c>
      <c r="OI9" s="27">
        <v>5.2200000000000003E-2</v>
      </c>
      <c r="OJ9" s="27">
        <v>5.2600000000000001E-2</v>
      </c>
      <c r="OK9" s="27">
        <v>5.28E-2</v>
      </c>
      <c r="OL9" s="27">
        <v>5.3499999999999999E-2</v>
      </c>
      <c r="OM9" s="27">
        <v>5.3499999999999999E-2</v>
      </c>
      <c r="ON9" s="27">
        <v>5.3199999999999997E-2</v>
      </c>
      <c r="OO9" s="27">
        <v>5.3199999999999997E-2</v>
      </c>
      <c r="OP9" s="27">
        <v>5.3199999999999997E-2</v>
      </c>
      <c r="OQ9" s="27">
        <v>5.33E-2</v>
      </c>
      <c r="OR9" s="27">
        <v>5.2499999999999998E-2</v>
      </c>
      <c r="OS9" s="27">
        <v>5.3100000000000001E-2</v>
      </c>
      <c r="OT9" s="27">
        <v>5.3400000000000003E-2</v>
      </c>
      <c r="OU9" s="27">
        <v>5.4100000000000002E-2</v>
      </c>
      <c r="OV9" s="27">
        <v>5.4100000000000002E-2</v>
      </c>
      <c r="OW9" s="27">
        <v>5.4100000000000002E-2</v>
      </c>
      <c r="OX9" s="27">
        <v>5.5100000000000003E-2</v>
      </c>
      <c r="OY9" s="27">
        <v>5.5599999999999997E-2</v>
      </c>
      <c r="OZ9" s="27">
        <v>5.5599999999999997E-2</v>
      </c>
      <c r="PA9" s="27">
        <v>5.5399999999999998E-2</v>
      </c>
      <c r="PB9" s="27">
        <v>5.5199999999999999E-2</v>
      </c>
      <c r="PC9" s="27">
        <v>5.5199999999999999E-2</v>
      </c>
      <c r="PD9" s="27">
        <v>5.5199999999999999E-2</v>
      </c>
      <c r="PE9" s="27">
        <v>5.5100000000000003E-2</v>
      </c>
      <c r="PF9" s="27">
        <v>5.4699999999999999E-2</v>
      </c>
      <c r="PG9" s="27">
        <v>5.4699999999999999E-2</v>
      </c>
      <c r="PH9" s="27">
        <v>5.45E-2</v>
      </c>
      <c r="PI9" s="27">
        <v>5.4800000000000001E-2</v>
      </c>
      <c r="PJ9" s="27">
        <v>5.4800000000000001E-2</v>
      </c>
      <c r="PK9" s="27">
        <v>5.4800000000000001E-2</v>
      </c>
      <c r="PL9" s="27">
        <v>5.5300000000000002E-2</v>
      </c>
      <c r="PM9" s="27">
        <v>5.45E-2</v>
      </c>
      <c r="PN9" s="27">
        <v>5.5E-2</v>
      </c>
      <c r="PO9" s="27">
        <v>5.4699999999999999E-2</v>
      </c>
      <c r="PP9" s="27">
        <v>5.4699999999999999E-2</v>
      </c>
      <c r="PQ9" s="27">
        <v>5.4699999999999999E-2</v>
      </c>
      <c r="PR9" s="27">
        <v>5.4699999999999999E-2</v>
      </c>
      <c r="PS9" s="27">
        <v>5.4699999999999999E-2</v>
      </c>
      <c r="PT9" s="27">
        <v>5.4399999999999997E-2</v>
      </c>
      <c r="PU9" s="27">
        <v>5.4300000000000001E-2</v>
      </c>
      <c r="PV9" s="27">
        <v>5.4199999999999998E-2</v>
      </c>
      <c r="PW9" s="27">
        <v>5.3999999999999999E-2</v>
      </c>
      <c r="PX9" s="27">
        <v>5.3999999999999999E-2</v>
      </c>
      <c r="PY9" s="27">
        <v>5.3999999999999999E-2</v>
      </c>
      <c r="PZ9" s="27">
        <v>5.4100000000000002E-2</v>
      </c>
      <c r="QA9" s="27">
        <v>5.3900000000000003E-2</v>
      </c>
      <c r="QB9" s="27">
        <v>5.3400000000000003E-2</v>
      </c>
      <c r="QC9" s="27">
        <v>5.3100000000000001E-2</v>
      </c>
      <c r="QD9" s="27">
        <v>5.3400000000000003E-2</v>
      </c>
      <c r="QE9" s="27">
        <v>5.3400000000000003E-2</v>
      </c>
      <c r="QF9" s="27">
        <v>5.3400000000000003E-2</v>
      </c>
      <c r="QG9" s="27">
        <v>5.3499999999999999E-2</v>
      </c>
      <c r="QH9" s="27">
        <v>5.3800000000000001E-2</v>
      </c>
      <c r="QI9" s="27">
        <v>5.3999999999999999E-2</v>
      </c>
      <c r="QJ9" s="27">
        <v>5.3499999999999999E-2</v>
      </c>
      <c r="QK9" s="27">
        <v>5.3699999999999998E-2</v>
      </c>
      <c r="QL9" s="27">
        <v>5.3699999999999998E-2</v>
      </c>
      <c r="QM9" s="27">
        <v>5.3699999999999998E-2</v>
      </c>
      <c r="QN9" s="27">
        <v>5.3499999999999999E-2</v>
      </c>
      <c r="QO9" s="27">
        <v>5.3100000000000001E-2</v>
      </c>
      <c r="QP9" s="27">
        <v>5.3600000000000002E-2</v>
      </c>
      <c r="QQ9" s="27">
        <v>5.2900000000000003E-2</v>
      </c>
      <c r="QR9" s="27">
        <v>5.28E-2</v>
      </c>
      <c r="QS9" s="27">
        <v>5.28E-2</v>
      </c>
      <c r="QT9" s="27">
        <v>5.28E-2</v>
      </c>
      <c r="QU9" s="27">
        <v>5.28E-2</v>
      </c>
      <c r="QV9" s="27">
        <v>5.3199999999999997E-2</v>
      </c>
      <c r="QW9" s="27">
        <v>5.3400000000000003E-2</v>
      </c>
      <c r="QX9" s="27">
        <v>5.3800000000000001E-2</v>
      </c>
      <c r="QY9" s="27">
        <v>5.3900000000000003E-2</v>
      </c>
      <c r="QZ9" s="27">
        <v>5.3900000000000003E-2</v>
      </c>
      <c r="RA9" s="27">
        <v>5.3900000000000003E-2</v>
      </c>
      <c r="RB9" s="27">
        <v>5.3199999999999997E-2</v>
      </c>
      <c r="RC9" s="27">
        <v>5.3400000000000003E-2</v>
      </c>
      <c r="RD9" s="27">
        <v>5.3699999999999998E-2</v>
      </c>
      <c r="RE9" s="27">
        <v>5.3900000000000003E-2</v>
      </c>
      <c r="RF9" s="27">
        <v>5.3999999999999999E-2</v>
      </c>
      <c r="RG9" s="27">
        <v>5.3999999999999999E-2</v>
      </c>
      <c r="RH9" s="27">
        <v>5.3999999999999999E-2</v>
      </c>
      <c r="RI9" s="27">
        <v>5.3999999999999999E-2</v>
      </c>
      <c r="RJ9" s="27">
        <v>5.3699999999999998E-2</v>
      </c>
      <c r="RK9" s="27">
        <v>5.3699999999999998E-2</v>
      </c>
      <c r="RL9" s="27">
        <v>5.3699999999999998E-2</v>
      </c>
      <c r="RM9" s="27">
        <v>5.3100000000000001E-2</v>
      </c>
      <c r="RN9" s="27">
        <v>5.3100000000000001E-2</v>
      </c>
      <c r="RO9" s="27">
        <v>5.3100000000000001E-2</v>
      </c>
      <c r="RP9" s="27">
        <v>5.33E-2</v>
      </c>
      <c r="RQ9" s="27">
        <v>5.3499999999999999E-2</v>
      </c>
      <c r="RR9" s="27">
        <v>5.3199999999999997E-2</v>
      </c>
      <c r="RS9" s="27">
        <v>5.3800000000000001E-2</v>
      </c>
      <c r="RT9" s="27">
        <v>5.4199999999999998E-2</v>
      </c>
      <c r="RU9" s="27">
        <v>5.4199999999999998E-2</v>
      </c>
      <c r="RV9" s="27">
        <v>5.4199999999999998E-2</v>
      </c>
      <c r="RW9" s="27">
        <v>5.3900000000000003E-2</v>
      </c>
      <c r="RX9" s="27">
        <v>5.3600000000000002E-2</v>
      </c>
      <c r="RY9" s="27">
        <v>5.3699999999999998E-2</v>
      </c>
      <c r="RZ9" s="27">
        <v>5.3699999999999998E-2</v>
      </c>
      <c r="SA9" s="27">
        <v>5.3900000000000003E-2</v>
      </c>
      <c r="SB9" s="27">
        <v>5.3900000000000003E-2</v>
      </c>
      <c r="SC9" s="27">
        <v>5.3900000000000003E-2</v>
      </c>
      <c r="SD9" s="27">
        <v>5.4199999999999998E-2</v>
      </c>
      <c r="SE9" s="27">
        <v>5.3900000000000003E-2</v>
      </c>
      <c r="SF9" s="27">
        <v>5.3100000000000001E-2</v>
      </c>
      <c r="SG9" s="27">
        <v>5.3699999999999998E-2</v>
      </c>
      <c r="SH9" s="27">
        <v>5.3699999999999998E-2</v>
      </c>
      <c r="SI9" s="27">
        <v>5.3699999999999998E-2</v>
      </c>
      <c r="SJ9" s="27">
        <v>5.3699999999999998E-2</v>
      </c>
      <c r="SK9" s="27">
        <v>5.3600000000000002E-2</v>
      </c>
      <c r="SL9" s="27">
        <v>5.3199999999999997E-2</v>
      </c>
      <c r="SM9" s="27">
        <v>5.33E-2</v>
      </c>
      <c r="SN9" s="27">
        <v>5.3100000000000001E-2</v>
      </c>
      <c r="SO9" s="27">
        <v>5.2299999999999999E-2</v>
      </c>
      <c r="SP9" s="27">
        <v>5.2299999999999999E-2</v>
      </c>
      <c r="SQ9" s="27">
        <v>5.2299999999999999E-2</v>
      </c>
      <c r="SR9" s="27">
        <v>5.16E-2</v>
      </c>
      <c r="SS9" s="27">
        <v>5.1799999999999999E-2</v>
      </c>
      <c r="ST9" s="27">
        <v>5.1999999999999998E-2</v>
      </c>
      <c r="SU9" s="27">
        <v>5.1900000000000002E-2</v>
      </c>
      <c r="SV9" s="27">
        <v>5.16E-2</v>
      </c>
      <c r="SW9" s="27">
        <v>5.16E-2</v>
      </c>
      <c r="SX9" s="27">
        <v>5.16E-2</v>
      </c>
      <c r="SY9" s="27">
        <v>5.1700000000000003E-2</v>
      </c>
      <c r="SZ9" s="27">
        <v>5.1400000000000001E-2</v>
      </c>
      <c r="TA9" s="27">
        <v>5.1200000000000002E-2</v>
      </c>
      <c r="TB9" s="27">
        <v>5.0700000000000002E-2</v>
      </c>
      <c r="TC9" s="27">
        <v>5.0700000000000002E-2</v>
      </c>
      <c r="TD9" s="27">
        <v>5.0700000000000002E-2</v>
      </c>
      <c r="TE9" s="27">
        <v>5.0700000000000002E-2</v>
      </c>
      <c r="TF9" s="27">
        <v>5.0900000000000001E-2</v>
      </c>
      <c r="TG9" s="27">
        <v>5.0599999999999999E-2</v>
      </c>
      <c r="TH9" s="27">
        <v>5.1299999999999998E-2</v>
      </c>
      <c r="TI9" s="27">
        <v>5.1299999999999998E-2</v>
      </c>
      <c r="TJ9" s="27">
        <v>5.1299999999999998E-2</v>
      </c>
      <c r="TK9" s="27">
        <v>5.1299999999999998E-2</v>
      </c>
      <c r="TL9" s="27">
        <v>5.1299999999999998E-2</v>
      </c>
      <c r="TM9" s="27">
        <v>5.1799999999999999E-2</v>
      </c>
      <c r="TN9" s="27">
        <v>5.1999999999999998E-2</v>
      </c>
      <c r="TO9" s="27">
        <v>5.2499999999999998E-2</v>
      </c>
      <c r="TP9" s="27">
        <v>5.2499999999999998E-2</v>
      </c>
      <c r="TQ9" s="27">
        <v>5.2200000000000003E-2</v>
      </c>
      <c r="TR9" s="27">
        <v>5.2200000000000003E-2</v>
      </c>
      <c r="TS9" s="27">
        <v>5.2200000000000003E-2</v>
      </c>
      <c r="TT9" s="27">
        <v>5.2400000000000002E-2</v>
      </c>
      <c r="TU9" s="27">
        <v>5.21E-2</v>
      </c>
      <c r="TV9" s="27">
        <v>5.2400000000000002E-2</v>
      </c>
      <c r="TW9" s="27">
        <v>5.2900000000000003E-2</v>
      </c>
      <c r="TX9" s="27">
        <v>5.28E-2</v>
      </c>
      <c r="TY9" s="27">
        <v>5.28E-2</v>
      </c>
      <c r="TZ9" s="27">
        <v>5.28E-2</v>
      </c>
      <c r="UA9" s="27">
        <v>5.28E-2</v>
      </c>
      <c r="UB9" s="27">
        <v>5.3199999999999997E-2</v>
      </c>
      <c r="UC9" s="27">
        <v>5.3699999999999998E-2</v>
      </c>
      <c r="UD9" s="27">
        <v>5.3699999999999998E-2</v>
      </c>
      <c r="UE9" s="27">
        <v>5.3600000000000002E-2</v>
      </c>
      <c r="UF9" s="27">
        <v>5.3600000000000002E-2</v>
      </c>
      <c r="UG9" s="27">
        <v>5.3600000000000002E-2</v>
      </c>
      <c r="UH9" s="27">
        <v>5.3900000000000003E-2</v>
      </c>
      <c r="UI9" s="27">
        <v>5.3999999999999999E-2</v>
      </c>
      <c r="UJ9" s="27">
        <v>5.3900000000000003E-2</v>
      </c>
      <c r="UK9" s="27">
        <v>5.3999999999999999E-2</v>
      </c>
      <c r="UL9" s="27">
        <v>5.3699999999999998E-2</v>
      </c>
      <c r="UM9" s="27">
        <v>5.3699999999999998E-2</v>
      </c>
      <c r="UN9" s="27">
        <v>5.3699999999999998E-2</v>
      </c>
      <c r="UO9" s="27">
        <v>5.3600000000000002E-2</v>
      </c>
      <c r="UP9" s="27">
        <v>5.3199999999999997E-2</v>
      </c>
      <c r="UQ9" s="27">
        <v>5.28E-2</v>
      </c>
      <c r="UR9" s="27">
        <v>5.2699999999999997E-2</v>
      </c>
      <c r="US9" s="27">
        <v>5.2499999999999998E-2</v>
      </c>
      <c r="UT9" s="27">
        <v>5.2499999999999998E-2</v>
      </c>
      <c r="UU9" s="27">
        <v>5.2499999999999998E-2</v>
      </c>
      <c r="UV9" s="27">
        <v>5.2200000000000003E-2</v>
      </c>
      <c r="UW9" s="27">
        <v>5.2200000000000003E-2</v>
      </c>
      <c r="UX9" s="27">
        <v>5.2400000000000002E-2</v>
      </c>
      <c r="UY9" s="27">
        <v>5.2200000000000003E-2</v>
      </c>
      <c r="UZ9" s="27">
        <v>5.2400000000000002E-2</v>
      </c>
      <c r="VA9" s="27">
        <v>5.2400000000000002E-2</v>
      </c>
      <c r="VB9" s="27">
        <v>5.2400000000000002E-2</v>
      </c>
      <c r="VC9" s="27">
        <v>5.2299999999999999E-2</v>
      </c>
      <c r="VD9" s="27">
        <v>5.2400000000000002E-2</v>
      </c>
      <c r="VE9" s="27">
        <v>5.2400000000000002E-2</v>
      </c>
      <c r="VF9" s="27">
        <v>5.2299999999999999E-2</v>
      </c>
      <c r="VG9" s="27">
        <v>5.2600000000000001E-2</v>
      </c>
      <c r="VH9" s="27">
        <v>5.2600000000000001E-2</v>
      </c>
      <c r="VI9" s="27">
        <v>5.2600000000000001E-2</v>
      </c>
      <c r="VJ9" s="27">
        <v>5.2400000000000002E-2</v>
      </c>
      <c r="VK9" s="27">
        <v>5.21E-2</v>
      </c>
      <c r="VL9" s="27">
        <v>5.2200000000000003E-2</v>
      </c>
      <c r="VM9" s="27">
        <v>5.2400000000000002E-2</v>
      </c>
      <c r="VN9" s="27">
        <v>5.1900000000000002E-2</v>
      </c>
      <c r="VO9" s="27">
        <v>5.1900000000000002E-2</v>
      </c>
      <c r="VP9" s="27">
        <v>5.1900000000000002E-2</v>
      </c>
      <c r="VQ9" s="27">
        <v>5.2499999999999998E-2</v>
      </c>
      <c r="VR9" s="27">
        <v>5.21E-2</v>
      </c>
      <c r="VS9" s="27">
        <v>5.2299999999999999E-2</v>
      </c>
      <c r="VT9" s="27">
        <v>5.2699999999999997E-2</v>
      </c>
      <c r="VU9" s="27">
        <v>5.2900000000000003E-2</v>
      </c>
      <c r="VV9" s="27">
        <v>5.2900000000000003E-2</v>
      </c>
      <c r="VW9" s="27">
        <v>5.2900000000000003E-2</v>
      </c>
      <c r="VX9" s="27">
        <v>5.3100000000000001E-2</v>
      </c>
      <c r="VY9" s="27">
        <v>5.3100000000000001E-2</v>
      </c>
      <c r="VZ9" s="27">
        <v>5.2400000000000002E-2</v>
      </c>
      <c r="WA9" s="27">
        <v>5.2499999999999998E-2</v>
      </c>
      <c r="WB9" s="27">
        <v>5.28E-2</v>
      </c>
      <c r="WC9" s="27">
        <v>5.28E-2</v>
      </c>
      <c r="WD9" s="27">
        <v>5.28E-2</v>
      </c>
      <c r="WE9" s="27">
        <v>5.3400000000000003E-2</v>
      </c>
      <c r="WF9" s="27">
        <v>5.3199999999999997E-2</v>
      </c>
      <c r="WG9" s="27">
        <v>5.3800000000000001E-2</v>
      </c>
      <c r="WH9" s="27">
        <v>5.3699999999999998E-2</v>
      </c>
      <c r="WI9" s="27">
        <v>5.4100000000000002E-2</v>
      </c>
      <c r="WJ9" s="27">
        <v>5.4100000000000002E-2</v>
      </c>
      <c r="WK9" s="27">
        <v>5.4100000000000002E-2</v>
      </c>
      <c r="WL9" s="27">
        <v>5.4800000000000001E-2</v>
      </c>
      <c r="WM9" s="27">
        <v>5.5100000000000003E-2</v>
      </c>
      <c r="WN9" s="27">
        <v>5.4699999999999999E-2</v>
      </c>
      <c r="WO9" s="27">
        <v>5.4600000000000003E-2</v>
      </c>
      <c r="WP9" s="27">
        <v>5.5E-2</v>
      </c>
      <c r="WQ9" s="27">
        <v>5.5E-2</v>
      </c>
      <c r="WR9" s="27">
        <v>5.5E-2</v>
      </c>
      <c r="WS9" s="27">
        <v>5.5E-2</v>
      </c>
      <c r="WT9" s="27">
        <v>5.5300000000000002E-2</v>
      </c>
      <c r="WU9" s="27">
        <v>5.5599999999999997E-2</v>
      </c>
      <c r="WV9" s="27">
        <v>5.62E-2</v>
      </c>
      <c r="WW9" s="27">
        <v>5.62E-2</v>
      </c>
      <c r="WX9" s="27">
        <v>5.62E-2</v>
      </c>
      <c r="WY9" s="27">
        <v>5.62E-2</v>
      </c>
      <c r="WZ9" s="27">
        <v>5.6099999999999997E-2</v>
      </c>
      <c r="XA9" s="27">
        <v>5.6300000000000003E-2</v>
      </c>
      <c r="XB9" s="27">
        <v>5.6300000000000003E-2</v>
      </c>
      <c r="XC9" s="27">
        <v>5.6599999999999998E-2</v>
      </c>
      <c r="XD9" s="27">
        <v>5.6599999999999998E-2</v>
      </c>
      <c r="XE9" s="27">
        <v>5.6599999999999998E-2</v>
      </c>
      <c r="XF9" s="27">
        <v>5.6599999999999998E-2</v>
      </c>
      <c r="XG9" s="27">
        <v>5.6300000000000003E-2</v>
      </c>
      <c r="XH9" s="27">
        <v>5.6300000000000003E-2</v>
      </c>
      <c r="XI9" s="27">
        <v>5.6500000000000002E-2</v>
      </c>
      <c r="XJ9" s="27">
        <v>5.6599999999999998E-2</v>
      </c>
      <c r="XK9" s="27">
        <v>5.6500000000000002E-2</v>
      </c>
      <c r="XL9" s="27">
        <v>5.6500000000000002E-2</v>
      </c>
      <c r="XM9" s="27">
        <v>5.6500000000000002E-2</v>
      </c>
      <c r="XN9" s="27">
        <v>5.6399999999999999E-2</v>
      </c>
      <c r="XO9" s="27">
        <v>5.6000000000000001E-2</v>
      </c>
      <c r="XP9" s="27">
        <v>5.6000000000000001E-2</v>
      </c>
      <c r="XQ9" s="27">
        <v>5.6000000000000001E-2</v>
      </c>
      <c r="XR9" s="27">
        <v>5.6099999999999997E-2</v>
      </c>
      <c r="XS9" s="27">
        <v>5.6099999999999997E-2</v>
      </c>
      <c r="XT9" s="27">
        <v>5.6099999999999997E-2</v>
      </c>
      <c r="XU9" s="27">
        <v>5.6099999999999997E-2</v>
      </c>
      <c r="XV9" s="27">
        <v>5.6000000000000001E-2</v>
      </c>
      <c r="XW9" s="27">
        <v>5.6000000000000001E-2</v>
      </c>
      <c r="XX9" s="27">
        <v>5.6599999999999998E-2</v>
      </c>
      <c r="XY9" s="27">
        <v>5.6599999999999998E-2</v>
      </c>
      <c r="XZ9" s="27">
        <v>5.6599999999999998E-2</v>
      </c>
      <c r="YA9" s="27">
        <v>5.6599999999999998E-2</v>
      </c>
      <c r="YB9" s="27">
        <v>5.6599999999999998E-2</v>
      </c>
      <c r="YC9" s="27">
        <v>5.62E-2</v>
      </c>
      <c r="YD9" s="27">
        <v>5.6599999999999998E-2</v>
      </c>
      <c r="YE9" s="27">
        <v>5.6500000000000002E-2</v>
      </c>
      <c r="YF9" s="27">
        <v>5.5899999999999998E-2</v>
      </c>
      <c r="YG9" s="27">
        <v>5.5899999999999998E-2</v>
      </c>
      <c r="YH9" s="27">
        <v>5.5899999999999998E-2</v>
      </c>
      <c r="YI9" s="27">
        <v>5.6500000000000002E-2</v>
      </c>
      <c r="YJ9" s="27">
        <v>5.6300000000000003E-2</v>
      </c>
      <c r="YK9" s="27">
        <v>5.6099999999999997E-2</v>
      </c>
      <c r="YL9" s="27">
        <v>5.6300000000000003E-2</v>
      </c>
      <c r="YM9" s="27">
        <v>5.5599999999999997E-2</v>
      </c>
      <c r="YN9" s="27">
        <v>5.5599999999999997E-2</v>
      </c>
      <c r="YO9" s="27">
        <v>5.5599999999999997E-2</v>
      </c>
      <c r="YP9" s="27">
        <v>5.57E-2</v>
      </c>
      <c r="YQ9" s="27">
        <v>5.57E-2</v>
      </c>
      <c r="YR9" s="27">
        <v>5.5800000000000002E-2</v>
      </c>
      <c r="YS9" s="27">
        <v>5.5800000000000002E-2</v>
      </c>
      <c r="YT9" s="27">
        <v>5.62E-2</v>
      </c>
      <c r="YU9" s="27">
        <v>5.62E-2</v>
      </c>
      <c r="YV9" s="27">
        <v>5.62E-2</v>
      </c>
      <c r="YW9" s="27">
        <v>5.6099999999999997E-2</v>
      </c>
      <c r="YX9" s="27">
        <v>5.5800000000000002E-2</v>
      </c>
      <c r="YY9" s="27">
        <v>5.62E-2</v>
      </c>
      <c r="YZ9" s="27">
        <v>5.62E-2</v>
      </c>
      <c r="ZA9" s="27">
        <v>5.6399999999999999E-2</v>
      </c>
      <c r="ZB9" s="27">
        <v>5.6399999999999999E-2</v>
      </c>
      <c r="ZC9" s="27">
        <v>5.6399999999999999E-2</v>
      </c>
      <c r="ZD9" s="27">
        <v>5.67E-2</v>
      </c>
      <c r="ZE9" s="27">
        <v>5.6300000000000003E-2</v>
      </c>
      <c r="ZF9" s="27">
        <v>5.6399999999999999E-2</v>
      </c>
      <c r="ZG9" s="27">
        <v>5.6500000000000002E-2</v>
      </c>
      <c r="ZH9" s="27">
        <v>5.7099999999999998E-2</v>
      </c>
      <c r="ZI9" s="27">
        <v>5.7099999999999998E-2</v>
      </c>
      <c r="ZJ9" s="27">
        <v>5.7099999999999998E-2</v>
      </c>
      <c r="ZK9" s="27">
        <v>5.6800000000000003E-2</v>
      </c>
      <c r="ZL9" s="27">
        <v>5.7200000000000001E-2</v>
      </c>
      <c r="ZM9" s="27">
        <v>5.7099999999999998E-2</v>
      </c>
      <c r="ZN9" s="27">
        <v>5.7000000000000002E-2</v>
      </c>
      <c r="ZO9" s="27">
        <v>5.67E-2</v>
      </c>
      <c r="ZP9" s="27">
        <v>5.67E-2</v>
      </c>
      <c r="ZQ9" s="27">
        <v>5.67E-2</v>
      </c>
      <c r="ZR9" s="27">
        <v>5.62E-2</v>
      </c>
      <c r="ZS9" s="27">
        <v>5.6000000000000001E-2</v>
      </c>
      <c r="ZT9" s="27">
        <v>5.5500000000000001E-2</v>
      </c>
      <c r="ZU9" s="27">
        <v>5.5599999999999997E-2</v>
      </c>
      <c r="ZV9" s="27">
        <v>5.5E-2</v>
      </c>
      <c r="ZW9" s="27">
        <v>5.5E-2</v>
      </c>
      <c r="ZX9" s="27">
        <v>5.5E-2</v>
      </c>
      <c r="ZY9" s="27">
        <v>5.4399999999999997E-2</v>
      </c>
      <c r="ZZ9" s="27">
        <v>5.4699999999999999E-2</v>
      </c>
      <c r="AAA9" s="27">
        <v>5.4899999999999997E-2</v>
      </c>
      <c r="AAB9" s="27">
        <v>5.4899999999999997E-2</v>
      </c>
      <c r="AAC9" s="27">
        <v>5.5399999999999998E-2</v>
      </c>
      <c r="AAD9" s="27">
        <v>5.5399999999999998E-2</v>
      </c>
      <c r="AAE9" s="27">
        <v>5.5399999999999998E-2</v>
      </c>
      <c r="AAF9" s="27">
        <v>5.5800000000000002E-2</v>
      </c>
      <c r="AAG9" s="27">
        <v>5.57E-2</v>
      </c>
      <c r="AAH9" s="27">
        <v>5.6000000000000001E-2</v>
      </c>
      <c r="AAI9" s="27">
        <v>5.5800000000000002E-2</v>
      </c>
      <c r="AAJ9" s="27">
        <v>5.5399999999999998E-2</v>
      </c>
      <c r="AAK9" s="27">
        <v>5.5399999999999998E-2</v>
      </c>
      <c r="AAL9" s="27">
        <v>5.5399999999999998E-2</v>
      </c>
      <c r="AAM9" s="27">
        <v>5.5100000000000003E-2</v>
      </c>
      <c r="AAN9" s="27">
        <v>5.5E-2</v>
      </c>
      <c r="AAO9" s="27">
        <v>5.5199999999999999E-2</v>
      </c>
      <c r="AAP9" s="27">
        <v>5.57E-2</v>
      </c>
      <c r="AAQ9" s="27">
        <v>5.5599999999999997E-2</v>
      </c>
      <c r="AAR9" s="27">
        <v>5.5599999999999997E-2</v>
      </c>
      <c r="AAS9" s="27">
        <v>5.5599999999999997E-2</v>
      </c>
      <c r="AAT9" s="27">
        <v>5.5300000000000002E-2</v>
      </c>
      <c r="AAU9" s="27">
        <v>5.5399999999999998E-2</v>
      </c>
      <c r="AAV9" s="27">
        <v>5.5199999999999999E-2</v>
      </c>
      <c r="AAW9" s="27">
        <v>5.5100000000000003E-2</v>
      </c>
      <c r="AAX9" s="27">
        <v>5.4899999999999997E-2</v>
      </c>
      <c r="AAY9" s="27">
        <v>5.4899999999999997E-2</v>
      </c>
      <c r="AAZ9" s="27">
        <v>5.4899999999999997E-2</v>
      </c>
      <c r="ABA9" s="27">
        <v>5.4899999999999997E-2</v>
      </c>
      <c r="ABB9" s="27">
        <v>5.4899999999999997E-2</v>
      </c>
      <c r="ABC9" s="27">
        <v>5.4399999999999997E-2</v>
      </c>
      <c r="ABD9" s="27">
        <v>5.4399999999999997E-2</v>
      </c>
      <c r="ABE9" s="27">
        <v>5.3699999999999998E-2</v>
      </c>
      <c r="ABF9" s="27">
        <v>5.3699999999999998E-2</v>
      </c>
      <c r="ABG9" s="27">
        <v>5.3699999999999998E-2</v>
      </c>
      <c r="ABH9" s="27">
        <v>5.3600000000000002E-2</v>
      </c>
      <c r="ABI9" s="27">
        <v>5.33E-2</v>
      </c>
      <c r="ABJ9" s="27">
        <v>5.3900000000000003E-2</v>
      </c>
      <c r="ABK9" s="27">
        <v>5.3999999999999999E-2</v>
      </c>
      <c r="ABL9" s="27">
        <v>5.4100000000000002E-2</v>
      </c>
      <c r="ABM9" s="27">
        <v>5.4100000000000002E-2</v>
      </c>
      <c r="ABN9" s="27">
        <v>5.4100000000000002E-2</v>
      </c>
      <c r="ABO9" s="27">
        <v>5.4399999999999997E-2</v>
      </c>
      <c r="ABP9" s="27">
        <v>5.3800000000000001E-2</v>
      </c>
      <c r="ABQ9" s="27">
        <v>5.3699999999999998E-2</v>
      </c>
      <c r="ABR9" s="27">
        <v>5.3600000000000002E-2</v>
      </c>
      <c r="ABS9" s="27">
        <v>5.3400000000000003E-2</v>
      </c>
      <c r="ABT9" s="27">
        <v>5.3400000000000003E-2</v>
      </c>
      <c r="ABU9" s="27">
        <v>5.3400000000000003E-2</v>
      </c>
      <c r="ABV9" s="27">
        <v>5.2299999999999999E-2</v>
      </c>
      <c r="ABW9" s="27">
        <v>5.3600000000000002E-2</v>
      </c>
      <c r="ABX9" s="27">
        <v>5.3499999999999999E-2</v>
      </c>
      <c r="ABY9" s="27">
        <v>5.3499999999999999E-2</v>
      </c>
      <c r="ABZ9" s="27">
        <v>5.2900000000000003E-2</v>
      </c>
      <c r="ACA9" s="27">
        <v>5.2900000000000003E-2</v>
      </c>
      <c r="ACB9" s="27">
        <v>5.2900000000000003E-2</v>
      </c>
      <c r="ACC9" s="27">
        <v>5.2699999999999997E-2</v>
      </c>
      <c r="ACD9" s="27">
        <v>5.2400000000000002E-2</v>
      </c>
      <c r="ACE9" s="27">
        <v>5.2200000000000003E-2</v>
      </c>
      <c r="ACF9" s="27">
        <v>5.2499999999999998E-2</v>
      </c>
      <c r="ACG9" s="27">
        <v>5.2499999999999998E-2</v>
      </c>
      <c r="ACH9" s="27">
        <v>5.2499999999999998E-2</v>
      </c>
      <c r="ACI9" s="27">
        <v>5.2499999999999998E-2</v>
      </c>
      <c r="ACJ9" s="27">
        <v>5.2699999999999997E-2</v>
      </c>
      <c r="ACK9" s="27">
        <v>5.3199999999999997E-2</v>
      </c>
      <c r="ACL9" s="27">
        <v>5.3400000000000003E-2</v>
      </c>
      <c r="ACM9" s="27">
        <v>5.2699999999999997E-2</v>
      </c>
      <c r="ACN9" s="27">
        <v>5.2699999999999997E-2</v>
      </c>
      <c r="ACO9" s="27">
        <v>5.2699999999999997E-2</v>
      </c>
      <c r="ACP9" s="27">
        <v>5.2699999999999997E-2</v>
      </c>
      <c r="ACQ9" s="27">
        <v>5.2699999999999997E-2</v>
      </c>
      <c r="ACR9" s="27">
        <v>5.28E-2</v>
      </c>
      <c r="ACS9" s="27">
        <v>5.3100000000000001E-2</v>
      </c>
      <c r="ACT9" s="27">
        <v>5.3800000000000001E-2</v>
      </c>
      <c r="ACU9" s="27">
        <v>5.3100000000000001E-2</v>
      </c>
      <c r="ACV9" s="27">
        <v>5.3100000000000001E-2</v>
      </c>
      <c r="ACW9" s="27">
        <v>5.3100000000000001E-2</v>
      </c>
      <c r="ACX9" s="27">
        <v>5.3199999999999997E-2</v>
      </c>
      <c r="ACY9" s="27">
        <v>5.3600000000000002E-2</v>
      </c>
      <c r="ACZ9" s="27">
        <v>5.3900000000000003E-2</v>
      </c>
      <c r="ADA9" s="27">
        <v>5.3800000000000001E-2</v>
      </c>
      <c r="ADB9" s="27">
        <v>5.3800000000000001E-2</v>
      </c>
      <c r="ADC9" s="27">
        <v>5.3800000000000001E-2</v>
      </c>
      <c r="ADD9" s="27">
        <v>5.3800000000000001E-2</v>
      </c>
      <c r="ADE9" s="27">
        <v>5.3800000000000001E-2</v>
      </c>
      <c r="ADF9" s="27">
        <v>5.3199999999999997E-2</v>
      </c>
      <c r="ADG9" s="27">
        <v>5.3499999999999999E-2</v>
      </c>
      <c r="ADH9" s="27">
        <v>5.3499999999999999E-2</v>
      </c>
      <c r="ADI9" s="27">
        <v>5.33E-2</v>
      </c>
      <c r="ADJ9" s="27">
        <v>5.33E-2</v>
      </c>
      <c r="ADK9" s="27">
        <v>5.33E-2</v>
      </c>
      <c r="ADL9" s="27">
        <v>5.3199999999999997E-2</v>
      </c>
      <c r="ADM9" s="27">
        <v>5.33E-2</v>
      </c>
      <c r="ADN9" s="27">
        <v>5.2900000000000003E-2</v>
      </c>
      <c r="ADO9" s="27">
        <v>5.3400000000000003E-2</v>
      </c>
      <c r="ADP9" s="27">
        <v>5.3400000000000003E-2</v>
      </c>
      <c r="ADQ9" s="27">
        <v>5.3400000000000003E-2</v>
      </c>
      <c r="ADR9" s="27">
        <v>5.3400000000000003E-2</v>
      </c>
      <c r="ADS9" s="27">
        <v>5.3400000000000003E-2</v>
      </c>
      <c r="ADT9" s="27">
        <v>5.28E-2</v>
      </c>
      <c r="ADU9" s="27">
        <v>5.2999999999999999E-2</v>
      </c>
      <c r="ADV9" s="27">
        <v>5.3100000000000001E-2</v>
      </c>
      <c r="ADW9" s="27">
        <v>5.2900000000000003E-2</v>
      </c>
      <c r="ADX9" s="27">
        <v>5.2900000000000003E-2</v>
      </c>
      <c r="ADY9" s="27">
        <v>5.2900000000000003E-2</v>
      </c>
      <c r="ADZ9" s="27">
        <v>5.2400000000000002E-2</v>
      </c>
      <c r="AEA9" s="27">
        <v>5.2200000000000003E-2</v>
      </c>
      <c r="AEB9" s="27">
        <v>5.2699999999999997E-2</v>
      </c>
      <c r="AEC9" s="27">
        <v>5.2299999999999999E-2</v>
      </c>
      <c r="AED9" s="27">
        <v>5.2200000000000003E-2</v>
      </c>
      <c r="AEE9" s="27">
        <v>5.2200000000000003E-2</v>
      </c>
      <c r="AEF9" s="27">
        <v>5.2200000000000003E-2</v>
      </c>
      <c r="AEG9" s="27">
        <v>5.2400000000000002E-2</v>
      </c>
      <c r="AEH9" s="27">
        <v>5.11E-2</v>
      </c>
      <c r="AEI9" s="27">
        <v>5.0999999999999997E-2</v>
      </c>
      <c r="AEJ9" s="27">
        <v>5.0900000000000001E-2</v>
      </c>
      <c r="AEK9" s="27">
        <v>5.0599999999999999E-2</v>
      </c>
      <c r="AEL9" s="27">
        <v>5.0599999999999999E-2</v>
      </c>
      <c r="AEM9" s="27">
        <v>5.0599999999999999E-2</v>
      </c>
      <c r="AEN9" s="27">
        <v>5.0500000000000003E-2</v>
      </c>
      <c r="AEO9" s="27">
        <v>5.0999999999999997E-2</v>
      </c>
      <c r="AEP9" s="27">
        <v>5.1299999999999998E-2</v>
      </c>
      <c r="AEQ9" s="27">
        <v>5.1200000000000002E-2</v>
      </c>
      <c r="AER9" s="27">
        <v>5.0900000000000001E-2</v>
      </c>
      <c r="AES9" s="27">
        <v>5.0900000000000001E-2</v>
      </c>
      <c r="AET9" s="27">
        <v>5.0900000000000001E-2</v>
      </c>
      <c r="AEU9" s="27">
        <v>5.0200000000000002E-2</v>
      </c>
      <c r="AEV9" s="27">
        <v>4.99E-2</v>
      </c>
      <c r="AEW9" s="27">
        <v>5.0299999999999997E-2</v>
      </c>
      <c r="AEX9" s="27">
        <v>5.0500000000000003E-2</v>
      </c>
      <c r="AEY9" s="27">
        <v>5.0799999999999998E-2</v>
      </c>
      <c r="AEZ9" s="27">
        <v>5.0799999999999998E-2</v>
      </c>
      <c r="AFA9" s="27">
        <v>5.0799999999999998E-2</v>
      </c>
      <c r="AFB9" s="27">
        <v>5.0299999999999997E-2</v>
      </c>
      <c r="AFC9" s="27">
        <v>4.99E-2</v>
      </c>
      <c r="AFD9" s="27">
        <v>4.8899999999999999E-2</v>
      </c>
      <c r="AFE9" s="27">
        <v>4.8899999999999999E-2</v>
      </c>
      <c r="AFF9" s="27">
        <v>4.8800000000000003E-2</v>
      </c>
      <c r="AFG9" s="27">
        <v>4.8800000000000003E-2</v>
      </c>
      <c r="AFH9" s="27">
        <v>4.8800000000000003E-2</v>
      </c>
      <c r="AFI9" s="27">
        <v>4.9299999999999997E-2</v>
      </c>
      <c r="AFJ9" s="27">
        <v>4.9099999999999998E-2</v>
      </c>
      <c r="AFK9" s="27">
        <v>4.9399999999999999E-2</v>
      </c>
      <c r="AFL9" s="27">
        <v>4.9099999999999998E-2</v>
      </c>
      <c r="AFM9" s="27">
        <v>4.9299999999999997E-2</v>
      </c>
      <c r="AFN9" s="27">
        <v>4.9299999999999997E-2</v>
      </c>
      <c r="AFO9" s="27">
        <v>4.9299999999999997E-2</v>
      </c>
      <c r="AFP9" s="27">
        <v>4.8899999999999999E-2</v>
      </c>
      <c r="AFQ9" s="27">
        <v>4.87E-2</v>
      </c>
      <c r="AFR9" s="27">
        <v>4.8399999999999999E-2</v>
      </c>
      <c r="AFS9" s="27">
        <v>4.9099999999999998E-2</v>
      </c>
      <c r="AFT9" s="27">
        <v>4.8800000000000003E-2</v>
      </c>
      <c r="AFU9" s="27">
        <v>4.8800000000000003E-2</v>
      </c>
      <c r="AFV9" s="27">
        <v>4.8800000000000003E-2</v>
      </c>
      <c r="AFW9" s="27">
        <v>4.8500000000000001E-2</v>
      </c>
      <c r="AFX9" s="27">
        <v>4.8300000000000003E-2</v>
      </c>
      <c r="AFY9" s="27">
        <v>4.8300000000000003E-2</v>
      </c>
      <c r="AFZ9" s="27">
        <v>4.8099999999999997E-2</v>
      </c>
      <c r="AGA9" s="27">
        <v>4.7399999999999998E-2</v>
      </c>
      <c r="AGB9" s="27">
        <v>4.7399999999999998E-2</v>
      </c>
      <c r="AGC9" s="27">
        <v>4.7399999999999998E-2</v>
      </c>
      <c r="AGD9" s="27">
        <v>4.7600000000000003E-2</v>
      </c>
      <c r="AGE9" s="27">
        <v>4.6600000000000003E-2</v>
      </c>
      <c r="AGF9" s="27">
        <v>4.7E-2</v>
      </c>
      <c r="AGG9" s="27">
        <v>4.6699999999999998E-2</v>
      </c>
      <c r="AGH9" s="27">
        <v>4.5499999999999999E-2</v>
      </c>
      <c r="AGI9" s="27">
        <v>4.5499999999999999E-2</v>
      </c>
      <c r="AGJ9" s="27">
        <v>4.5499999999999999E-2</v>
      </c>
      <c r="AGK9" s="27">
        <v>4.5499999999999999E-2</v>
      </c>
      <c r="AGL9" s="27">
        <v>4.6100000000000002E-2</v>
      </c>
      <c r="AGM9" s="27">
        <v>4.6300000000000001E-2</v>
      </c>
      <c r="AGN9" s="27">
        <v>4.6300000000000001E-2</v>
      </c>
      <c r="AGO9" s="27">
        <v>4.6199999999999998E-2</v>
      </c>
      <c r="AGP9" s="27">
        <v>4.6199999999999998E-2</v>
      </c>
      <c r="AGQ9" s="27">
        <v>4.6199999999999998E-2</v>
      </c>
      <c r="AGR9" s="27">
        <v>4.6300000000000001E-2</v>
      </c>
      <c r="AGS9" s="27">
        <v>4.5699999999999998E-2</v>
      </c>
      <c r="AGT9" s="27">
        <v>4.6699999999999998E-2</v>
      </c>
      <c r="AGU9" s="27">
        <v>4.7E-2</v>
      </c>
      <c r="AGV9" s="27">
        <v>4.7E-2</v>
      </c>
      <c r="AGW9" s="27">
        <v>4.7E-2</v>
      </c>
      <c r="AGX9" s="27">
        <v>4.7E-2</v>
      </c>
      <c r="AGY9" s="27">
        <v>4.7E-2</v>
      </c>
      <c r="AGZ9" s="27">
        <v>4.7300000000000002E-2</v>
      </c>
      <c r="AHA9" s="27">
        <v>4.8300000000000003E-2</v>
      </c>
      <c r="AHB9" s="27">
        <v>4.82E-2</v>
      </c>
      <c r="AHC9" s="27">
        <v>4.8399999999999999E-2</v>
      </c>
      <c r="AHD9" s="27">
        <v>4.8399999999999999E-2</v>
      </c>
      <c r="AHE9" s="27">
        <v>4.8399999999999999E-2</v>
      </c>
      <c r="AHF9" s="27">
        <v>4.8300000000000003E-2</v>
      </c>
      <c r="AHG9" s="27">
        <v>4.82E-2</v>
      </c>
      <c r="AHH9" s="27">
        <v>4.8500000000000001E-2</v>
      </c>
      <c r="AHI9" s="27">
        <v>4.8300000000000003E-2</v>
      </c>
      <c r="AHJ9" s="27">
        <v>4.8300000000000003E-2</v>
      </c>
      <c r="AHK9" s="27">
        <v>4.8300000000000003E-2</v>
      </c>
      <c r="AHL9" s="27">
        <v>4.8300000000000003E-2</v>
      </c>
      <c r="AHM9" s="27">
        <v>4.8300000000000003E-2</v>
      </c>
      <c r="AHN9" s="27">
        <v>4.8899999999999999E-2</v>
      </c>
      <c r="AHO9" s="27">
        <v>4.9099999999999998E-2</v>
      </c>
      <c r="AHP9" s="27">
        <v>4.9000000000000002E-2</v>
      </c>
      <c r="AHQ9" s="27">
        <v>4.9099999999999998E-2</v>
      </c>
      <c r="AHR9" s="27">
        <v>4.9099999999999998E-2</v>
      </c>
      <c r="AHS9" s="27">
        <v>4.9099999999999998E-2</v>
      </c>
      <c r="AHT9" s="27">
        <v>4.8399999999999999E-2</v>
      </c>
      <c r="AHU9" s="27">
        <v>4.9399999999999999E-2</v>
      </c>
      <c r="AHV9" s="27">
        <v>4.9399999999999999E-2</v>
      </c>
      <c r="AHW9" s="27">
        <v>4.9399999999999999E-2</v>
      </c>
      <c r="AHX9" s="27">
        <v>4.8899999999999999E-2</v>
      </c>
      <c r="AHY9" s="27">
        <v>4.8899999999999999E-2</v>
      </c>
      <c r="AHZ9" s="27">
        <v>4.8899999999999999E-2</v>
      </c>
      <c r="AIA9" s="27">
        <v>4.9200000000000001E-2</v>
      </c>
      <c r="AIB9" s="27">
        <v>4.9200000000000001E-2</v>
      </c>
      <c r="AIC9" s="27">
        <v>4.9099999999999998E-2</v>
      </c>
      <c r="AID9" s="27">
        <v>4.8500000000000001E-2</v>
      </c>
      <c r="AIE9" s="27">
        <v>4.8099999999999997E-2</v>
      </c>
      <c r="AIF9" s="27">
        <v>4.8099999999999997E-2</v>
      </c>
      <c r="AIG9" s="27">
        <v>4.8099999999999997E-2</v>
      </c>
      <c r="AIH9" s="27">
        <v>4.8399999999999999E-2</v>
      </c>
      <c r="AII9" s="27">
        <v>4.8599999999999997E-2</v>
      </c>
      <c r="AIJ9" s="27">
        <v>4.8300000000000003E-2</v>
      </c>
      <c r="AIK9" s="27">
        <v>4.87E-2</v>
      </c>
      <c r="AIL9" s="27">
        <v>4.8399999999999999E-2</v>
      </c>
      <c r="AIM9" s="27">
        <v>4.8399999999999999E-2</v>
      </c>
      <c r="AIN9" s="27">
        <v>4.8399999999999999E-2</v>
      </c>
      <c r="AIO9" s="27">
        <v>4.82E-2</v>
      </c>
      <c r="AIP9" s="27">
        <v>4.8599999999999997E-2</v>
      </c>
      <c r="AIQ9" s="27">
        <v>4.9200000000000001E-2</v>
      </c>
      <c r="AIR9" s="27">
        <v>4.8800000000000003E-2</v>
      </c>
      <c r="AIS9" s="27">
        <v>4.9000000000000002E-2</v>
      </c>
      <c r="AIT9" s="27">
        <v>4.9000000000000002E-2</v>
      </c>
      <c r="AIU9" s="27">
        <v>4.9000000000000002E-2</v>
      </c>
      <c r="AIV9" s="27">
        <v>4.9299999999999997E-2</v>
      </c>
      <c r="AIW9" s="27">
        <v>4.8899999999999999E-2</v>
      </c>
      <c r="AIX9" s="27">
        <v>4.8899999999999999E-2</v>
      </c>
      <c r="AIY9" s="27">
        <v>4.7899999999999998E-2</v>
      </c>
      <c r="AIZ9" s="27">
        <v>4.8000000000000001E-2</v>
      </c>
      <c r="AJA9" s="27">
        <v>4.8000000000000001E-2</v>
      </c>
      <c r="AJB9" s="27">
        <v>4.8000000000000001E-2</v>
      </c>
      <c r="AJC9" s="27">
        <v>4.9399999999999999E-2</v>
      </c>
      <c r="AJD9" s="27">
        <v>5.04E-2</v>
      </c>
      <c r="AJE9" s="27">
        <v>5.3900000000000003E-2</v>
      </c>
      <c r="AJF9" s="27">
        <v>5.3600000000000002E-2</v>
      </c>
      <c r="AJG9" s="27">
        <v>5.2299999999999999E-2</v>
      </c>
      <c r="AJH9" s="27">
        <v>5.2299999999999999E-2</v>
      </c>
      <c r="AJI9" s="27">
        <v>5.2299999999999999E-2</v>
      </c>
      <c r="AJJ9" s="27">
        <v>5.1799999999999999E-2</v>
      </c>
      <c r="AJK9" s="27">
        <v>5.16E-2</v>
      </c>
      <c r="AJL9" s="27">
        <v>5.2999999999999999E-2</v>
      </c>
      <c r="AJM9" s="27">
        <v>5.28E-2</v>
      </c>
      <c r="AJN9" s="27">
        <v>5.3100000000000001E-2</v>
      </c>
      <c r="AJO9" s="27">
        <v>5.3100000000000001E-2</v>
      </c>
      <c r="AJP9" s="27">
        <v>5.3100000000000001E-2</v>
      </c>
      <c r="AJQ9" s="27">
        <v>5.3400000000000003E-2</v>
      </c>
      <c r="AJR9" s="27">
        <v>5.3699999999999998E-2</v>
      </c>
      <c r="AJS9" s="27">
        <v>5.4100000000000002E-2</v>
      </c>
      <c r="AJT9" s="27">
        <v>5.3800000000000001E-2</v>
      </c>
      <c r="AJU9" s="27">
        <v>5.3600000000000002E-2</v>
      </c>
      <c r="AJV9" s="27">
        <v>5.3600000000000002E-2</v>
      </c>
      <c r="AJW9" s="27">
        <v>5.3600000000000002E-2</v>
      </c>
      <c r="AJX9" s="27">
        <v>5.3900000000000003E-2</v>
      </c>
      <c r="AJY9" s="27">
        <v>5.3600000000000002E-2</v>
      </c>
      <c r="AJZ9" s="27">
        <v>5.3400000000000003E-2</v>
      </c>
      <c r="AKA9" s="27">
        <v>5.28E-2</v>
      </c>
      <c r="AKB9" s="27">
        <v>5.28E-2</v>
      </c>
      <c r="AKC9" s="27">
        <v>5.28E-2</v>
      </c>
      <c r="AKD9" s="27">
        <v>5.28E-2</v>
      </c>
      <c r="AKE9" s="27">
        <v>5.2699999999999997E-2</v>
      </c>
      <c r="AKF9" s="27">
        <v>5.28E-2</v>
      </c>
      <c r="AKG9" s="27">
        <v>5.2999999999999999E-2</v>
      </c>
      <c r="AKH9" s="27">
        <v>5.28E-2</v>
      </c>
      <c r="AKI9" s="27">
        <v>5.1700000000000003E-2</v>
      </c>
      <c r="AKJ9" s="27">
        <v>5.1700000000000003E-2</v>
      </c>
      <c r="AKK9" s="27">
        <v>5.1700000000000003E-2</v>
      </c>
      <c r="AKL9" s="27">
        <v>5.1900000000000002E-2</v>
      </c>
      <c r="AKM9" s="27">
        <v>5.1900000000000002E-2</v>
      </c>
      <c r="AKN9" s="27">
        <v>5.1700000000000003E-2</v>
      </c>
      <c r="AKO9" s="27">
        <v>5.1999999999999998E-2</v>
      </c>
      <c r="AKP9" s="27">
        <v>5.1299999999999998E-2</v>
      </c>
      <c r="AKQ9" s="27">
        <v>5.1299999999999998E-2</v>
      </c>
      <c r="AKR9" s="27">
        <v>5.1299999999999998E-2</v>
      </c>
      <c r="AKS9" s="27">
        <v>5.1499999999999997E-2</v>
      </c>
      <c r="AKT9" s="27">
        <v>5.1400000000000001E-2</v>
      </c>
      <c r="AKU9" s="27">
        <v>5.1200000000000002E-2</v>
      </c>
      <c r="AKV9" s="27">
        <v>5.04E-2</v>
      </c>
      <c r="AKW9" s="27">
        <v>5.0999999999999997E-2</v>
      </c>
      <c r="AKX9" s="27">
        <v>5.0999999999999997E-2</v>
      </c>
      <c r="AKY9" s="27">
        <v>5.0999999999999997E-2</v>
      </c>
      <c r="AKZ9" s="27">
        <v>5.0999999999999997E-2</v>
      </c>
      <c r="ALA9" s="27">
        <v>5.0700000000000002E-2</v>
      </c>
      <c r="ALB9" s="27">
        <v>5.0900000000000001E-2</v>
      </c>
      <c r="ALC9" s="27">
        <v>5.0999999999999997E-2</v>
      </c>
      <c r="ALD9" s="27">
        <v>5.16E-2</v>
      </c>
      <c r="ALE9" s="27">
        <v>5.16E-2</v>
      </c>
      <c r="ALF9" s="27">
        <v>5.16E-2</v>
      </c>
      <c r="ALG9" s="27">
        <v>5.1999999999999998E-2</v>
      </c>
      <c r="ALH9" s="27">
        <v>5.2200000000000003E-2</v>
      </c>
      <c r="ALI9" s="27">
        <v>5.2600000000000001E-2</v>
      </c>
      <c r="ALJ9" s="27">
        <v>5.2400000000000002E-2</v>
      </c>
      <c r="ALK9" s="27">
        <v>5.3199999999999997E-2</v>
      </c>
      <c r="ALL9" s="27">
        <v>5.3199999999999997E-2</v>
      </c>
      <c r="ALM9" s="27">
        <v>5.3199999999999997E-2</v>
      </c>
      <c r="ALN9" s="27">
        <v>5.45E-2</v>
      </c>
      <c r="ALO9" s="27">
        <v>5.45E-2</v>
      </c>
      <c r="ALP9" s="27">
        <v>5.3999999999999999E-2</v>
      </c>
      <c r="ALQ9" s="27">
        <v>5.3999999999999999E-2</v>
      </c>
      <c r="ALR9" s="27">
        <v>5.33E-2</v>
      </c>
      <c r="ALS9" s="27">
        <v>5.33E-2</v>
      </c>
      <c r="ALT9" s="27">
        <v>5.33E-2</v>
      </c>
      <c r="ALU9" s="27">
        <v>5.3199999999999997E-2</v>
      </c>
      <c r="ALV9" s="27">
        <v>5.3199999999999997E-2</v>
      </c>
      <c r="ALW9" s="27">
        <v>5.3800000000000001E-2</v>
      </c>
      <c r="ALX9" s="27">
        <v>5.3800000000000001E-2</v>
      </c>
      <c r="ALY9" s="27">
        <v>5.45E-2</v>
      </c>
      <c r="ALZ9" s="27">
        <v>5.45E-2</v>
      </c>
      <c r="AMA9" s="27">
        <v>5.45E-2</v>
      </c>
      <c r="AMB9" s="27">
        <v>5.4199999999999998E-2</v>
      </c>
      <c r="AMC9" s="27">
        <v>5.3900000000000003E-2</v>
      </c>
      <c r="AMD9" s="27">
        <v>5.4800000000000001E-2</v>
      </c>
      <c r="AME9" s="27">
        <v>5.4600000000000003E-2</v>
      </c>
      <c r="AMF9" s="27">
        <v>5.4600000000000003E-2</v>
      </c>
      <c r="AMG9" s="27">
        <v>5.4600000000000003E-2</v>
      </c>
      <c r="AMH9" s="27">
        <v>5.4600000000000003E-2</v>
      </c>
      <c r="AMI9" s="27">
        <v>5.5100000000000003E-2</v>
      </c>
      <c r="AMJ9" s="27">
        <v>5.5100000000000003E-2</v>
      </c>
      <c r="AMK9" s="27">
        <v>5.57E-2</v>
      </c>
      <c r="AML9" s="27">
        <v>5.5100000000000003E-2</v>
      </c>
      <c r="AMM9" s="27">
        <v>5.4699999999999999E-2</v>
      </c>
      <c r="AMN9" s="27">
        <v>5.4699999999999999E-2</v>
      </c>
      <c r="AMO9" s="27">
        <v>5.4699999999999999E-2</v>
      </c>
      <c r="AMP9" s="27">
        <v>5.4300000000000001E-2</v>
      </c>
      <c r="AMQ9" s="27">
        <v>5.4600000000000003E-2</v>
      </c>
      <c r="AMR9" s="27">
        <v>5.3999999999999999E-2</v>
      </c>
      <c r="AMS9" s="27">
        <v>5.3699999999999998E-2</v>
      </c>
      <c r="AMT9" s="27">
        <v>5.3100000000000001E-2</v>
      </c>
      <c r="AMU9" s="27">
        <v>5.3100000000000001E-2</v>
      </c>
      <c r="AMV9" s="27">
        <v>5.3100000000000001E-2</v>
      </c>
      <c r="AMW9" s="27">
        <v>5.3100000000000001E-2</v>
      </c>
      <c r="AMX9" s="27">
        <v>5.2900000000000003E-2</v>
      </c>
      <c r="AMY9" s="27">
        <v>5.2999999999999999E-2</v>
      </c>
      <c r="AMZ9" s="27">
        <v>5.33E-2</v>
      </c>
      <c r="ANA9" s="27">
        <v>5.28E-2</v>
      </c>
      <c r="ANB9" s="27">
        <v>5.28E-2</v>
      </c>
      <c r="ANC9" s="27">
        <v>5.28E-2</v>
      </c>
      <c r="AND9" s="27">
        <v>5.3100000000000001E-2</v>
      </c>
      <c r="ANE9" s="27">
        <v>5.3100000000000001E-2</v>
      </c>
      <c r="ANF9" s="27">
        <v>5.3199999999999997E-2</v>
      </c>
      <c r="ANG9" s="27">
        <v>5.3800000000000001E-2</v>
      </c>
      <c r="ANH9" s="27">
        <v>5.3699999999999998E-2</v>
      </c>
      <c r="ANI9" s="27">
        <v>5.3699999999999998E-2</v>
      </c>
      <c r="ANJ9" s="27">
        <v>5.3699999999999998E-2</v>
      </c>
      <c r="ANK9" s="27">
        <v>5.3600000000000002E-2</v>
      </c>
      <c r="ANL9" s="27">
        <v>5.4100000000000002E-2</v>
      </c>
      <c r="ANM9" s="27">
        <v>5.4199999999999998E-2</v>
      </c>
      <c r="ANN9" s="27">
        <v>5.4100000000000002E-2</v>
      </c>
      <c r="ANO9" s="27">
        <v>5.4399999999999997E-2</v>
      </c>
      <c r="ANP9" s="27">
        <v>5.4399999999999997E-2</v>
      </c>
      <c r="ANQ9" s="27">
        <v>5.4399999999999997E-2</v>
      </c>
      <c r="ANR9" s="27">
        <v>5.4800000000000001E-2</v>
      </c>
      <c r="ANS9" s="27">
        <v>5.4600000000000003E-2</v>
      </c>
      <c r="ANT9" s="27">
        <v>5.4699999999999999E-2</v>
      </c>
      <c r="ANU9" s="27">
        <v>5.4199999999999998E-2</v>
      </c>
      <c r="ANV9" s="27">
        <v>5.3199999999999997E-2</v>
      </c>
      <c r="ANW9" s="27">
        <v>5.3199999999999997E-2</v>
      </c>
      <c r="ANX9" s="27">
        <v>5.3199999999999997E-2</v>
      </c>
      <c r="ANY9" s="27">
        <v>5.3499999999999999E-2</v>
      </c>
      <c r="ANZ9" s="27">
        <v>5.2999999999999999E-2</v>
      </c>
      <c r="AOA9" s="27">
        <v>5.3600000000000002E-2</v>
      </c>
      <c r="AOB9" s="27">
        <v>5.45E-2</v>
      </c>
      <c r="AOC9" s="27">
        <v>5.5199999999999999E-2</v>
      </c>
      <c r="AOD9" s="27">
        <v>5.5199999999999999E-2</v>
      </c>
      <c r="AOE9" s="27">
        <v>5.5199999999999999E-2</v>
      </c>
      <c r="AOF9" s="27">
        <v>5.3800000000000001E-2</v>
      </c>
      <c r="AOG9" s="27">
        <v>5.3499999999999999E-2</v>
      </c>
      <c r="AOH9" s="27">
        <v>5.28E-2</v>
      </c>
      <c r="AOI9" s="27">
        <v>5.2499999999999998E-2</v>
      </c>
      <c r="AOJ9" s="27">
        <v>5.2999999999999999E-2</v>
      </c>
      <c r="AOK9" s="27">
        <v>5.2999999999999999E-2</v>
      </c>
      <c r="AOL9" s="27">
        <v>5.2999999999999999E-2</v>
      </c>
      <c r="AOM9" s="27">
        <v>5.4699999999999999E-2</v>
      </c>
      <c r="AON9" s="27">
        <v>5.3699999999999998E-2</v>
      </c>
      <c r="AOO9" s="27">
        <v>5.3900000000000003E-2</v>
      </c>
      <c r="AOP9" s="27">
        <v>5.3699999999999998E-2</v>
      </c>
      <c r="AOQ9" s="27">
        <v>5.2999999999999999E-2</v>
      </c>
      <c r="AOR9" s="27">
        <v>5.2999999999999999E-2</v>
      </c>
      <c r="AOS9" s="27">
        <v>5.2999999999999999E-2</v>
      </c>
      <c r="AOT9" s="27">
        <v>5.2699999999999997E-2</v>
      </c>
      <c r="AOU9" s="27">
        <v>5.2999999999999999E-2</v>
      </c>
      <c r="AOV9" s="27">
        <v>5.2699999999999997E-2</v>
      </c>
      <c r="AOW9" s="27">
        <v>5.3499999999999999E-2</v>
      </c>
      <c r="AOX9" s="27">
        <v>5.4300000000000001E-2</v>
      </c>
      <c r="AOY9" s="27">
        <v>5.4300000000000001E-2</v>
      </c>
      <c r="AOZ9" s="27">
        <v>5.4300000000000001E-2</v>
      </c>
      <c r="APA9" s="27">
        <v>5.4899999999999997E-2</v>
      </c>
      <c r="APB9" s="27">
        <v>5.5E-2</v>
      </c>
      <c r="APC9" s="27">
        <v>5.3900000000000003E-2</v>
      </c>
      <c r="APD9" s="27">
        <v>5.3900000000000003E-2</v>
      </c>
      <c r="APE9" s="27">
        <v>5.3400000000000003E-2</v>
      </c>
      <c r="APF9" s="27">
        <v>5.3400000000000003E-2</v>
      </c>
      <c r="APG9" s="27">
        <v>5.3400000000000003E-2</v>
      </c>
      <c r="APH9" s="27">
        <v>5.3800000000000001E-2</v>
      </c>
      <c r="API9" s="27">
        <v>5.4100000000000002E-2</v>
      </c>
      <c r="APJ9" s="27">
        <v>5.4399999999999997E-2</v>
      </c>
      <c r="APK9" s="27">
        <v>5.4100000000000002E-2</v>
      </c>
      <c r="APL9" s="27">
        <v>5.4100000000000002E-2</v>
      </c>
      <c r="APM9" s="27">
        <v>5.4100000000000002E-2</v>
      </c>
      <c r="APN9" s="27">
        <v>5.4100000000000002E-2</v>
      </c>
      <c r="APO9" s="27">
        <v>5.4399999999999997E-2</v>
      </c>
      <c r="APP9" s="27">
        <v>5.4399999999999997E-2</v>
      </c>
      <c r="APQ9" s="27">
        <v>5.4300000000000001E-2</v>
      </c>
      <c r="APR9" s="27">
        <v>5.4399999999999997E-2</v>
      </c>
      <c r="APS9" s="27">
        <v>5.4300000000000001E-2</v>
      </c>
      <c r="APT9" s="27">
        <v>5.4300000000000001E-2</v>
      </c>
      <c r="APU9" s="27">
        <v>5.4300000000000001E-2</v>
      </c>
      <c r="APV9" s="27">
        <v>5.4100000000000002E-2</v>
      </c>
      <c r="APW9" s="27">
        <v>5.4300000000000001E-2</v>
      </c>
      <c r="APX9" s="27">
        <v>5.4600000000000003E-2</v>
      </c>
      <c r="APY9" s="27">
        <v>5.4899999999999997E-2</v>
      </c>
      <c r="APZ9" s="27">
        <v>5.5399999999999998E-2</v>
      </c>
      <c r="AQA9" s="27">
        <v>5.5399999999999998E-2</v>
      </c>
      <c r="AQB9" s="27">
        <v>5.5399999999999998E-2</v>
      </c>
      <c r="AQC9" s="27">
        <v>5.5899999999999998E-2</v>
      </c>
      <c r="AQD9" s="27">
        <v>5.5599999999999997E-2</v>
      </c>
      <c r="AQE9" s="27">
        <v>5.5199999999999999E-2</v>
      </c>
      <c r="AQF9" s="27">
        <v>5.5800000000000002E-2</v>
      </c>
      <c r="AQG9" s="27">
        <v>5.57E-2</v>
      </c>
      <c r="AQH9" s="27">
        <v>5.57E-2</v>
      </c>
      <c r="AQI9" s="27">
        <v>5.57E-2</v>
      </c>
      <c r="AQJ9" s="27">
        <v>5.6599999999999998E-2</v>
      </c>
      <c r="AQK9" s="27">
        <v>5.62E-2</v>
      </c>
      <c r="AQL9" s="27">
        <v>5.74E-2</v>
      </c>
      <c r="AQM9" s="27">
        <v>5.8400000000000001E-2</v>
      </c>
      <c r="AQN9" s="27">
        <v>5.8299999999999998E-2</v>
      </c>
      <c r="AQO9" s="27">
        <v>5.8299999999999998E-2</v>
      </c>
      <c r="AQP9" s="27">
        <v>5.8299999999999998E-2</v>
      </c>
      <c r="AQQ9" s="27">
        <v>5.7700000000000001E-2</v>
      </c>
      <c r="AQR9" s="27">
        <v>5.7500000000000002E-2</v>
      </c>
      <c r="AQS9" s="27">
        <v>5.7000000000000002E-2</v>
      </c>
      <c r="AQT9" s="27">
        <v>5.6899999999999999E-2</v>
      </c>
      <c r="AQU9" s="27">
        <v>5.7200000000000001E-2</v>
      </c>
      <c r="AQV9" s="27">
        <v>5.7200000000000001E-2</v>
      </c>
      <c r="AQW9" s="27">
        <v>5.7200000000000001E-2</v>
      </c>
      <c r="AQX9" s="27">
        <v>5.79E-2</v>
      </c>
      <c r="AQY9" s="27">
        <v>5.7700000000000001E-2</v>
      </c>
      <c r="AQZ9" s="27">
        <v>5.79E-2</v>
      </c>
      <c r="ARA9" s="27">
        <v>5.6800000000000003E-2</v>
      </c>
      <c r="ARB9" s="27">
        <v>5.7000000000000002E-2</v>
      </c>
      <c r="ARC9" s="27">
        <v>5.7000000000000002E-2</v>
      </c>
      <c r="ARD9" s="27">
        <v>5.7000000000000002E-2</v>
      </c>
      <c r="ARE9" s="27">
        <v>5.7200000000000001E-2</v>
      </c>
      <c r="ARF9" s="27">
        <v>5.7000000000000002E-2</v>
      </c>
      <c r="ARG9" s="27">
        <v>5.6899999999999999E-2</v>
      </c>
      <c r="ARH9" s="27">
        <v>5.6399999999999999E-2</v>
      </c>
      <c r="ARI9" s="27">
        <v>5.62E-2</v>
      </c>
      <c r="ARJ9" s="27">
        <v>5.62E-2</v>
      </c>
      <c r="ARK9" s="27">
        <v>5.62E-2</v>
      </c>
      <c r="ARL9" s="27">
        <v>5.6300000000000003E-2</v>
      </c>
      <c r="ARM9" s="27">
        <v>5.6300000000000003E-2</v>
      </c>
      <c r="ARN9" s="27">
        <v>5.6800000000000003E-2</v>
      </c>
      <c r="ARO9" s="27">
        <v>5.7700000000000001E-2</v>
      </c>
      <c r="ARP9" s="27">
        <v>5.74E-2</v>
      </c>
      <c r="ARQ9" s="27">
        <v>5.74E-2</v>
      </c>
      <c r="ARR9" s="27">
        <v>5.74E-2</v>
      </c>
      <c r="ARS9" s="27">
        <v>5.8099999999999999E-2</v>
      </c>
      <c r="ART9" s="27">
        <v>5.8000000000000003E-2</v>
      </c>
      <c r="ARU9" s="27">
        <v>5.7200000000000001E-2</v>
      </c>
      <c r="ARV9" s="27">
        <v>5.6599999999999998E-2</v>
      </c>
      <c r="ARW9" s="27">
        <v>5.6599999999999998E-2</v>
      </c>
      <c r="ARX9" s="27">
        <v>5.6599999999999998E-2</v>
      </c>
      <c r="ARY9" s="27">
        <v>5.6599999999999998E-2</v>
      </c>
      <c r="ARZ9" s="27">
        <v>5.6599999999999998E-2</v>
      </c>
      <c r="ASA9" s="27">
        <v>5.7299999999999997E-2</v>
      </c>
      <c r="ASB9" s="27">
        <v>5.7299999999999997E-2</v>
      </c>
      <c r="ASC9" s="27">
        <v>5.7500000000000002E-2</v>
      </c>
      <c r="ASD9" s="27">
        <v>5.79E-2</v>
      </c>
      <c r="ASE9" s="27">
        <v>5.79E-2</v>
      </c>
      <c r="ASF9" s="27">
        <v>5.79E-2</v>
      </c>
      <c r="ASG9" s="27">
        <v>5.7099999999999998E-2</v>
      </c>
      <c r="ASH9" s="27">
        <v>5.57E-2</v>
      </c>
      <c r="ASI9" s="27">
        <v>5.6000000000000001E-2</v>
      </c>
      <c r="ASJ9" s="27">
        <v>5.6300000000000003E-2</v>
      </c>
      <c r="ASK9" s="27">
        <v>5.6300000000000003E-2</v>
      </c>
      <c r="ASL9" s="27">
        <v>5.6300000000000003E-2</v>
      </c>
      <c r="ASM9" s="27">
        <v>5.6300000000000003E-2</v>
      </c>
      <c r="ASN9" s="27">
        <v>5.6599999999999998E-2</v>
      </c>
      <c r="ASO9" s="27">
        <v>5.6099999999999997E-2</v>
      </c>
      <c r="ASP9" s="27">
        <v>5.6099999999999997E-2</v>
      </c>
      <c r="ASQ9" s="27">
        <v>5.6099999999999997E-2</v>
      </c>
      <c r="ASR9" s="27">
        <v>5.6099999999999997E-2</v>
      </c>
      <c r="ASS9" s="27">
        <v>5.6099999999999997E-2</v>
      </c>
      <c r="AST9" s="27">
        <v>5.6099999999999997E-2</v>
      </c>
      <c r="ASU9" s="27">
        <v>5.5899999999999998E-2</v>
      </c>
      <c r="ASV9" s="27">
        <v>5.5899999999999998E-2</v>
      </c>
      <c r="ASW9" s="27">
        <v>5.5500000000000001E-2</v>
      </c>
      <c r="ASX9" s="27">
        <v>5.5E-2</v>
      </c>
      <c r="ASY9" s="27">
        <v>5.5199999999999999E-2</v>
      </c>
      <c r="ASZ9" s="27">
        <v>5.5199999999999999E-2</v>
      </c>
      <c r="ATA9" s="27">
        <v>5.5199999999999999E-2</v>
      </c>
      <c r="ATB9" s="27">
        <v>5.5100000000000003E-2</v>
      </c>
      <c r="ATC9" s="27">
        <v>5.4699999999999999E-2</v>
      </c>
      <c r="ATD9" s="27">
        <v>5.5300000000000002E-2</v>
      </c>
      <c r="ATE9" s="27">
        <v>5.5300000000000002E-2</v>
      </c>
      <c r="ATF9" s="27">
        <v>5.4699999999999999E-2</v>
      </c>
      <c r="ATG9" s="27">
        <v>5.4699999999999999E-2</v>
      </c>
      <c r="ATH9" s="27">
        <v>5.4699999999999999E-2</v>
      </c>
      <c r="ATI9" s="27">
        <v>5.4800000000000001E-2</v>
      </c>
      <c r="ATJ9" s="27">
        <v>5.3400000000000003E-2</v>
      </c>
      <c r="ATK9" s="27">
        <v>5.3100000000000001E-2</v>
      </c>
      <c r="ATL9" s="27">
        <v>5.2999999999999999E-2</v>
      </c>
      <c r="ATM9" s="27">
        <v>5.1999999999999998E-2</v>
      </c>
      <c r="ATN9" s="27">
        <v>5.1999999999999998E-2</v>
      </c>
      <c r="ATO9" s="27">
        <v>5.1999999999999998E-2</v>
      </c>
      <c r="ATP9" s="27">
        <v>5.2499999999999998E-2</v>
      </c>
      <c r="ATQ9" s="27">
        <v>5.3400000000000003E-2</v>
      </c>
      <c r="ATR9" s="27">
        <v>5.2999999999999999E-2</v>
      </c>
      <c r="ATS9" s="27">
        <v>5.3600000000000002E-2</v>
      </c>
      <c r="ATT9" s="27">
        <v>5.4899999999999997E-2</v>
      </c>
      <c r="ATU9" s="27">
        <v>5.4899999999999997E-2</v>
      </c>
      <c r="ATV9" s="27">
        <v>5.4899999999999997E-2</v>
      </c>
      <c r="ATW9" s="27">
        <v>5.5199999999999999E-2</v>
      </c>
      <c r="ATX9" s="27">
        <v>5.4399999999999997E-2</v>
      </c>
      <c r="ATY9" s="27">
        <v>5.45E-2</v>
      </c>
      <c r="ATZ9" s="27">
        <v>5.4699999999999999E-2</v>
      </c>
      <c r="AUA9" s="27">
        <v>5.4600000000000003E-2</v>
      </c>
      <c r="AUB9" s="27">
        <v>5.4600000000000003E-2</v>
      </c>
      <c r="AUC9" s="27">
        <v>5.4600000000000003E-2</v>
      </c>
      <c r="AUD9" s="27">
        <v>5.45E-2</v>
      </c>
      <c r="AUE9" s="27">
        <v>5.4399999999999997E-2</v>
      </c>
      <c r="AUF9" s="27">
        <v>5.3800000000000001E-2</v>
      </c>
      <c r="AUG9" s="27">
        <v>5.4100000000000002E-2</v>
      </c>
      <c r="AUH9" s="27">
        <v>5.3999999999999999E-2</v>
      </c>
      <c r="AUI9" s="27">
        <v>5.3999999999999999E-2</v>
      </c>
      <c r="AUJ9" s="27">
        <v>5.3999999999999999E-2</v>
      </c>
      <c r="AUK9" s="27">
        <v>5.3900000000000003E-2</v>
      </c>
      <c r="AUL9" s="27">
        <v>5.4399999999999997E-2</v>
      </c>
      <c r="AUM9" s="27">
        <v>5.5199999999999999E-2</v>
      </c>
      <c r="AUN9" s="27">
        <v>5.4800000000000001E-2</v>
      </c>
      <c r="AUO9" s="27">
        <v>5.5199999999999999E-2</v>
      </c>
      <c r="AUP9" s="27">
        <v>5.5199999999999999E-2</v>
      </c>
      <c r="AUQ9" s="27">
        <v>5.5199999999999999E-2</v>
      </c>
      <c r="AUR9" s="27">
        <v>5.57E-2</v>
      </c>
      <c r="AUS9" s="27">
        <v>5.6099999999999997E-2</v>
      </c>
      <c r="AUT9" s="27">
        <v>5.62E-2</v>
      </c>
      <c r="AUU9" s="27">
        <v>5.6099999999999997E-2</v>
      </c>
      <c r="AUV9" s="27">
        <v>5.62E-2</v>
      </c>
      <c r="AUW9" s="27">
        <v>5.62E-2</v>
      </c>
      <c r="AUX9" s="27">
        <v>5.62E-2</v>
      </c>
      <c r="AUY9" s="27">
        <v>5.6599999999999998E-2</v>
      </c>
      <c r="AUZ9" s="27">
        <v>5.7299999999999997E-2</v>
      </c>
      <c r="AVA9" s="27">
        <v>5.7799999999999997E-2</v>
      </c>
      <c r="AVB9" s="27">
        <v>5.7599999999999998E-2</v>
      </c>
      <c r="AVC9" s="27">
        <v>5.7599999999999998E-2</v>
      </c>
      <c r="AVD9" s="27">
        <v>5.7599999999999998E-2</v>
      </c>
      <c r="AVE9" s="27">
        <v>5.7599999999999998E-2</v>
      </c>
      <c r="AVF9" s="27">
        <v>5.7599999999999998E-2</v>
      </c>
      <c r="AVG9" s="27">
        <v>5.79E-2</v>
      </c>
      <c r="AVH9" s="27">
        <v>5.8099999999999999E-2</v>
      </c>
      <c r="AVI9" s="27">
        <v>5.79E-2</v>
      </c>
      <c r="AVJ9" s="27">
        <v>5.79E-2</v>
      </c>
      <c r="AVK9" s="27">
        <v>5.79E-2</v>
      </c>
      <c r="AVL9" s="27">
        <v>5.79E-2</v>
      </c>
      <c r="AVM9" s="27">
        <v>5.79E-2</v>
      </c>
      <c r="AVN9" s="27">
        <v>5.8200000000000002E-2</v>
      </c>
      <c r="AVO9" s="27">
        <v>5.8400000000000001E-2</v>
      </c>
      <c r="AVP9" s="27">
        <v>5.8400000000000001E-2</v>
      </c>
      <c r="AVQ9" s="27">
        <v>5.8799999999999998E-2</v>
      </c>
      <c r="AVR9" s="27">
        <v>5.8799999999999998E-2</v>
      </c>
      <c r="AVS9" s="27">
        <v>5.8799999999999998E-2</v>
      </c>
      <c r="AVT9" s="27">
        <v>5.8999999999999997E-2</v>
      </c>
      <c r="AVU9" s="27">
        <v>5.8400000000000001E-2</v>
      </c>
      <c r="AVV9" s="27">
        <v>5.79E-2</v>
      </c>
      <c r="AVW9" s="27">
        <v>5.74E-2</v>
      </c>
      <c r="AVX9" s="27">
        <v>5.7599999999999998E-2</v>
      </c>
      <c r="AVY9" s="27">
        <v>5.7599999999999998E-2</v>
      </c>
      <c r="AVZ9" s="27">
        <v>5.7599999999999998E-2</v>
      </c>
      <c r="AWA9" s="27">
        <v>5.8599999999999999E-2</v>
      </c>
      <c r="AWB9" s="27">
        <v>5.8900000000000001E-2</v>
      </c>
      <c r="AWC9" s="27">
        <v>5.8599999999999999E-2</v>
      </c>
      <c r="AWD9" s="27">
        <v>5.96E-2</v>
      </c>
      <c r="AWE9" s="27">
        <v>5.9700000000000003E-2</v>
      </c>
      <c r="AWF9" s="27">
        <v>5.9700000000000003E-2</v>
      </c>
      <c r="AWG9" s="27">
        <v>5.9700000000000003E-2</v>
      </c>
      <c r="AWH9" s="27">
        <v>6.0400000000000002E-2</v>
      </c>
      <c r="AWI9" s="27">
        <v>6.0499999999999998E-2</v>
      </c>
      <c r="AWJ9" s="27">
        <v>6.0499999999999998E-2</v>
      </c>
      <c r="AWK9" s="27">
        <v>6.0299999999999999E-2</v>
      </c>
      <c r="AWL9" s="27">
        <v>6.0400000000000002E-2</v>
      </c>
      <c r="AWM9" s="27">
        <v>6.0400000000000002E-2</v>
      </c>
      <c r="AWN9" s="27">
        <v>6.0400000000000002E-2</v>
      </c>
      <c r="AWO9" s="27">
        <v>6.0499999999999998E-2</v>
      </c>
      <c r="AWP9" s="27">
        <v>6.0400000000000002E-2</v>
      </c>
      <c r="AWQ9" s="27">
        <v>6.0499999999999998E-2</v>
      </c>
      <c r="AWR9" s="27">
        <v>6.0299999999999999E-2</v>
      </c>
      <c r="AWS9" s="27">
        <v>6.0299999999999999E-2</v>
      </c>
      <c r="AWT9" s="27">
        <v>6.0299999999999999E-2</v>
      </c>
      <c r="AWU9" s="27">
        <v>6.0299999999999999E-2</v>
      </c>
      <c r="AWV9" s="27">
        <v>0.06</v>
      </c>
      <c r="AWW9" s="27">
        <v>5.9700000000000003E-2</v>
      </c>
      <c r="AWX9" s="27">
        <v>5.96E-2</v>
      </c>
      <c r="AWY9" s="27">
        <v>5.9799999999999999E-2</v>
      </c>
      <c r="AWZ9" s="27">
        <v>5.96E-2</v>
      </c>
      <c r="AXA9" s="27">
        <v>5.96E-2</v>
      </c>
      <c r="AXB9" s="27">
        <v>5.96E-2</v>
      </c>
      <c r="AXC9" s="27">
        <v>5.96E-2</v>
      </c>
      <c r="AXD9" s="27">
        <v>5.9900000000000002E-2</v>
      </c>
      <c r="AXE9" s="27">
        <v>5.96E-2</v>
      </c>
      <c r="AXF9" s="27">
        <v>5.9299999999999999E-2</v>
      </c>
      <c r="AXG9" s="27">
        <v>0.06</v>
      </c>
      <c r="AXH9" s="27">
        <v>0.06</v>
      </c>
      <c r="AXI9" s="27">
        <v>0.06</v>
      </c>
      <c r="AXJ9" s="27">
        <v>6.0499999999999998E-2</v>
      </c>
      <c r="AXK9" s="27">
        <v>6.0999999999999999E-2</v>
      </c>
      <c r="AXL9" s="27">
        <v>6.0699999999999997E-2</v>
      </c>
      <c r="AXM9" s="27">
        <v>6.0600000000000001E-2</v>
      </c>
      <c r="AXN9" s="27">
        <v>6.0400000000000002E-2</v>
      </c>
      <c r="AXO9" s="27">
        <v>6.0400000000000002E-2</v>
      </c>
      <c r="AXP9" s="27">
        <v>6.0400000000000002E-2</v>
      </c>
      <c r="AXQ9" s="27">
        <v>6.0100000000000001E-2</v>
      </c>
      <c r="AXR9" s="27">
        <v>6.0600000000000001E-2</v>
      </c>
      <c r="AXS9" s="27">
        <v>6.0299999999999999E-2</v>
      </c>
      <c r="AXT9" s="27">
        <v>6.0499999999999998E-2</v>
      </c>
      <c r="AXU9" s="27">
        <v>6.0900000000000003E-2</v>
      </c>
      <c r="AXV9" s="27">
        <v>6.0900000000000003E-2</v>
      </c>
      <c r="AXW9" s="27">
        <v>6.0900000000000003E-2</v>
      </c>
      <c r="AXX9" s="27">
        <v>6.0299999999999999E-2</v>
      </c>
      <c r="AXY9" s="27">
        <v>6.0100000000000001E-2</v>
      </c>
      <c r="AXZ9" s="27">
        <v>6.0600000000000001E-2</v>
      </c>
      <c r="AYA9" s="27">
        <v>6.08E-2</v>
      </c>
      <c r="AYB9" s="27">
        <v>6.0699999999999997E-2</v>
      </c>
      <c r="AYC9" s="27">
        <v>6.0699999999999997E-2</v>
      </c>
      <c r="AYD9" s="27">
        <v>6.0699999999999997E-2</v>
      </c>
      <c r="AYE9" s="27">
        <v>6.0999999999999999E-2</v>
      </c>
      <c r="AYF9" s="27">
        <v>6.0400000000000002E-2</v>
      </c>
      <c r="AYG9" s="27">
        <v>6.0299999999999999E-2</v>
      </c>
      <c r="AYH9" s="27">
        <v>6.0900000000000003E-2</v>
      </c>
      <c r="AYI9" s="27">
        <v>6.0999999999999999E-2</v>
      </c>
      <c r="AYJ9" s="27">
        <v>6.0999999999999999E-2</v>
      </c>
      <c r="AYK9" s="27">
        <v>6.0999999999999999E-2</v>
      </c>
      <c r="AYL9" s="27">
        <v>6.0199999999999997E-2</v>
      </c>
      <c r="AYM9" s="27">
        <v>6.0299999999999999E-2</v>
      </c>
      <c r="AYN9" s="27">
        <v>5.9499999999999997E-2</v>
      </c>
      <c r="AYO9" s="27">
        <v>0.06</v>
      </c>
      <c r="AYP9" s="27">
        <v>5.9299999999999999E-2</v>
      </c>
      <c r="AYQ9" s="27">
        <v>5.9299999999999999E-2</v>
      </c>
      <c r="AYR9" s="27">
        <v>5.9299999999999999E-2</v>
      </c>
      <c r="AYS9" s="27">
        <v>5.9299999999999999E-2</v>
      </c>
      <c r="AYT9" s="27">
        <v>5.8999999999999997E-2</v>
      </c>
      <c r="AYU9" s="27">
        <v>5.8900000000000001E-2</v>
      </c>
      <c r="AYV9" s="27">
        <v>5.8599999999999999E-2</v>
      </c>
      <c r="AYW9" s="27">
        <v>5.9700000000000003E-2</v>
      </c>
      <c r="AYX9" s="27">
        <v>5.9700000000000003E-2</v>
      </c>
      <c r="AYY9" s="27">
        <v>5.9700000000000003E-2</v>
      </c>
      <c r="AYZ9" s="27">
        <v>5.79E-2</v>
      </c>
      <c r="AZA9" s="27">
        <v>5.9299999999999999E-2</v>
      </c>
      <c r="AZB9" s="27">
        <v>5.96E-2</v>
      </c>
      <c r="AZC9" s="27">
        <v>6.0199999999999997E-2</v>
      </c>
      <c r="AZD9" s="27">
        <v>6.08E-2</v>
      </c>
      <c r="AZE9" s="27">
        <v>6.08E-2</v>
      </c>
      <c r="AZF9" s="27">
        <v>6.08E-2</v>
      </c>
      <c r="AZG9" s="27">
        <v>6.0299999999999999E-2</v>
      </c>
      <c r="AZH9" s="27">
        <v>6.0100000000000001E-2</v>
      </c>
      <c r="AZI9" s="27">
        <v>5.9700000000000003E-2</v>
      </c>
      <c r="AZJ9" s="27">
        <v>5.96E-2</v>
      </c>
      <c r="AZK9" s="27">
        <v>5.9700000000000003E-2</v>
      </c>
      <c r="AZL9" s="27">
        <v>5.9700000000000003E-2</v>
      </c>
      <c r="AZM9" s="27">
        <v>5.9700000000000003E-2</v>
      </c>
      <c r="AZN9" s="27">
        <v>5.91E-2</v>
      </c>
      <c r="AZO9" s="27">
        <v>5.96E-2</v>
      </c>
      <c r="AZP9" s="27">
        <v>5.9299999999999999E-2</v>
      </c>
      <c r="AZQ9" s="27">
        <v>5.8999999999999997E-2</v>
      </c>
      <c r="AZR9" s="27">
        <v>5.9299999999999999E-2</v>
      </c>
      <c r="AZS9" s="27">
        <v>5.9299999999999999E-2</v>
      </c>
      <c r="AZT9" s="27">
        <v>5.9299999999999999E-2</v>
      </c>
      <c r="AZU9" s="27">
        <v>5.9200000000000003E-2</v>
      </c>
      <c r="AZV9" s="27">
        <v>5.9200000000000003E-2</v>
      </c>
      <c r="AZW9" s="27">
        <v>5.9299999999999999E-2</v>
      </c>
      <c r="AZX9" s="27">
        <v>5.9299999999999999E-2</v>
      </c>
      <c r="AZY9" s="27">
        <v>5.91E-2</v>
      </c>
      <c r="AZZ9" s="27">
        <v>5.91E-2</v>
      </c>
      <c r="BAA9" s="27">
        <v>5.91E-2</v>
      </c>
      <c r="BAB9" s="27">
        <v>5.8900000000000001E-2</v>
      </c>
      <c r="BAC9" s="27">
        <v>5.8799999999999998E-2</v>
      </c>
      <c r="BAD9" s="27">
        <v>5.8900000000000001E-2</v>
      </c>
      <c r="BAE9" s="27">
        <v>5.8400000000000001E-2</v>
      </c>
      <c r="BAF9" s="27">
        <v>5.9400000000000001E-2</v>
      </c>
      <c r="BAG9" s="27">
        <v>5.9400000000000001E-2</v>
      </c>
      <c r="BAH9" s="27">
        <v>5.9400000000000001E-2</v>
      </c>
      <c r="BAI9" s="27">
        <v>5.9700000000000003E-2</v>
      </c>
      <c r="BAJ9" s="27">
        <v>6.0900000000000003E-2</v>
      </c>
      <c r="BAK9" s="27">
        <v>6.08E-2</v>
      </c>
      <c r="BAL9" s="27">
        <v>6.0699999999999997E-2</v>
      </c>
      <c r="BAM9" s="27">
        <v>6.0999999999999999E-2</v>
      </c>
      <c r="BAN9" s="27">
        <v>6.0999999999999999E-2</v>
      </c>
      <c r="BAO9" s="27">
        <v>6.0999999999999999E-2</v>
      </c>
      <c r="BAP9" s="27">
        <v>6.1400000000000003E-2</v>
      </c>
      <c r="BAQ9" s="27">
        <v>6.1699999999999998E-2</v>
      </c>
      <c r="BAR9" s="27">
        <v>6.1499999999999999E-2</v>
      </c>
      <c r="BAS9" s="27">
        <v>6.1699999999999998E-2</v>
      </c>
      <c r="BAT9" s="27">
        <v>6.1400000000000003E-2</v>
      </c>
      <c r="BAU9" s="27">
        <v>6.1400000000000003E-2</v>
      </c>
      <c r="BAV9" s="27">
        <v>6.1400000000000003E-2</v>
      </c>
      <c r="BAW9" s="27">
        <v>6.0999999999999999E-2</v>
      </c>
      <c r="BAX9" s="27">
        <v>6.1400000000000003E-2</v>
      </c>
      <c r="BAY9" s="27">
        <v>6.2100000000000002E-2</v>
      </c>
      <c r="BAZ9" s="27">
        <v>6.1899999999999997E-2</v>
      </c>
      <c r="BBA9" s="27">
        <v>6.1800000000000001E-2</v>
      </c>
      <c r="BBB9" s="27">
        <v>6.1800000000000001E-2</v>
      </c>
      <c r="BBC9" s="27">
        <v>6.1800000000000001E-2</v>
      </c>
      <c r="BBD9" s="27">
        <v>6.0999999999999999E-2</v>
      </c>
      <c r="BBE9" s="27">
        <v>6.1400000000000003E-2</v>
      </c>
      <c r="BBF9" s="27">
        <v>6.1600000000000002E-2</v>
      </c>
      <c r="BBG9" s="27">
        <v>6.1199999999999997E-2</v>
      </c>
      <c r="BBH9" s="27">
        <v>6.1400000000000003E-2</v>
      </c>
      <c r="BBI9" s="27">
        <v>6.1400000000000003E-2</v>
      </c>
      <c r="BBJ9" s="27">
        <v>6.1400000000000003E-2</v>
      </c>
      <c r="BBK9" s="27">
        <v>6.2199999999999998E-2</v>
      </c>
      <c r="BBL9" s="27">
        <v>6.2199999999999998E-2</v>
      </c>
      <c r="BBM9" s="27">
        <v>6.2600000000000003E-2</v>
      </c>
      <c r="BBN9" s="27">
        <v>6.2899999999999998E-2</v>
      </c>
      <c r="BBO9" s="27">
        <v>6.3299999999999995E-2</v>
      </c>
      <c r="BBP9" s="27">
        <v>6.3299999999999995E-2</v>
      </c>
      <c r="BBQ9" s="27">
        <v>6.3299999999999995E-2</v>
      </c>
      <c r="BBR9" s="27">
        <v>6.3200000000000006E-2</v>
      </c>
      <c r="BBS9" s="27">
        <v>6.3899999999999998E-2</v>
      </c>
      <c r="BBT9" s="27">
        <v>6.3700000000000007E-2</v>
      </c>
      <c r="BBU9" s="27">
        <v>6.3500000000000001E-2</v>
      </c>
      <c r="BBV9" s="27">
        <v>6.3700000000000007E-2</v>
      </c>
      <c r="BBW9" s="27">
        <v>6.3700000000000007E-2</v>
      </c>
      <c r="BBX9" s="27">
        <v>6.3700000000000007E-2</v>
      </c>
      <c r="BBY9" s="27">
        <v>6.3500000000000001E-2</v>
      </c>
      <c r="BBZ9" s="27">
        <v>6.3200000000000006E-2</v>
      </c>
      <c r="BCA9" s="27">
        <v>6.3200000000000006E-2</v>
      </c>
      <c r="BCB9" s="27">
        <v>6.3100000000000003E-2</v>
      </c>
      <c r="BCC9" s="27">
        <v>6.3700000000000007E-2</v>
      </c>
      <c r="BCD9" s="27">
        <v>6.3700000000000007E-2</v>
      </c>
      <c r="BCE9" s="27">
        <v>6.3700000000000007E-2</v>
      </c>
      <c r="BCF9" s="27">
        <v>6.3200000000000006E-2</v>
      </c>
      <c r="BCG9" s="27">
        <v>6.3600000000000004E-2</v>
      </c>
      <c r="BCH9" s="27">
        <v>6.3799999999999996E-2</v>
      </c>
      <c r="BCI9" s="27">
        <v>6.4000000000000001E-2</v>
      </c>
      <c r="BCJ9" s="27">
        <v>6.4299999999999996E-2</v>
      </c>
      <c r="BCK9" s="27">
        <v>6.4299999999999996E-2</v>
      </c>
      <c r="BCL9" s="27">
        <v>6.4299999999999996E-2</v>
      </c>
      <c r="BCM9" s="27">
        <v>6.4600000000000005E-2</v>
      </c>
      <c r="BCN9" s="27">
        <v>6.5000000000000002E-2</v>
      </c>
      <c r="BCO9" s="27">
        <v>6.5000000000000002E-2</v>
      </c>
      <c r="BCP9" s="27">
        <v>6.5299999999999997E-2</v>
      </c>
      <c r="BCQ9" s="27">
        <v>6.5299999999999997E-2</v>
      </c>
      <c r="BCR9" s="27">
        <v>6.5299999999999997E-2</v>
      </c>
      <c r="BCS9" s="27">
        <v>6.5299999999999997E-2</v>
      </c>
      <c r="BCT9" s="27">
        <v>6.5799999999999997E-2</v>
      </c>
      <c r="BCU9" s="27">
        <v>6.4899999999999999E-2</v>
      </c>
      <c r="BCV9" s="27">
        <v>6.4699999999999994E-2</v>
      </c>
      <c r="BCW9" s="27">
        <v>6.4699999999999994E-2</v>
      </c>
      <c r="BCX9" s="27">
        <v>6.4799999999999996E-2</v>
      </c>
      <c r="BCY9" s="27">
        <v>6.4799999999999996E-2</v>
      </c>
      <c r="BCZ9" s="27">
        <v>6.4799999999999996E-2</v>
      </c>
      <c r="BDA9" s="27">
        <v>6.4500000000000002E-2</v>
      </c>
      <c r="BDB9" s="27">
        <v>6.4699999999999994E-2</v>
      </c>
      <c r="BDC9" s="27">
        <v>6.4100000000000004E-2</v>
      </c>
      <c r="BDD9" s="27">
        <v>6.3799999999999996E-2</v>
      </c>
      <c r="BDE9" s="27">
        <v>6.4299999999999996E-2</v>
      </c>
      <c r="BDF9" s="27">
        <v>6.4299999999999996E-2</v>
      </c>
      <c r="BDG9" s="27">
        <v>6.4299999999999996E-2</v>
      </c>
      <c r="BDH9" s="27">
        <v>6.4399999999999999E-2</v>
      </c>
      <c r="BDI9" s="27">
        <v>6.4600000000000005E-2</v>
      </c>
      <c r="BDJ9" s="27">
        <v>6.4699999999999994E-2</v>
      </c>
      <c r="BDK9" s="27">
        <v>6.4799999999999996E-2</v>
      </c>
      <c r="BDL9" s="27">
        <v>6.5100000000000005E-2</v>
      </c>
      <c r="BDM9" s="27">
        <v>6.5100000000000005E-2</v>
      </c>
      <c r="BDN9" s="27">
        <v>6.5100000000000005E-2</v>
      </c>
      <c r="BDO9" s="27">
        <v>6.5199999999999994E-2</v>
      </c>
      <c r="BDP9" s="27">
        <v>6.5199999999999994E-2</v>
      </c>
      <c r="BDQ9" s="27">
        <v>6.54E-2</v>
      </c>
      <c r="BDR9" s="27">
        <v>6.5500000000000003E-2</v>
      </c>
      <c r="BDS9" s="27">
        <v>6.5699999999999995E-2</v>
      </c>
      <c r="BDT9" s="27">
        <v>6.5699999999999995E-2</v>
      </c>
      <c r="BDU9" s="27">
        <v>6.5699999999999995E-2</v>
      </c>
      <c r="BDV9" s="27">
        <v>6.59E-2</v>
      </c>
      <c r="BDW9" s="27">
        <v>6.59E-2</v>
      </c>
      <c r="BDX9" s="27">
        <v>6.6100000000000006E-2</v>
      </c>
      <c r="BDY9" s="27">
        <v>6.6500000000000004E-2</v>
      </c>
      <c r="BDZ9" s="27">
        <v>6.5500000000000003E-2</v>
      </c>
      <c r="BEA9" s="27">
        <v>6.5500000000000003E-2</v>
      </c>
      <c r="BEB9" s="27">
        <v>6.5500000000000003E-2</v>
      </c>
      <c r="BEC9" s="27">
        <v>6.5699999999999995E-2</v>
      </c>
      <c r="BED9" s="27">
        <v>6.54E-2</v>
      </c>
      <c r="BEE9" s="27">
        <v>6.4899999999999999E-2</v>
      </c>
      <c r="BEF9" s="27">
        <v>6.59E-2</v>
      </c>
      <c r="BEG9" s="27">
        <v>6.5299999999999997E-2</v>
      </c>
      <c r="BEH9" s="27">
        <v>6.5299999999999997E-2</v>
      </c>
      <c r="BEI9" s="27">
        <v>6.5299999999999997E-2</v>
      </c>
      <c r="BEJ9" s="27">
        <v>6.5199999999999994E-2</v>
      </c>
      <c r="BEK9" s="27">
        <v>6.5299999999999997E-2</v>
      </c>
      <c r="BEL9" s="27">
        <v>6.4799999999999996E-2</v>
      </c>
      <c r="BEM9" s="27">
        <v>6.4299999999999996E-2</v>
      </c>
      <c r="BEN9" s="27">
        <v>6.5600000000000006E-2</v>
      </c>
      <c r="BEO9" s="27">
        <v>6.5600000000000006E-2</v>
      </c>
      <c r="BEP9" s="27">
        <v>6.5600000000000006E-2</v>
      </c>
      <c r="BEQ9" s="27">
        <v>6.5600000000000006E-2</v>
      </c>
      <c r="BER9" s="27">
        <v>6.54E-2</v>
      </c>
      <c r="BES9" s="27">
        <v>6.5299999999999997E-2</v>
      </c>
      <c r="BET9" s="27">
        <v>6.5000000000000002E-2</v>
      </c>
      <c r="BEU9" s="27">
        <v>6.5100000000000005E-2</v>
      </c>
      <c r="BEV9" s="27">
        <v>6.5100000000000005E-2</v>
      </c>
      <c r="BEW9" s="27">
        <v>6.5100000000000005E-2</v>
      </c>
      <c r="BEX9" s="27">
        <v>6.4799999999999996E-2</v>
      </c>
      <c r="BEY9" s="27">
        <v>6.4799999999999996E-2</v>
      </c>
      <c r="BEZ9" s="27">
        <v>6.4799999999999996E-2</v>
      </c>
      <c r="BFA9" s="27">
        <v>6.5100000000000005E-2</v>
      </c>
      <c r="BFB9" s="27">
        <v>6.59E-2</v>
      </c>
      <c r="BFC9" s="27">
        <v>6.59E-2</v>
      </c>
      <c r="BFD9" s="27">
        <v>6.59E-2</v>
      </c>
      <c r="BFE9" s="27">
        <v>6.5699999999999995E-2</v>
      </c>
      <c r="BFF9" s="27">
        <v>6.5299999999999997E-2</v>
      </c>
      <c r="BFG9" s="27">
        <v>6.5100000000000005E-2</v>
      </c>
      <c r="BFH9" s="27">
        <v>6.54E-2</v>
      </c>
      <c r="BFI9" s="27">
        <v>6.59E-2</v>
      </c>
      <c r="BFJ9" s="27">
        <v>6.59E-2</v>
      </c>
      <c r="BFK9" s="27">
        <v>6.59E-2</v>
      </c>
      <c r="BFL9" s="27">
        <v>6.7100000000000007E-2</v>
      </c>
      <c r="BFM9" s="27">
        <v>6.7299999999999999E-2</v>
      </c>
      <c r="BFN9" s="27">
        <v>6.7000000000000004E-2</v>
      </c>
      <c r="BFO9" s="27">
        <v>6.6199999999999995E-2</v>
      </c>
      <c r="BFP9" s="27">
        <v>6.6199999999999995E-2</v>
      </c>
      <c r="BFQ9" s="27">
        <v>6.6199999999999995E-2</v>
      </c>
      <c r="BFR9" s="27">
        <v>6.6199999999999995E-2</v>
      </c>
      <c r="BFS9" s="27">
        <v>6.6199999999999995E-2</v>
      </c>
      <c r="BFT9" s="27">
        <v>6.5600000000000006E-2</v>
      </c>
      <c r="BFU9" s="27">
        <v>6.5199999999999994E-2</v>
      </c>
      <c r="BFV9" s="27">
        <v>6.5600000000000006E-2</v>
      </c>
      <c r="BFW9" s="27">
        <v>6.6100000000000006E-2</v>
      </c>
      <c r="BFX9" s="27">
        <v>6.6100000000000006E-2</v>
      </c>
      <c r="BFY9" s="27">
        <v>6.6100000000000006E-2</v>
      </c>
      <c r="BFZ9" s="27">
        <v>6.6799999999999998E-2</v>
      </c>
      <c r="BGA9" s="27">
        <v>6.7100000000000007E-2</v>
      </c>
      <c r="BGB9" s="27">
        <v>6.7000000000000004E-2</v>
      </c>
      <c r="BGC9" s="27">
        <v>6.6799999999999998E-2</v>
      </c>
      <c r="BGD9" s="27">
        <v>6.6299999999999998E-2</v>
      </c>
      <c r="BGE9" s="27">
        <v>6.6299999999999998E-2</v>
      </c>
      <c r="BGF9" s="27">
        <v>6.6299999999999998E-2</v>
      </c>
      <c r="BGG9" s="27">
        <v>6.5500000000000003E-2</v>
      </c>
      <c r="BGH9" s="27">
        <v>6.4899999999999999E-2</v>
      </c>
      <c r="BGI9" s="27">
        <v>6.4799999999999996E-2</v>
      </c>
      <c r="BGJ9" s="27">
        <v>6.4699999999999994E-2</v>
      </c>
      <c r="BGK9" s="27">
        <v>6.4600000000000005E-2</v>
      </c>
      <c r="BGL9" s="27">
        <v>6.4600000000000005E-2</v>
      </c>
      <c r="BGM9" s="27">
        <v>6.4600000000000005E-2</v>
      </c>
      <c r="BGN9" s="27">
        <v>6.5000000000000002E-2</v>
      </c>
      <c r="BGO9" s="27">
        <v>6.4100000000000004E-2</v>
      </c>
      <c r="BGP9" s="27">
        <v>6.4399999999999999E-2</v>
      </c>
      <c r="BGQ9" s="27">
        <v>6.4600000000000005E-2</v>
      </c>
      <c r="BGR9" s="27">
        <v>6.59E-2</v>
      </c>
      <c r="BGS9" s="27">
        <v>6.59E-2</v>
      </c>
      <c r="BGT9" s="27">
        <v>6.59E-2</v>
      </c>
      <c r="BGU9" s="27">
        <v>6.6500000000000004E-2</v>
      </c>
      <c r="BGV9" s="27">
        <v>6.6500000000000004E-2</v>
      </c>
      <c r="BGW9" s="27">
        <v>6.6500000000000004E-2</v>
      </c>
      <c r="BGX9" s="27">
        <v>6.6900000000000001E-2</v>
      </c>
      <c r="BGY9" s="27">
        <v>6.6600000000000006E-2</v>
      </c>
      <c r="BGZ9" s="27">
        <v>6.6600000000000006E-2</v>
      </c>
      <c r="BHA9" s="27">
        <v>6.6600000000000006E-2</v>
      </c>
      <c r="BHB9" s="27">
        <v>6.7199999999999996E-2</v>
      </c>
      <c r="BHC9" s="27">
        <v>6.7000000000000004E-2</v>
      </c>
      <c r="BHD9" s="27">
        <v>6.6199999999999995E-2</v>
      </c>
      <c r="BHE9" s="27">
        <v>6.6199999999999995E-2</v>
      </c>
      <c r="BHF9" s="27">
        <v>6.6600000000000006E-2</v>
      </c>
      <c r="BHG9" s="27">
        <v>6.6600000000000006E-2</v>
      </c>
      <c r="BHH9" s="27">
        <v>6.6600000000000006E-2</v>
      </c>
      <c r="BHI9" s="27">
        <v>6.6900000000000001E-2</v>
      </c>
      <c r="BHJ9" s="27">
        <v>6.6900000000000001E-2</v>
      </c>
      <c r="BHK9" s="27">
        <v>6.7400000000000002E-2</v>
      </c>
      <c r="BHL9" s="27">
        <v>6.7299999999999999E-2</v>
      </c>
      <c r="BHM9" s="27">
        <v>6.6799999999999998E-2</v>
      </c>
      <c r="BHN9" s="27">
        <v>6.6799999999999998E-2</v>
      </c>
      <c r="BHO9" s="27">
        <v>6.6799999999999998E-2</v>
      </c>
      <c r="BHP9" s="27">
        <v>6.6299999999999998E-2</v>
      </c>
      <c r="BHQ9" s="27">
        <v>6.6699999999999995E-2</v>
      </c>
      <c r="BHR9" s="27">
        <v>6.7299999999999999E-2</v>
      </c>
      <c r="BHS9" s="27">
        <v>6.7500000000000004E-2</v>
      </c>
      <c r="BHT9" s="27">
        <v>6.7799999999999999E-2</v>
      </c>
      <c r="BHU9" s="27">
        <v>6.7799999999999999E-2</v>
      </c>
      <c r="BHV9" s="27">
        <v>6.7799999999999999E-2</v>
      </c>
      <c r="BHW9" s="27">
        <v>6.7599999999999993E-2</v>
      </c>
      <c r="BHX9" s="27">
        <v>6.8000000000000005E-2</v>
      </c>
      <c r="BHY9" s="27">
        <v>6.7500000000000004E-2</v>
      </c>
      <c r="BHZ9" s="27">
        <v>6.7000000000000004E-2</v>
      </c>
      <c r="BIA9" s="27">
        <v>6.7100000000000007E-2</v>
      </c>
      <c r="BIB9" s="27">
        <v>6.7100000000000007E-2</v>
      </c>
      <c r="BIC9" s="27">
        <v>6.7100000000000007E-2</v>
      </c>
      <c r="BID9" s="27">
        <v>6.7500000000000004E-2</v>
      </c>
      <c r="BIE9" s="27">
        <v>6.8400000000000002E-2</v>
      </c>
      <c r="BIF9" s="27">
        <v>6.8400000000000002E-2</v>
      </c>
      <c r="BIG9" s="27">
        <v>6.83E-2</v>
      </c>
      <c r="BIH9" s="27">
        <v>6.7900000000000002E-2</v>
      </c>
      <c r="BII9" s="27">
        <v>6.7900000000000002E-2</v>
      </c>
      <c r="BIJ9" s="27">
        <v>6.7900000000000002E-2</v>
      </c>
      <c r="BIK9" s="27">
        <v>6.8099999999999994E-2</v>
      </c>
      <c r="BIL9" s="27">
        <v>6.8500000000000005E-2</v>
      </c>
      <c r="BIM9" s="27">
        <v>6.8400000000000002E-2</v>
      </c>
      <c r="BIN9" s="27">
        <v>6.8400000000000002E-2</v>
      </c>
      <c r="BIO9" s="27">
        <v>6.83E-2</v>
      </c>
      <c r="BIP9" s="27">
        <v>6.83E-2</v>
      </c>
      <c r="BIQ9" s="27">
        <v>6.83E-2</v>
      </c>
      <c r="BIR9" s="27">
        <v>6.9099999999999995E-2</v>
      </c>
      <c r="BIS9" s="27">
        <v>6.8400000000000002E-2</v>
      </c>
      <c r="BIT9" s="27">
        <v>6.8400000000000002E-2</v>
      </c>
      <c r="BIU9" s="27">
        <v>6.8199999999999997E-2</v>
      </c>
      <c r="BIV9" s="27">
        <v>6.8199999999999997E-2</v>
      </c>
      <c r="BIW9" s="27">
        <v>6.8199999999999997E-2</v>
      </c>
      <c r="BIX9" s="27">
        <v>6.8199999999999997E-2</v>
      </c>
      <c r="BIY9" s="27">
        <v>6.8000000000000005E-2</v>
      </c>
      <c r="BIZ9" s="27">
        <v>6.7699999999999996E-2</v>
      </c>
      <c r="BJA9" s="27">
        <v>6.7000000000000004E-2</v>
      </c>
      <c r="BJB9" s="27">
        <v>6.7299999999999999E-2</v>
      </c>
      <c r="BJC9" s="27">
        <v>6.7500000000000004E-2</v>
      </c>
      <c r="BJD9" s="27">
        <v>6.7500000000000004E-2</v>
      </c>
      <c r="BJE9" s="27">
        <v>6.7500000000000004E-2</v>
      </c>
      <c r="BJF9" s="27">
        <v>6.7900000000000002E-2</v>
      </c>
      <c r="BJG9" s="27">
        <v>6.7900000000000002E-2</v>
      </c>
      <c r="BJH9" s="27">
        <v>6.7799999999999999E-2</v>
      </c>
      <c r="BJI9" s="27">
        <v>6.8000000000000005E-2</v>
      </c>
      <c r="BJJ9" s="27">
        <v>6.7799999999999999E-2</v>
      </c>
      <c r="BJK9" s="27">
        <v>6.7799999999999999E-2</v>
      </c>
      <c r="BJL9" s="27">
        <v>6.7799999999999999E-2</v>
      </c>
      <c r="BJM9" s="27">
        <v>6.7799999999999999E-2</v>
      </c>
      <c r="BJN9" s="27">
        <v>6.7799999999999999E-2</v>
      </c>
      <c r="BJO9" s="27">
        <v>6.83E-2</v>
      </c>
      <c r="BJP9" s="27">
        <v>6.8599999999999994E-2</v>
      </c>
      <c r="BJQ9" s="27">
        <v>6.88E-2</v>
      </c>
      <c r="BJR9" s="27">
        <v>6.88E-2</v>
      </c>
      <c r="BJS9" s="27">
        <v>6.88E-2</v>
      </c>
      <c r="BJT9" s="27">
        <v>6.9000000000000006E-2</v>
      </c>
      <c r="BJU9" s="27">
        <v>6.7799999999999999E-2</v>
      </c>
      <c r="BJV9" s="27">
        <v>6.7599999999999993E-2</v>
      </c>
      <c r="BJW9" s="27">
        <v>6.7699999999999996E-2</v>
      </c>
      <c r="BJX9" s="27">
        <v>6.7299999999999999E-2</v>
      </c>
      <c r="BJY9" s="27">
        <v>6.7299999999999999E-2</v>
      </c>
      <c r="BJZ9" s="27">
        <v>6.7299999999999999E-2</v>
      </c>
      <c r="BKA9" s="27">
        <v>6.88E-2</v>
      </c>
      <c r="BKB9" s="27">
        <v>6.9400000000000003E-2</v>
      </c>
      <c r="BKC9" s="27">
        <v>6.9500000000000006E-2</v>
      </c>
      <c r="BKD9" s="27">
        <v>6.9500000000000006E-2</v>
      </c>
      <c r="BKE9" s="27">
        <v>7.0599999999999996E-2</v>
      </c>
      <c r="BKF9" s="27">
        <v>7.0599999999999996E-2</v>
      </c>
      <c r="BKG9" s="27">
        <v>7.0599999999999996E-2</v>
      </c>
      <c r="BKH9" s="27">
        <v>7.0900000000000005E-2</v>
      </c>
      <c r="BKI9" s="27">
        <v>7.0999999999999994E-2</v>
      </c>
      <c r="BKJ9" s="27">
        <v>7.1300000000000002E-2</v>
      </c>
      <c r="BKK9" s="27">
        <v>7.1900000000000006E-2</v>
      </c>
      <c r="BKL9" s="27">
        <v>7.2300000000000003E-2</v>
      </c>
      <c r="BKM9" s="27">
        <v>7.2300000000000003E-2</v>
      </c>
      <c r="BKN9" s="27">
        <v>7.2300000000000003E-2</v>
      </c>
      <c r="BKO9" s="27">
        <v>7.2900000000000006E-2</v>
      </c>
      <c r="BKP9" s="27">
        <v>7.3099999999999998E-2</v>
      </c>
      <c r="BKQ9" s="27">
        <v>7.3200000000000001E-2</v>
      </c>
      <c r="BKR9" s="27">
        <v>7.3400000000000007E-2</v>
      </c>
      <c r="BKS9" s="27">
        <v>7.3499999999999996E-2</v>
      </c>
      <c r="BKT9" s="27">
        <v>7.3499999999999996E-2</v>
      </c>
      <c r="BKU9" s="27">
        <v>7.3499999999999996E-2</v>
      </c>
      <c r="BKV9" s="27">
        <v>7.3499999999999996E-2</v>
      </c>
      <c r="BKW9" s="27">
        <v>7.3599999999999999E-2</v>
      </c>
      <c r="BKX9" s="27">
        <v>7.3800000000000004E-2</v>
      </c>
      <c r="BKY9" s="27">
        <v>7.3700000000000002E-2</v>
      </c>
      <c r="BKZ9" s="27">
        <v>7.3400000000000007E-2</v>
      </c>
      <c r="BLA9" s="27">
        <v>7.3400000000000007E-2</v>
      </c>
      <c r="BLB9" s="27">
        <v>7.3400000000000007E-2</v>
      </c>
      <c r="BLC9" s="27">
        <v>7.3599999999999999E-2</v>
      </c>
      <c r="BLD9" s="27">
        <v>7.3499999999999996E-2</v>
      </c>
      <c r="BLE9" s="27">
        <v>7.3499999999999996E-2</v>
      </c>
      <c r="BLF9" s="27">
        <v>7.3899999999999993E-2</v>
      </c>
      <c r="BLG9" s="27">
        <v>7.3400000000000007E-2</v>
      </c>
      <c r="BLH9" s="27">
        <v>7.3400000000000007E-2</v>
      </c>
      <c r="BLI9" s="27">
        <v>7.3400000000000007E-2</v>
      </c>
      <c r="BLJ9" s="27">
        <v>7.3700000000000002E-2</v>
      </c>
      <c r="BLK9" s="27">
        <v>7.3499999999999996E-2</v>
      </c>
      <c r="BLL9" s="27">
        <v>7.3300000000000004E-2</v>
      </c>
      <c r="BLM9" s="27">
        <v>7.4099999999999999E-2</v>
      </c>
      <c r="BLN9" s="27">
        <v>7.4200000000000002E-2</v>
      </c>
      <c r="BLO9" s="27">
        <v>7.4200000000000002E-2</v>
      </c>
      <c r="BLP9" s="27">
        <v>7.4200000000000002E-2</v>
      </c>
      <c r="BLQ9" s="27">
        <v>7.4300000000000005E-2</v>
      </c>
      <c r="BLR9" s="27">
        <v>7.4300000000000005E-2</v>
      </c>
      <c r="BLS9" s="27">
        <v>7.4099999999999999E-2</v>
      </c>
      <c r="BLT9" s="27">
        <v>7.3700000000000002E-2</v>
      </c>
      <c r="BLU9" s="27">
        <v>7.3899999999999993E-2</v>
      </c>
      <c r="BLV9" s="27">
        <v>7.3899999999999993E-2</v>
      </c>
      <c r="BLW9" s="27">
        <v>7.3899999999999993E-2</v>
      </c>
      <c r="BLX9" s="27">
        <v>7.3999999999999996E-2</v>
      </c>
      <c r="BLY9" s="27">
        <v>7.3899999999999993E-2</v>
      </c>
      <c r="BLZ9" s="27">
        <v>7.3999999999999996E-2</v>
      </c>
      <c r="BMA9" s="27">
        <v>7.3999999999999996E-2</v>
      </c>
      <c r="BMB9" s="27">
        <v>7.4099999999999999E-2</v>
      </c>
      <c r="BMC9" s="27">
        <v>7.4099999999999999E-2</v>
      </c>
      <c r="BMD9" s="27">
        <v>7.4099999999999999E-2</v>
      </c>
      <c r="BME9" s="27">
        <v>7.3400000000000007E-2</v>
      </c>
      <c r="BMF9" s="27">
        <v>7.4300000000000005E-2</v>
      </c>
      <c r="BMG9" s="27">
        <v>7.4399999999999994E-2</v>
      </c>
      <c r="BMH9" s="27">
        <v>7.4399999999999994E-2</v>
      </c>
      <c r="BMI9" s="27">
        <v>7.4300000000000005E-2</v>
      </c>
      <c r="BMJ9" s="27">
        <v>7.4300000000000005E-2</v>
      </c>
      <c r="BMK9" s="27">
        <v>7.4300000000000005E-2</v>
      </c>
      <c r="BML9" s="27">
        <v>7.4999999999999997E-2</v>
      </c>
      <c r="BMM9" s="27">
        <v>7.4200000000000002E-2</v>
      </c>
      <c r="BMN9" s="27">
        <v>7.46E-2</v>
      </c>
      <c r="BMO9" s="27">
        <v>7.4800000000000005E-2</v>
      </c>
      <c r="BMP9" s="27">
        <v>7.46E-2</v>
      </c>
      <c r="BMQ9" s="27">
        <v>7.46E-2</v>
      </c>
      <c r="BMR9" s="27">
        <v>7.46E-2</v>
      </c>
      <c r="BMS9" s="27">
        <v>7.4499999999999997E-2</v>
      </c>
      <c r="BMT9" s="27">
        <v>7.4399999999999994E-2</v>
      </c>
      <c r="BMU9" s="27">
        <v>7.3999999999999996E-2</v>
      </c>
      <c r="BMV9" s="27">
        <v>7.3899999999999993E-2</v>
      </c>
      <c r="BMW9" s="27">
        <v>7.4700000000000003E-2</v>
      </c>
      <c r="BMX9" s="27">
        <v>7.4700000000000003E-2</v>
      </c>
      <c r="BMY9" s="27">
        <v>7.4700000000000003E-2</v>
      </c>
      <c r="BMZ9" s="27">
        <v>7.4899999999999994E-2</v>
      </c>
      <c r="BNA9" s="27">
        <v>7.5300000000000006E-2</v>
      </c>
      <c r="BNB9" s="27">
        <v>7.5499999999999998E-2</v>
      </c>
      <c r="BNC9" s="27">
        <v>7.5499999999999998E-2</v>
      </c>
      <c r="BND9" s="27">
        <v>7.5700000000000003E-2</v>
      </c>
      <c r="BNE9" s="27">
        <v>7.5700000000000003E-2</v>
      </c>
      <c r="BNF9" s="27">
        <v>7.5700000000000003E-2</v>
      </c>
      <c r="BNG9" s="27">
        <v>7.5399999999999995E-2</v>
      </c>
      <c r="BNH9" s="27">
        <v>7.5899999999999995E-2</v>
      </c>
      <c r="BNI9" s="27">
        <v>7.5600000000000001E-2</v>
      </c>
      <c r="BNJ9" s="27">
        <v>7.5600000000000001E-2</v>
      </c>
      <c r="BNK9" s="27">
        <v>7.5499999999999998E-2</v>
      </c>
      <c r="BNL9" s="27">
        <v>7.5499999999999998E-2</v>
      </c>
      <c r="BNM9" s="27">
        <v>7.5499999999999998E-2</v>
      </c>
      <c r="BNN9" s="27">
        <v>7.5600000000000001E-2</v>
      </c>
      <c r="BNO9" s="27">
        <v>7.5499999999999998E-2</v>
      </c>
      <c r="BNP9" s="27">
        <v>7.5800000000000006E-2</v>
      </c>
      <c r="BNQ9" s="27">
        <v>7.6600000000000001E-2</v>
      </c>
      <c r="BNR9" s="27">
        <v>7.6100000000000001E-2</v>
      </c>
      <c r="BNS9" s="27">
        <v>7.6100000000000001E-2</v>
      </c>
      <c r="BNT9" s="27">
        <v>7.6100000000000001E-2</v>
      </c>
      <c r="BNU9" s="27">
        <v>7.6499999999999999E-2</v>
      </c>
      <c r="BNV9" s="27">
        <v>7.6399999999999996E-2</v>
      </c>
      <c r="BNW9" s="27">
        <v>7.6200000000000004E-2</v>
      </c>
      <c r="BNX9" s="27">
        <v>7.6399999999999996E-2</v>
      </c>
      <c r="BNY9" s="27">
        <v>7.6399999999999996E-2</v>
      </c>
      <c r="BNZ9" s="27">
        <v>7.6399999999999996E-2</v>
      </c>
      <c r="BOA9" s="27">
        <v>7.6399999999999996E-2</v>
      </c>
      <c r="BOB9" s="27">
        <v>7.6300000000000007E-2</v>
      </c>
      <c r="BOC9" s="27">
        <v>7.6499999999999999E-2</v>
      </c>
      <c r="BOD9" s="27">
        <v>7.6300000000000007E-2</v>
      </c>
      <c r="BOE9" s="27">
        <v>7.6200000000000004E-2</v>
      </c>
      <c r="BOF9" s="27">
        <v>7.6300000000000007E-2</v>
      </c>
      <c r="BOG9" s="27">
        <v>7.6300000000000007E-2</v>
      </c>
      <c r="BOH9" s="27">
        <v>7.6300000000000007E-2</v>
      </c>
      <c r="BOI9" s="27">
        <v>7.6300000000000007E-2</v>
      </c>
      <c r="BOJ9" s="27">
        <v>7.6399999999999996E-2</v>
      </c>
      <c r="BOK9" s="27">
        <v>7.6600000000000001E-2</v>
      </c>
      <c r="BOL9" s="27">
        <v>7.6600000000000001E-2</v>
      </c>
      <c r="BOM9" s="27">
        <v>7.6600000000000001E-2</v>
      </c>
      <c r="BON9" s="27">
        <v>7.6600000000000001E-2</v>
      </c>
      <c r="BOO9" s="27">
        <v>7.6600000000000001E-2</v>
      </c>
      <c r="BOP9" s="27">
        <v>7.6300000000000007E-2</v>
      </c>
      <c r="BOQ9" s="27">
        <v>7.6200000000000004E-2</v>
      </c>
      <c r="BOR9" s="27">
        <v>7.5800000000000006E-2</v>
      </c>
      <c r="BOS9" s="27">
        <v>7.5600000000000001E-2</v>
      </c>
      <c r="BOT9" s="27">
        <v>7.5499999999999998E-2</v>
      </c>
      <c r="BOU9" s="27">
        <v>7.5499999999999998E-2</v>
      </c>
      <c r="BOV9" s="27">
        <v>7.5499999999999998E-2</v>
      </c>
      <c r="BOW9" s="27">
        <v>7.5499999999999998E-2</v>
      </c>
      <c r="BOX9" s="27">
        <v>7.5200000000000003E-2</v>
      </c>
      <c r="BOY9" s="27">
        <v>7.5700000000000003E-2</v>
      </c>
      <c r="BOZ9" s="27">
        <v>7.5800000000000006E-2</v>
      </c>
      <c r="BPA9" s="27">
        <v>7.5499999999999998E-2</v>
      </c>
      <c r="BPB9" s="27">
        <v>7.5499999999999998E-2</v>
      </c>
      <c r="BPC9" s="27">
        <v>7.5499999999999998E-2</v>
      </c>
      <c r="BPD9" s="27">
        <v>7.5899999999999995E-2</v>
      </c>
      <c r="BPE9" s="27">
        <v>7.6399999999999996E-2</v>
      </c>
      <c r="BPF9" s="27">
        <v>7.6799999999999993E-2</v>
      </c>
      <c r="BPG9" s="27">
        <v>7.7200000000000005E-2</v>
      </c>
      <c r="BPH9" s="27">
        <v>7.7200000000000005E-2</v>
      </c>
      <c r="BPI9" s="27">
        <v>7.7200000000000005E-2</v>
      </c>
      <c r="BPJ9" s="27">
        <v>7.7200000000000005E-2</v>
      </c>
      <c r="BPK9" s="27">
        <v>7.7299999999999994E-2</v>
      </c>
      <c r="BPL9" s="27">
        <v>7.7299999999999994E-2</v>
      </c>
      <c r="BPM9" s="27">
        <v>7.7100000000000002E-2</v>
      </c>
      <c r="BPN9" s="27">
        <v>7.7100000000000002E-2</v>
      </c>
      <c r="BPO9" s="27">
        <v>7.7200000000000005E-2</v>
      </c>
      <c r="BPP9" s="27">
        <v>7.7200000000000005E-2</v>
      </c>
      <c r="BPQ9" s="27">
        <v>7.7200000000000005E-2</v>
      </c>
      <c r="BPR9" s="27">
        <v>7.7299999999999994E-2</v>
      </c>
      <c r="BPS9" s="27">
        <v>7.7200000000000005E-2</v>
      </c>
      <c r="BPT9" s="27">
        <v>7.7100000000000002E-2</v>
      </c>
      <c r="BPU9" s="27">
        <v>7.6999999999999999E-2</v>
      </c>
      <c r="BPV9" s="27">
        <v>7.6899999999999996E-2</v>
      </c>
      <c r="BPW9" s="27">
        <v>7.6899999999999996E-2</v>
      </c>
      <c r="BPX9" s="27">
        <v>7.6899999999999996E-2</v>
      </c>
      <c r="BPY9" s="27">
        <v>7.6799999999999993E-2</v>
      </c>
      <c r="BPZ9" s="27">
        <v>7.6899999999999996E-2</v>
      </c>
      <c r="BQA9" s="27">
        <v>7.6999999999999999E-2</v>
      </c>
      <c r="BQB9" s="27">
        <v>7.6999999999999999E-2</v>
      </c>
      <c r="BQC9" s="27">
        <v>7.7100000000000002E-2</v>
      </c>
      <c r="BQD9" s="27">
        <v>7.7100000000000002E-2</v>
      </c>
      <c r="BQE9" s="27">
        <v>7.7100000000000002E-2</v>
      </c>
      <c r="BQF9" s="27">
        <v>7.6899999999999996E-2</v>
      </c>
      <c r="BQG9" s="27">
        <v>7.7200000000000005E-2</v>
      </c>
      <c r="BQH9" s="27">
        <v>7.6999999999999999E-2</v>
      </c>
      <c r="BQI9" s="27">
        <v>7.7100000000000002E-2</v>
      </c>
      <c r="BQJ9" s="27">
        <v>7.6899999999999996E-2</v>
      </c>
      <c r="BQK9" s="27">
        <v>7.6899999999999996E-2</v>
      </c>
      <c r="BQL9" s="27">
        <v>7.6899999999999996E-2</v>
      </c>
      <c r="BQM9" s="27">
        <v>7.6799999999999993E-2</v>
      </c>
      <c r="BQN9" s="27">
        <v>7.6600000000000001E-2</v>
      </c>
      <c r="BQO9" s="27">
        <v>7.6799999999999993E-2</v>
      </c>
      <c r="BQP9" s="27">
        <v>7.6999999999999999E-2</v>
      </c>
      <c r="BQQ9" s="27">
        <v>7.6899999999999996E-2</v>
      </c>
      <c r="BQR9" s="27">
        <v>7.6899999999999996E-2</v>
      </c>
      <c r="BQS9" s="27">
        <v>7.6899999999999996E-2</v>
      </c>
      <c r="BQT9" s="27">
        <v>7.6999999999999999E-2</v>
      </c>
      <c r="BQU9" s="27">
        <v>7.6399999999999996E-2</v>
      </c>
      <c r="BQV9" s="27">
        <v>7.6700000000000004E-2</v>
      </c>
      <c r="BQW9" s="27">
        <v>7.6700000000000004E-2</v>
      </c>
      <c r="BQX9" s="27">
        <v>7.6899999999999996E-2</v>
      </c>
      <c r="BQY9" s="27">
        <v>7.6899999999999996E-2</v>
      </c>
      <c r="BQZ9" s="27">
        <v>7.6899999999999996E-2</v>
      </c>
      <c r="BRA9" s="27">
        <v>7.6999999999999999E-2</v>
      </c>
      <c r="BRB9" s="27">
        <v>7.6700000000000004E-2</v>
      </c>
      <c r="BRC9" s="27">
        <v>7.6700000000000004E-2</v>
      </c>
      <c r="BRD9" s="27">
        <v>7.7299999999999994E-2</v>
      </c>
      <c r="BRE9" s="27">
        <v>7.7799999999999994E-2</v>
      </c>
      <c r="BRF9" s="27">
        <v>7.7799999999999994E-2</v>
      </c>
      <c r="BRG9" s="27">
        <v>7.7799999999999994E-2</v>
      </c>
      <c r="BRH9" s="27">
        <v>7.7499999999999999E-2</v>
      </c>
      <c r="BRI9" s="27">
        <v>7.7200000000000005E-2</v>
      </c>
      <c r="BRJ9" s="27">
        <v>7.7399999999999997E-2</v>
      </c>
      <c r="BRK9" s="27">
        <v>7.7700000000000005E-2</v>
      </c>
      <c r="BRL9" s="27">
        <v>7.7799999999999994E-2</v>
      </c>
      <c r="BRM9" s="27">
        <v>7.7799999999999994E-2</v>
      </c>
      <c r="BRN9" s="27">
        <v>7.7799999999999994E-2</v>
      </c>
      <c r="BRO9" s="27">
        <v>7.7799999999999994E-2</v>
      </c>
      <c r="BRP9" s="27">
        <v>7.7600000000000002E-2</v>
      </c>
      <c r="BRQ9" s="27">
        <v>7.7600000000000002E-2</v>
      </c>
      <c r="BRR9" s="27">
        <v>7.7799999999999994E-2</v>
      </c>
      <c r="BRS9" s="27">
        <v>7.7600000000000002E-2</v>
      </c>
      <c r="BRT9" s="27">
        <v>7.7600000000000002E-2</v>
      </c>
      <c r="BRU9" s="27">
        <v>7.7600000000000002E-2</v>
      </c>
      <c r="BRV9" s="27">
        <v>7.7299999999999994E-2</v>
      </c>
      <c r="BRW9" s="27">
        <v>7.7499999999999999E-2</v>
      </c>
      <c r="BRX9" s="27">
        <v>7.7299999999999994E-2</v>
      </c>
      <c r="BRY9" s="27">
        <v>7.7399999999999997E-2</v>
      </c>
      <c r="BRZ9" s="27">
        <v>7.7200000000000005E-2</v>
      </c>
      <c r="BSA9" s="27">
        <v>7.7200000000000005E-2</v>
      </c>
      <c r="BSB9" s="27">
        <v>7.7200000000000005E-2</v>
      </c>
      <c r="BSC9" s="27">
        <v>7.7399999999999997E-2</v>
      </c>
      <c r="BSD9" s="27">
        <v>7.7399999999999997E-2</v>
      </c>
      <c r="BSE9" s="27">
        <v>7.7299999999999994E-2</v>
      </c>
      <c r="BSF9" s="27">
        <v>7.7299999999999994E-2</v>
      </c>
      <c r="BSG9" s="27">
        <v>7.7100000000000002E-2</v>
      </c>
      <c r="BSH9" s="27">
        <v>7.7100000000000002E-2</v>
      </c>
      <c r="BSI9" s="27">
        <v>7.7100000000000002E-2</v>
      </c>
      <c r="BSJ9" s="27">
        <v>7.7100000000000002E-2</v>
      </c>
      <c r="BSK9" s="27">
        <v>7.6799999999999993E-2</v>
      </c>
      <c r="BSL9" s="27">
        <v>7.6799999999999993E-2</v>
      </c>
      <c r="BSM9" s="27">
        <v>7.6700000000000004E-2</v>
      </c>
      <c r="BSN9" s="27">
        <v>7.6700000000000004E-2</v>
      </c>
      <c r="BSO9" s="27">
        <v>7.6700000000000004E-2</v>
      </c>
      <c r="BSP9" s="27">
        <v>7.6700000000000004E-2</v>
      </c>
      <c r="BSQ9" s="27">
        <v>7.6300000000000007E-2</v>
      </c>
      <c r="BSR9" s="27">
        <v>7.6300000000000007E-2</v>
      </c>
      <c r="BSS9" s="27">
        <v>7.6399999999999996E-2</v>
      </c>
      <c r="BST9" s="27">
        <v>7.6200000000000004E-2</v>
      </c>
      <c r="BSU9" s="27">
        <v>7.6200000000000004E-2</v>
      </c>
      <c r="BSV9" s="27">
        <v>7.6200000000000004E-2</v>
      </c>
      <c r="BSW9" s="27">
        <v>7.6200000000000004E-2</v>
      </c>
      <c r="BSX9" s="27">
        <v>7.6499999999999999E-2</v>
      </c>
      <c r="BSY9" s="27">
        <v>7.6499999999999999E-2</v>
      </c>
      <c r="BSZ9" s="27">
        <v>7.6700000000000004E-2</v>
      </c>
      <c r="BTA9" s="27">
        <v>7.6600000000000001E-2</v>
      </c>
      <c r="BTB9" s="27">
        <v>7.6600000000000001E-2</v>
      </c>
      <c r="BTC9" s="27">
        <v>7.6600000000000001E-2</v>
      </c>
      <c r="BTD9" s="27">
        <v>7.6600000000000001E-2</v>
      </c>
      <c r="BTE9" s="27">
        <v>7.6600000000000001E-2</v>
      </c>
      <c r="BTF9" s="27">
        <v>7.6600000000000001E-2</v>
      </c>
      <c r="BTG9" s="27">
        <v>7.6700000000000004E-2</v>
      </c>
      <c r="BTH9" s="27">
        <v>7.6600000000000001E-2</v>
      </c>
      <c r="BTI9" s="27">
        <v>7.6399999999999996E-2</v>
      </c>
      <c r="BTJ9" s="27">
        <v>7.6399999999999996E-2</v>
      </c>
      <c r="BTK9" s="27">
        <v>7.6399999999999996E-2</v>
      </c>
      <c r="BTL9" s="27">
        <v>7.6999999999999999E-2</v>
      </c>
      <c r="BTM9" s="27">
        <v>7.6600000000000001E-2</v>
      </c>
      <c r="BTN9" s="27">
        <v>7.7100000000000002E-2</v>
      </c>
      <c r="BTO9" s="27">
        <v>7.6600000000000001E-2</v>
      </c>
      <c r="BTP9" s="27">
        <v>7.6300000000000007E-2</v>
      </c>
      <c r="BTQ9" s="27">
        <v>7.6300000000000007E-2</v>
      </c>
      <c r="BTR9" s="27">
        <v>7.6300000000000007E-2</v>
      </c>
      <c r="BTS9" s="27">
        <v>7.6300000000000007E-2</v>
      </c>
      <c r="BTT9" s="27">
        <v>7.6600000000000001E-2</v>
      </c>
      <c r="BTU9" s="27">
        <v>7.6499999999999999E-2</v>
      </c>
      <c r="BTV9" s="27">
        <v>7.6499999999999999E-2</v>
      </c>
      <c r="BTW9" s="27">
        <v>7.6499999999999999E-2</v>
      </c>
      <c r="BTX9" s="27">
        <v>7.6499999999999999E-2</v>
      </c>
      <c r="BTY9" s="27">
        <v>7.6499999999999999E-2</v>
      </c>
      <c r="BTZ9" s="27">
        <v>7.6300000000000007E-2</v>
      </c>
      <c r="BUA9" s="27">
        <v>7.6200000000000004E-2</v>
      </c>
      <c r="BUB9" s="27">
        <v>7.6100000000000001E-2</v>
      </c>
      <c r="BUC9" s="27">
        <v>7.5800000000000006E-2</v>
      </c>
      <c r="BUD9" s="27">
        <v>7.5399999999999995E-2</v>
      </c>
      <c r="BUE9" s="27">
        <v>7.5399999999999995E-2</v>
      </c>
      <c r="BUF9" s="27">
        <v>7.5399999999999995E-2</v>
      </c>
      <c r="BUG9" s="27">
        <v>7.5300000000000006E-2</v>
      </c>
      <c r="BUH9" s="27">
        <v>7.5999999999999998E-2</v>
      </c>
      <c r="BUI9" s="27">
        <v>7.5800000000000006E-2</v>
      </c>
      <c r="BUJ9" s="27">
        <v>7.5700000000000003E-2</v>
      </c>
      <c r="BUK9" s="27">
        <v>7.5200000000000003E-2</v>
      </c>
      <c r="BUL9" s="27">
        <v>7.5200000000000003E-2</v>
      </c>
      <c r="BUM9" s="27">
        <v>7.5200000000000003E-2</v>
      </c>
      <c r="BUN9" s="27">
        <v>7.5800000000000006E-2</v>
      </c>
      <c r="BUO9" s="27">
        <v>7.5300000000000006E-2</v>
      </c>
      <c r="BUP9" s="27">
        <v>7.5600000000000001E-2</v>
      </c>
      <c r="BUQ9" s="27">
        <v>7.5800000000000006E-2</v>
      </c>
      <c r="BUR9" s="27">
        <v>7.5899999999999995E-2</v>
      </c>
      <c r="BUS9" s="27">
        <v>7.5899999999999995E-2</v>
      </c>
      <c r="BUT9" s="27">
        <v>7.5899999999999995E-2</v>
      </c>
      <c r="BUU9" s="27">
        <v>7.5800000000000006E-2</v>
      </c>
      <c r="BUV9" s="27">
        <v>7.5499999999999998E-2</v>
      </c>
      <c r="BUW9" s="27">
        <v>7.5200000000000003E-2</v>
      </c>
      <c r="BUX9" s="27">
        <v>7.5200000000000003E-2</v>
      </c>
      <c r="BUY9" s="27">
        <v>7.5399999999999995E-2</v>
      </c>
      <c r="BUZ9" s="27">
        <v>7.5399999999999995E-2</v>
      </c>
      <c r="BVA9" s="27">
        <v>7.5399999999999995E-2</v>
      </c>
      <c r="BVB9" s="27">
        <v>7.4999999999999997E-2</v>
      </c>
      <c r="BVC9" s="27">
        <v>7.5399999999999995E-2</v>
      </c>
      <c r="BVD9" s="27">
        <v>7.5399999999999995E-2</v>
      </c>
      <c r="BVE9" s="27">
        <v>7.5399999999999995E-2</v>
      </c>
      <c r="BVF9" s="27">
        <v>7.5200000000000003E-2</v>
      </c>
      <c r="BVG9" s="27">
        <v>7.5200000000000003E-2</v>
      </c>
      <c r="BVH9" s="27">
        <v>7.5200000000000003E-2</v>
      </c>
      <c r="BVI9" s="27">
        <v>7.4999999999999997E-2</v>
      </c>
      <c r="BVJ9" s="27">
        <v>7.5300000000000006E-2</v>
      </c>
      <c r="BVK9" s="27">
        <v>7.5700000000000003E-2</v>
      </c>
      <c r="BVL9" s="27">
        <v>7.5600000000000001E-2</v>
      </c>
      <c r="BVM9" s="27">
        <v>7.5399999999999995E-2</v>
      </c>
      <c r="BVN9" s="27">
        <v>7.5399999999999995E-2</v>
      </c>
      <c r="BVO9" s="27">
        <v>7.5399999999999995E-2</v>
      </c>
      <c r="BVP9" s="27">
        <v>7.4800000000000005E-2</v>
      </c>
      <c r="BVQ9" s="27">
        <v>7.51E-2</v>
      </c>
      <c r="BVR9" s="27">
        <v>7.5300000000000006E-2</v>
      </c>
      <c r="BVS9" s="27">
        <v>7.5200000000000003E-2</v>
      </c>
      <c r="BVT9" s="27">
        <v>7.4899999999999994E-2</v>
      </c>
      <c r="BVU9" s="27">
        <v>7.4899999999999994E-2</v>
      </c>
      <c r="BVV9" s="27">
        <v>7.4899999999999994E-2</v>
      </c>
      <c r="BVW9" s="27">
        <v>7.5499999999999998E-2</v>
      </c>
      <c r="BVX9" s="27">
        <v>7.4999999999999997E-2</v>
      </c>
      <c r="BVY9" s="27">
        <v>7.46E-2</v>
      </c>
      <c r="BVZ9" s="27">
        <v>7.4999999999999997E-2</v>
      </c>
      <c r="BWA9" s="27">
        <v>7.4399999999999994E-2</v>
      </c>
      <c r="BWB9" s="27">
        <v>7.4399999999999994E-2</v>
      </c>
      <c r="BWC9" s="27">
        <v>7.4399999999999994E-2</v>
      </c>
      <c r="BWD9" s="27">
        <v>7.4899999999999994E-2</v>
      </c>
      <c r="BWE9" s="27">
        <v>7.51E-2</v>
      </c>
      <c r="BWF9" s="27">
        <v>7.5200000000000003E-2</v>
      </c>
      <c r="BWG9" s="27">
        <v>7.4700000000000003E-2</v>
      </c>
      <c r="BWH9" s="27">
        <v>7.4200000000000002E-2</v>
      </c>
      <c r="BWI9" s="27">
        <v>7.4200000000000002E-2</v>
      </c>
      <c r="BWJ9" s="27">
        <v>7.4200000000000002E-2</v>
      </c>
      <c r="BWK9" s="27">
        <v>7.4899999999999994E-2</v>
      </c>
      <c r="BWL9" s="27">
        <v>7.5200000000000003E-2</v>
      </c>
      <c r="BWM9" s="27">
        <v>7.51E-2</v>
      </c>
      <c r="BWN9" s="27">
        <v>7.5600000000000001E-2</v>
      </c>
      <c r="BWO9" s="27">
        <v>7.51E-2</v>
      </c>
      <c r="BWP9" s="27">
        <v>7.51E-2</v>
      </c>
      <c r="BWQ9" s="27">
        <v>7.51E-2</v>
      </c>
      <c r="BWR9" s="27">
        <v>7.5399999999999995E-2</v>
      </c>
      <c r="BWS9" s="27">
        <v>7.6200000000000004E-2</v>
      </c>
      <c r="BWT9" s="27">
        <v>7.6300000000000007E-2</v>
      </c>
      <c r="BWU9" s="27">
        <v>7.6899999999999996E-2</v>
      </c>
      <c r="BWV9" s="27">
        <v>7.6499999999999999E-2</v>
      </c>
      <c r="BWW9" s="27">
        <v>7.6499999999999999E-2</v>
      </c>
      <c r="BWX9" s="27">
        <v>7.6499999999999999E-2</v>
      </c>
      <c r="BWY9" s="27">
        <v>7.6200000000000004E-2</v>
      </c>
      <c r="BWZ9" s="27">
        <v>7.6799999999999993E-2</v>
      </c>
      <c r="BXA9" s="27">
        <v>7.6600000000000001E-2</v>
      </c>
      <c r="BXB9" s="27">
        <v>7.6200000000000004E-2</v>
      </c>
      <c r="BXC9" s="27">
        <v>7.6499999999999999E-2</v>
      </c>
      <c r="BXD9" s="27">
        <v>7.6499999999999999E-2</v>
      </c>
      <c r="BXE9" s="27">
        <v>7.6499999999999999E-2</v>
      </c>
      <c r="BXF9" s="27">
        <v>7.6100000000000001E-2</v>
      </c>
      <c r="BXG9" s="27">
        <v>7.6300000000000007E-2</v>
      </c>
      <c r="BXH9" s="27">
        <v>7.6300000000000007E-2</v>
      </c>
      <c r="BXI9" s="27">
        <v>7.6499999999999999E-2</v>
      </c>
      <c r="BXJ9" s="27">
        <v>7.6200000000000004E-2</v>
      </c>
      <c r="BXK9" s="27">
        <v>7.6200000000000004E-2</v>
      </c>
      <c r="BXL9" s="27">
        <v>7.6200000000000004E-2</v>
      </c>
      <c r="BXM9" s="27">
        <v>7.6999999999999999E-2</v>
      </c>
      <c r="BXN9" s="27">
        <v>7.6999999999999999E-2</v>
      </c>
      <c r="BXO9" s="27">
        <v>7.6999999999999999E-2</v>
      </c>
      <c r="BXP9" s="27">
        <v>7.7100000000000002E-2</v>
      </c>
      <c r="BXQ9" s="27">
        <v>7.6600000000000001E-2</v>
      </c>
      <c r="BXR9" s="27">
        <v>7.6600000000000001E-2</v>
      </c>
      <c r="BXS9" s="27">
        <v>7.6600000000000001E-2</v>
      </c>
      <c r="BXT9" s="27">
        <v>7.7100000000000002E-2</v>
      </c>
      <c r="BXU9" s="27">
        <v>7.7200000000000005E-2</v>
      </c>
      <c r="BXV9" s="27">
        <v>7.7299999999999994E-2</v>
      </c>
      <c r="BXW9" s="27">
        <v>7.7399999999999997E-2</v>
      </c>
      <c r="BXX9" s="27">
        <v>7.7200000000000005E-2</v>
      </c>
      <c r="BXY9" s="27">
        <v>7.7200000000000005E-2</v>
      </c>
      <c r="BXZ9" s="27">
        <v>7.7200000000000005E-2</v>
      </c>
      <c r="BYA9" s="27">
        <v>7.7100000000000002E-2</v>
      </c>
      <c r="BYB9" s="27">
        <v>7.7600000000000002E-2</v>
      </c>
      <c r="BYC9" s="27">
        <v>7.7799999999999994E-2</v>
      </c>
      <c r="BYD9" s="27">
        <v>7.7899999999999997E-2</v>
      </c>
      <c r="BYE9" s="27">
        <v>7.6600000000000001E-2</v>
      </c>
      <c r="BYF9" s="27">
        <v>7.6600000000000001E-2</v>
      </c>
      <c r="BYG9" s="27">
        <v>7.6600000000000001E-2</v>
      </c>
      <c r="BYH9" s="27">
        <v>7.6799999999999993E-2</v>
      </c>
      <c r="BYI9" s="27">
        <v>7.6100000000000001E-2</v>
      </c>
      <c r="BYJ9" s="27">
        <v>7.5499999999999998E-2</v>
      </c>
      <c r="BYK9" s="27">
        <v>7.6100000000000001E-2</v>
      </c>
      <c r="BYL9" s="27">
        <v>7.6600000000000001E-2</v>
      </c>
      <c r="BYM9" s="27">
        <v>7.6600000000000001E-2</v>
      </c>
      <c r="BYN9" s="27">
        <v>7.6600000000000001E-2</v>
      </c>
      <c r="BYO9" s="27">
        <v>7.6300000000000007E-2</v>
      </c>
      <c r="BYP9" s="27">
        <v>7.6300000000000007E-2</v>
      </c>
      <c r="BYQ9" s="27">
        <v>7.6399999999999996E-2</v>
      </c>
      <c r="BYR9" s="27">
        <v>7.6999999999999999E-2</v>
      </c>
      <c r="BYS9" s="27">
        <v>7.6700000000000004E-2</v>
      </c>
      <c r="BYT9" s="27">
        <v>7.6700000000000004E-2</v>
      </c>
      <c r="BYU9" s="27">
        <v>7.6700000000000004E-2</v>
      </c>
      <c r="BYV9" s="27">
        <v>7.6300000000000007E-2</v>
      </c>
      <c r="BYW9" s="27">
        <v>7.7200000000000005E-2</v>
      </c>
      <c r="BYX9" s="27">
        <v>7.7399999999999997E-2</v>
      </c>
      <c r="BYY9" s="27">
        <v>7.7499999999999999E-2</v>
      </c>
      <c r="BYZ9" s="27">
        <v>7.7100000000000002E-2</v>
      </c>
      <c r="BZA9" s="27">
        <v>7.7100000000000002E-2</v>
      </c>
      <c r="BZB9" s="27">
        <v>7.7100000000000002E-2</v>
      </c>
      <c r="BZC9" s="27">
        <v>7.6499999999999999E-2</v>
      </c>
      <c r="BZD9" s="27">
        <v>7.5899999999999995E-2</v>
      </c>
      <c r="BZE9" s="27">
        <v>7.5700000000000003E-2</v>
      </c>
      <c r="BZF9" s="27">
        <v>7.5899999999999995E-2</v>
      </c>
      <c r="BZG9" s="27">
        <v>7.5800000000000006E-2</v>
      </c>
      <c r="BZH9" s="27">
        <v>7.5800000000000006E-2</v>
      </c>
      <c r="BZI9" s="27">
        <v>7.5800000000000006E-2</v>
      </c>
      <c r="BZJ9" s="27">
        <v>7.6200000000000004E-2</v>
      </c>
      <c r="BZK9" s="27">
        <v>7.6300000000000007E-2</v>
      </c>
      <c r="BZL9" s="27">
        <v>7.6499999999999999E-2</v>
      </c>
      <c r="BZM9" s="27">
        <v>7.6799999999999993E-2</v>
      </c>
      <c r="BZN9" s="27">
        <v>7.6399999999999996E-2</v>
      </c>
      <c r="BZO9" s="27">
        <v>7.6399999999999996E-2</v>
      </c>
      <c r="BZP9" s="27">
        <v>7.6399999999999996E-2</v>
      </c>
      <c r="BZQ9" s="27">
        <v>7.7200000000000005E-2</v>
      </c>
      <c r="BZR9" s="27">
        <v>7.7600000000000002E-2</v>
      </c>
      <c r="BZS9" s="27">
        <v>7.7399999999999997E-2</v>
      </c>
      <c r="BZT9" s="27">
        <v>7.7600000000000002E-2</v>
      </c>
      <c r="BZU9" s="27">
        <v>7.7100000000000002E-2</v>
      </c>
      <c r="BZV9" s="27">
        <v>7.7100000000000002E-2</v>
      </c>
      <c r="BZW9" s="27">
        <v>7.7100000000000002E-2</v>
      </c>
      <c r="BZX9" s="27">
        <v>7.6799999999999993E-2</v>
      </c>
      <c r="BZY9" s="27">
        <v>7.7299999999999994E-2</v>
      </c>
      <c r="BZZ9" s="27">
        <v>7.6899999999999996E-2</v>
      </c>
      <c r="CAA9" s="27">
        <v>7.7700000000000005E-2</v>
      </c>
      <c r="CAB9" s="27">
        <v>7.8200000000000006E-2</v>
      </c>
      <c r="CAC9" s="27">
        <v>7.8200000000000006E-2</v>
      </c>
      <c r="CAD9" s="27">
        <v>7.8200000000000006E-2</v>
      </c>
      <c r="CAE9" s="27">
        <v>7.7899999999999997E-2</v>
      </c>
      <c r="CAF9" s="27">
        <v>7.7100000000000002E-2</v>
      </c>
      <c r="CAG9" s="27">
        <v>7.6899999999999996E-2</v>
      </c>
      <c r="CAH9" s="27">
        <v>7.6700000000000004E-2</v>
      </c>
      <c r="CAI9" s="27">
        <v>7.6600000000000001E-2</v>
      </c>
      <c r="CAJ9" s="27">
        <v>7.6600000000000001E-2</v>
      </c>
      <c r="CAK9" s="27">
        <v>7.6600000000000001E-2</v>
      </c>
      <c r="CAL9" s="27">
        <v>7.6100000000000001E-2</v>
      </c>
      <c r="CAM9" s="27">
        <v>7.5899999999999995E-2</v>
      </c>
      <c r="CAN9" s="27">
        <v>7.6499999999999999E-2</v>
      </c>
      <c r="CAO9" s="27">
        <v>7.5899999999999995E-2</v>
      </c>
      <c r="CAP9" s="27">
        <v>7.6300000000000007E-2</v>
      </c>
      <c r="CAQ9" s="27">
        <v>7.6300000000000007E-2</v>
      </c>
      <c r="CAR9" s="27">
        <v>7.6300000000000007E-2</v>
      </c>
      <c r="CAS9" s="27">
        <v>7.5899999999999995E-2</v>
      </c>
      <c r="CAT9" s="27">
        <v>7.5800000000000006E-2</v>
      </c>
      <c r="CAU9" s="27">
        <v>7.6100000000000001E-2</v>
      </c>
      <c r="CAV9" s="27">
        <v>7.5700000000000003E-2</v>
      </c>
      <c r="CAW9" s="27">
        <v>7.5999999999999998E-2</v>
      </c>
      <c r="CAX9" s="27">
        <v>7.5999999999999998E-2</v>
      </c>
      <c r="CAY9" s="27">
        <v>7.5999999999999998E-2</v>
      </c>
      <c r="CAZ9" s="27">
        <v>7.6999999999999999E-2</v>
      </c>
      <c r="CBA9" s="27">
        <v>7.6999999999999999E-2</v>
      </c>
      <c r="CBB9" s="27">
        <v>7.7600000000000002E-2</v>
      </c>
      <c r="CBC9" s="27">
        <v>7.7899999999999997E-2</v>
      </c>
      <c r="CBD9" s="27">
        <v>7.8200000000000006E-2</v>
      </c>
      <c r="CBE9" s="27">
        <v>7.8200000000000006E-2</v>
      </c>
      <c r="CBF9" s="27">
        <v>7.8200000000000006E-2</v>
      </c>
      <c r="CBG9" s="27">
        <v>7.9299999999999995E-2</v>
      </c>
      <c r="CBH9" s="27">
        <v>7.7299999999999994E-2</v>
      </c>
      <c r="CBI9" s="27">
        <v>7.7299999999999994E-2</v>
      </c>
      <c r="CBJ9" s="27">
        <v>7.7600000000000002E-2</v>
      </c>
      <c r="CBK9" s="27">
        <v>7.6300000000000007E-2</v>
      </c>
      <c r="CBL9" s="27">
        <v>7.6300000000000007E-2</v>
      </c>
      <c r="CBM9" s="27">
        <v>7.6300000000000007E-2</v>
      </c>
      <c r="CBN9" s="27">
        <v>7.6300000000000007E-2</v>
      </c>
      <c r="CBO9" s="27">
        <v>7.6499999999999999E-2</v>
      </c>
      <c r="CBP9" s="27">
        <v>7.6600000000000001E-2</v>
      </c>
      <c r="CBQ9" s="27">
        <v>7.5899999999999995E-2</v>
      </c>
      <c r="CBR9" s="27">
        <v>7.4999999999999997E-2</v>
      </c>
      <c r="CBS9" s="27">
        <v>7.4999999999999997E-2</v>
      </c>
      <c r="CBT9" s="27">
        <v>7.4999999999999997E-2</v>
      </c>
      <c r="CBU9" s="27">
        <v>7.46E-2</v>
      </c>
      <c r="CBV9" s="27">
        <v>7.4999999999999997E-2</v>
      </c>
      <c r="CBW9" s="27">
        <v>7.4499999999999997E-2</v>
      </c>
      <c r="CBX9" s="27">
        <v>7.5200000000000003E-2</v>
      </c>
      <c r="CBY9" s="27">
        <v>7.51E-2</v>
      </c>
      <c r="CBZ9" s="27">
        <v>7.51E-2</v>
      </c>
      <c r="CCA9" s="27">
        <v>7.51E-2</v>
      </c>
      <c r="CCB9" s="27">
        <v>7.5399999999999995E-2</v>
      </c>
      <c r="CCC9" s="27">
        <v>7.4999999999999997E-2</v>
      </c>
      <c r="CCD9" s="27">
        <v>7.4899999999999994E-2</v>
      </c>
      <c r="CCE9" s="27">
        <v>7.6700000000000004E-2</v>
      </c>
      <c r="CCF9" s="27">
        <v>7.6399999999999996E-2</v>
      </c>
      <c r="CCG9" s="27">
        <v>7.6399999999999996E-2</v>
      </c>
      <c r="CCH9" s="27">
        <v>7.6399999999999996E-2</v>
      </c>
      <c r="CCI9" s="27">
        <v>7.5600000000000001E-2</v>
      </c>
      <c r="CCJ9" s="27">
        <v>7.6600000000000001E-2</v>
      </c>
      <c r="CCK9" s="27">
        <v>7.6799999999999993E-2</v>
      </c>
      <c r="CCL9" s="27">
        <v>7.6999999999999999E-2</v>
      </c>
      <c r="CCM9" s="27">
        <v>7.7799999999999994E-2</v>
      </c>
      <c r="CCN9" s="27">
        <v>7.7799999999999994E-2</v>
      </c>
      <c r="CCO9" s="27">
        <v>7.7799999999999994E-2</v>
      </c>
      <c r="CCP9" s="27">
        <v>7.8200000000000006E-2</v>
      </c>
      <c r="CCQ9" s="27">
        <v>7.85E-2</v>
      </c>
      <c r="CCR9" s="27">
        <v>7.8600000000000003E-2</v>
      </c>
      <c r="CCS9" s="27">
        <v>7.9200000000000007E-2</v>
      </c>
      <c r="CCT9" s="27">
        <v>7.9299999999999995E-2</v>
      </c>
      <c r="CCU9" s="27">
        <v>7.9299999999999995E-2</v>
      </c>
      <c r="CCV9" s="27">
        <v>7.9299999999999995E-2</v>
      </c>
      <c r="CCW9" s="27">
        <v>7.8799999999999995E-2</v>
      </c>
      <c r="CCX9" s="27">
        <v>7.8899999999999998E-2</v>
      </c>
      <c r="CCY9" s="27">
        <v>7.9000000000000001E-2</v>
      </c>
      <c r="CCZ9" s="27">
        <v>7.9000000000000001E-2</v>
      </c>
      <c r="CDA9" s="27">
        <v>7.7899999999999997E-2</v>
      </c>
      <c r="CDB9" s="27">
        <v>7.7899999999999997E-2</v>
      </c>
      <c r="CDC9" s="27">
        <v>7.7899999999999997E-2</v>
      </c>
      <c r="CDD9" s="27">
        <v>7.85E-2</v>
      </c>
      <c r="CDE9" s="27">
        <v>7.8E-2</v>
      </c>
      <c r="CDF9" s="27">
        <v>7.8399999999999997E-2</v>
      </c>
      <c r="CDG9" s="27">
        <v>7.8799999999999995E-2</v>
      </c>
      <c r="CDH9" s="27">
        <v>7.9000000000000001E-2</v>
      </c>
      <c r="CDI9" s="27">
        <v>7.9000000000000001E-2</v>
      </c>
      <c r="CDJ9" s="27">
        <v>7.9000000000000001E-2</v>
      </c>
      <c r="CDK9" s="27">
        <v>7.9000000000000001E-2</v>
      </c>
      <c r="CDL9" s="27">
        <v>0.08</v>
      </c>
      <c r="CDM9" s="27">
        <v>7.9899999999999999E-2</v>
      </c>
      <c r="CDN9" s="27">
        <v>7.9899999999999999E-2</v>
      </c>
      <c r="CDO9" s="27">
        <v>8.0100000000000005E-2</v>
      </c>
      <c r="CDP9" s="27">
        <v>8.0100000000000005E-2</v>
      </c>
      <c r="CDQ9" s="27">
        <v>8.0100000000000005E-2</v>
      </c>
      <c r="CDR9" s="27">
        <v>8.0199999999999994E-2</v>
      </c>
      <c r="CDS9" s="27">
        <v>7.9100000000000004E-2</v>
      </c>
      <c r="CDT9" s="27">
        <v>7.9299999999999995E-2</v>
      </c>
      <c r="CDU9" s="27">
        <v>7.8200000000000006E-2</v>
      </c>
      <c r="CDV9" s="27">
        <v>7.7799999999999994E-2</v>
      </c>
      <c r="CDW9" s="27">
        <v>7.7799999999999994E-2</v>
      </c>
      <c r="CDX9" s="27">
        <v>7.7799999999999994E-2</v>
      </c>
      <c r="CDY9" s="27">
        <v>7.7899999999999997E-2</v>
      </c>
      <c r="CDZ9" s="27">
        <v>7.7499999999999999E-2</v>
      </c>
      <c r="CEA9" s="27">
        <v>7.7799999999999994E-2</v>
      </c>
      <c r="CEB9" s="27">
        <v>7.6700000000000004E-2</v>
      </c>
      <c r="CEC9" s="27">
        <v>7.7499999999999999E-2</v>
      </c>
      <c r="CED9" s="27">
        <v>7.7499999999999999E-2</v>
      </c>
      <c r="CEE9" s="27">
        <v>7.7499999999999999E-2</v>
      </c>
      <c r="CEF9" s="27">
        <v>7.7100000000000002E-2</v>
      </c>
      <c r="CEG9" s="27">
        <v>7.6200000000000004E-2</v>
      </c>
      <c r="CEH9" s="27">
        <v>7.6899999999999996E-2</v>
      </c>
      <c r="CEI9" s="27">
        <v>7.7399999999999997E-2</v>
      </c>
      <c r="CEJ9" s="27">
        <v>7.6799999999999993E-2</v>
      </c>
      <c r="CEK9" s="27">
        <v>7.6799999999999993E-2</v>
      </c>
      <c r="CEL9" s="27">
        <v>7.6799999999999993E-2</v>
      </c>
      <c r="CEM9" s="27">
        <v>7.6600000000000001E-2</v>
      </c>
      <c r="CEN9" s="27">
        <v>7.5700000000000003E-2</v>
      </c>
      <c r="CEO9" s="27">
        <v>7.5999999999999998E-2</v>
      </c>
      <c r="CEP9" s="27">
        <v>7.4700000000000003E-2</v>
      </c>
      <c r="CEQ9" s="27">
        <v>7.51E-2</v>
      </c>
      <c r="CER9" s="27">
        <v>7.51E-2</v>
      </c>
      <c r="CES9" s="27">
        <v>7.51E-2</v>
      </c>
      <c r="CET9" s="27">
        <v>7.5300000000000006E-2</v>
      </c>
      <c r="CEU9" s="27">
        <v>7.7799999999999994E-2</v>
      </c>
      <c r="CEV9" s="27">
        <v>7.7399999999999997E-2</v>
      </c>
      <c r="CEW9" s="27">
        <v>7.8899999999999998E-2</v>
      </c>
      <c r="CEX9" s="27">
        <v>7.9000000000000001E-2</v>
      </c>
      <c r="CEY9" s="27">
        <v>7.9000000000000001E-2</v>
      </c>
      <c r="CEZ9" s="27">
        <v>7.9000000000000001E-2</v>
      </c>
      <c r="CFA9" s="27">
        <v>7.7799999999999994E-2</v>
      </c>
      <c r="CFB9" s="27">
        <v>7.8399999999999997E-2</v>
      </c>
      <c r="CFC9" s="27">
        <v>7.6899999999999996E-2</v>
      </c>
      <c r="CFD9" s="27">
        <v>7.8100000000000003E-2</v>
      </c>
      <c r="CFE9" s="27">
        <v>7.7799999999999994E-2</v>
      </c>
      <c r="CFF9" s="27">
        <v>7.7799999999999994E-2</v>
      </c>
      <c r="CFG9" s="27">
        <v>7.7799999999999994E-2</v>
      </c>
      <c r="CFH9" s="27">
        <v>7.8E-2</v>
      </c>
      <c r="CFI9" s="27">
        <v>7.85E-2</v>
      </c>
      <c r="CFJ9" s="27">
        <v>7.8600000000000003E-2</v>
      </c>
      <c r="CFK9" s="27">
        <v>7.8399999999999997E-2</v>
      </c>
      <c r="CFL9" s="27">
        <v>7.7600000000000002E-2</v>
      </c>
      <c r="CFM9" s="27">
        <v>7.7600000000000002E-2</v>
      </c>
      <c r="CFN9" s="27">
        <v>7.7600000000000002E-2</v>
      </c>
      <c r="CFO9" s="27">
        <v>7.8399999999999997E-2</v>
      </c>
      <c r="CFP9" s="27">
        <v>7.9100000000000004E-2</v>
      </c>
      <c r="CFQ9" s="27">
        <v>8.0100000000000005E-2</v>
      </c>
      <c r="CFR9" s="27">
        <v>8.0100000000000005E-2</v>
      </c>
      <c r="CFS9" s="27">
        <v>8.0399999999999999E-2</v>
      </c>
      <c r="CFT9" s="27">
        <v>8.0399999999999999E-2</v>
      </c>
      <c r="CFU9" s="27">
        <v>8.0399999999999999E-2</v>
      </c>
      <c r="CFV9" s="27">
        <v>0.08</v>
      </c>
      <c r="CFW9" s="27">
        <v>8.1100000000000005E-2</v>
      </c>
      <c r="CFX9" s="27">
        <v>8.1199999999999994E-2</v>
      </c>
      <c r="CFY9" s="27">
        <v>8.1199999999999994E-2</v>
      </c>
      <c r="CFZ9" s="27">
        <v>8.1199999999999994E-2</v>
      </c>
      <c r="CGA9" s="27">
        <v>8.1199999999999994E-2</v>
      </c>
      <c r="CGB9" s="27">
        <v>8.1199999999999994E-2</v>
      </c>
      <c r="CGC9" s="27">
        <v>8.1500000000000003E-2</v>
      </c>
      <c r="CGD9" s="27">
        <v>8.2299999999999998E-2</v>
      </c>
      <c r="CGE9" s="27">
        <v>8.2299999999999998E-2</v>
      </c>
      <c r="CGF9" s="27">
        <v>8.2600000000000007E-2</v>
      </c>
      <c r="CGG9" s="27">
        <v>8.2900000000000001E-2</v>
      </c>
      <c r="CGH9" s="27">
        <v>8.2900000000000001E-2</v>
      </c>
      <c r="CGI9" s="27">
        <v>8.2900000000000001E-2</v>
      </c>
      <c r="CGJ9" s="27">
        <v>8.3400000000000002E-2</v>
      </c>
      <c r="CGK9" s="27">
        <v>8.3099999999999993E-2</v>
      </c>
      <c r="CGL9" s="27">
        <v>8.2500000000000004E-2</v>
      </c>
      <c r="CGM9" s="27">
        <v>8.2699999999999996E-2</v>
      </c>
      <c r="CGN9" s="27">
        <v>8.2199999999999995E-2</v>
      </c>
      <c r="CGO9" s="27">
        <v>8.2199999999999995E-2</v>
      </c>
      <c r="CGP9" s="27">
        <v>8.2199999999999995E-2</v>
      </c>
      <c r="CGQ9" s="27">
        <v>8.2199999999999995E-2</v>
      </c>
      <c r="CGR9" s="27">
        <v>8.2000000000000003E-2</v>
      </c>
      <c r="CGS9" s="27">
        <v>8.2000000000000003E-2</v>
      </c>
      <c r="CGT9" s="27">
        <v>8.2699999999999996E-2</v>
      </c>
      <c r="CGU9" s="27">
        <v>8.2000000000000003E-2</v>
      </c>
      <c r="CGV9" s="27">
        <v>8.2000000000000003E-2</v>
      </c>
      <c r="CGW9" s="27">
        <v>8.2000000000000003E-2</v>
      </c>
      <c r="CGX9" s="27">
        <v>8.2299999999999998E-2</v>
      </c>
      <c r="CGY9" s="27">
        <v>8.1600000000000006E-2</v>
      </c>
      <c r="CGZ9" s="27">
        <v>8.14E-2</v>
      </c>
      <c r="CHA9" s="27">
        <v>8.1500000000000003E-2</v>
      </c>
      <c r="CHB9" s="27">
        <v>8.1799999999999998E-2</v>
      </c>
      <c r="CHC9" s="27">
        <v>8.1799999999999998E-2</v>
      </c>
      <c r="CHD9" s="27">
        <v>8.1799999999999998E-2</v>
      </c>
      <c r="CHE9" s="27">
        <v>8.2100000000000006E-2</v>
      </c>
      <c r="CHF9" s="27">
        <v>8.2000000000000003E-2</v>
      </c>
      <c r="CHG9" s="27">
        <v>8.2199999999999995E-2</v>
      </c>
      <c r="CHH9" s="27">
        <v>8.2400000000000001E-2</v>
      </c>
      <c r="CHI9" s="27">
        <v>8.2900000000000001E-2</v>
      </c>
      <c r="CHJ9" s="27">
        <v>8.2900000000000001E-2</v>
      </c>
      <c r="CHK9" s="27">
        <v>8.2900000000000001E-2</v>
      </c>
      <c r="CHL9" s="27">
        <v>8.2699999999999996E-2</v>
      </c>
      <c r="CHM9" s="27">
        <v>8.2299999999999998E-2</v>
      </c>
      <c r="CHN9" s="27">
        <v>8.2199999999999995E-2</v>
      </c>
      <c r="CHO9" s="27">
        <v>8.2400000000000001E-2</v>
      </c>
      <c r="CHP9" s="27">
        <v>8.1100000000000005E-2</v>
      </c>
      <c r="CHQ9" s="27">
        <v>8.1100000000000005E-2</v>
      </c>
      <c r="CHR9" s="27">
        <v>8.1100000000000005E-2</v>
      </c>
      <c r="CHS9" s="27">
        <v>8.1299999999999997E-2</v>
      </c>
      <c r="CHT9" s="27">
        <v>8.1600000000000006E-2</v>
      </c>
      <c r="CHU9" s="27">
        <v>8.1100000000000005E-2</v>
      </c>
      <c r="CHV9" s="27">
        <v>8.1000000000000003E-2</v>
      </c>
      <c r="CHW9" s="27">
        <v>8.1000000000000003E-2</v>
      </c>
      <c r="CHX9" s="27">
        <v>8.1000000000000003E-2</v>
      </c>
      <c r="CHY9" s="27">
        <v>8.1000000000000003E-2</v>
      </c>
      <c r="CHZ9" s="27">
        <v>8.1000000000000003E-2</v>
      </c>
      <c r="CIA9" s="27">
        <v>8.0600000000000005E-2</v>
      </c>
      <c r="CIB9" s="27">
        <v>8.1199999999999994E-2</v>
      </c>
      <c r="CIC9" s="27">
        <v>8.1000000000000003E-2</v>
      </c>
      <c r="CID9" s="27">
        <v>8.0600000000000005E-2</v>
      </c>
      <c r="CIE9" s="27">
        <v>8.0600000000000005E-2</v>
      </c>
      <c r="CIF9" s="27">
        <v>8.0600000000000005E-2</v>
      </c>
      <c r="CIG9" s="27">
        <v>8.0799999999999997E-2</v>
      </c>
      <c r="CIH9" s="27">
        <v>8.0699999999999994E-2</v>
      </c>
      <c r="CII9" s="27">
        <v>8.0699999999999994E-2</v>
      </c>
      <c r="CIJ9" s="27">
        <v>8.0100000000000005E-2</v>
      </c>
      <c r="CIK9" s="27">
        <v>8.0600000000000005E-2</v>
      </c>
      <c r="CIL9" s="27">
        <v>8.0600000000000005E-2</v>
      </c>
      <c r="CIM9" s="27">
        <v>8.0600000000000005E-2</v>
      </c>
      <c r="CIN9" s="27">
        <v>8.0500000000000002E-2</v>
      </c>
      <c r="CIO9" s="27">
        <v>8.0699999999999994E-2</v>
      </c>
      <c r="CIP9" s="27">
        <v>0.08</v>
      </c>
      <c r="CIQ9" s="27">
        <v>7.9399999999999998E-2</v>
      </c>
      <c r="CIR9" s="27">
        <v>7.8600000000000003E-2</v>
      </c>
      <c r="CIS9" s="27">
        <v>7.8600000000000003E-2</v>
      </c>
      <c r="CIT9" s="27">
        <v>7.8600000000000003E-2</v>
      </c>
      <c r="CIU9" s="27">
        <v>7.8100000000000003E-2</v>
      </c>
      <c r="CIV9" s="27">
        <v>7.8700000000000006E-2</v>
      </c>
      <c r="CIW9" s="27">
        <v>7.85E-2</v>
      </c>
      <c r="CIX9" s="27">
        <v>7.8100000000000003E-2</v>
      </c>
      <c r="CIY9" s="27">
        <v>7.7799999999999994E-2</v>
      </c>
      <c r="CIZ9" s="27">
        <v>7.7799999999999994E-2</v>
      </c>
      <c r="CJA9" s="27">
        <v>7.7799999999999994E-2</v>
      </c>
      <c r="CJB9" s="27">
        <v>7.8399999999999997E-2</v>
      </c>
      <c r="CJC9" s="27">
        <v>7.7899999999999997E-2</v>
      </c>
      <c r="CJD9" s="27">
        <v>7.8100000000000003E-2</v>
      </c>
      <c r="CJE9" s="27">
        <v>7.9000000000000001E-2</v>
      </c>
      <c r="CJF9" s="27">
        <v>7.8600000000000003E-2</v>
      </c>
      <c r="CJG9" s="27">
        <v>7.8600000000000003E-2</v>
      </c>
      <c r="CJH9" s="27">
        <v>7.8600000000000003E-2</v>
      </c>
      <c r="CJI9" s="27">
        <v>7.8299999999999995E-2</v>
      </c>
      <c r="CJJ9" s="27">
        <v>7.9100000000000004E-2</v>
      </c>
      <c r="CJK9" s="27">
        <v>7.8899999999999998E-2</v>
      </c>
      <c r="CJL9" s="27">
        <v>7.8799999999999995E-2</v>
      </c>
      <c r="CJM9" s="27">
        <v>7.8700000000000006E-2</v>
      </c>
      <c r="CJN9" s="27">
        <v>7.8700000000000006E-2</v>
      </c>
      <c r="CJO9" s="27">
        <v>7.8700000000000006E-2</v>
      </c>
      <c r="CJP9" s="27">
        <v>7.8600000000000003E-2</v>
      </c>
      <c r="CJQ9" s="27">
        <v>7.8899999999999998E-2</v>
      </c>
      <c r="CJR9" s="27">
        <v>7.8399999999999997E-2</v>
      </c>
      <c r="CJS9" s="27">
        <v>7.8299999999999995E-2</v>
      </c>
      <c r="CJT9" s="27">
        <v>7.85E-2</v>
      </c>
      <c r="CJU9" s="27">
        <v>7.85E-2</v>
      </c>
      <c r="CJV9" s="27">
        <v>7.85E-2</v>
      </c>
      <c r="CJW9" s="27">
        <v>7.8899999999999998E-2</v>
      </c>
      <c r="CJX9" s="27">
        <v>7.9000000000000001E-2</v>
      </c>
      <c r="CJY9" s="27">
        <v>7.9000000000000001E-2</v>
      </c>
      <c r="CJZ9" s="27">
        <v>7.8899999999999998E-2</v>
      </c>
      <c r="CKA9" s="27">
        <v>7.85E-2</v>
      </c>
      <c r="CKB9" s="27">
        <v>7.85E-2</v>
      </c>
      <c r="CKC9" s="27">
        <v>7.85E-2</v>
      </c>
      <c r="CKD9" s="27">
        <v>7.8700000000000006E-2</v>
      </c>
      <c r="CKE9" s="27">
        <v>7.8700000000000006E-2</v>
      </c>
      <c r="CKF9" s="27">
        <v>7.85E-2</v>
      </c>
      <c r="CKG9" s="27">
        <v>7.8299999999999995E-2</v>
      </c>
      <c r="CKH9" s="27">
        <v>7.9000000000000001E-2</v>
      </c>
      <c r="CKI9" s="27">
        <v>7.9000000000000001E-2</v>
      </c>
      <c r="CKJ9" s="27">
        <v>7.9000000000000001E-2</v>
      </c>
      <c r="CKK9" s="27">
        <v>7.8799999999999995E-2</v>
      </c>
      <c r="CKL9" s="27">
        <v>7.9100000000000004E-2</v>
      </c>
      <c r="CKM9" s="27">
        <v>7.8700000000000006E-2</v>
      </c>
      <c r="CKN9" s="27">
        <v>7.8799999999999995E-2</v>
      </c>
      <c r="CKO9" s="27">
        <v>7.9399999999999998E-2</v>
      </c>
      <c r="CKP9" s="27">
        <v>7.9399999999999998E-2</v>
      </c>
      <c r="CKQ9" s="27">
        <v>7.9399999999999998E-2</v>
      </c>
      <c r="CKR9" s="27">
        <v>7.9299999999999995E-2</v>
      </c>
      <c r="CKS9" s="27">
        <v>7.9000000000000001E-2</v>
      </c>
      <c r="CKT9" s="27">
        <v>7.8899999999999998E-2</v>
      </c>
      <c r="CKU9" s="27">
        <v>7.8899999999999998E-2</v>
      </c>
      <c r="CKV9" s="27">
        <v>7.9200000000000007E-2</v>
      </c>
      <c r="CKW9" s="27">
        <v>7.9200000000000007E-2</v>
      </c>
      <c r="CKX9" s="27">
        <v>7.9200000000000007E-2</v>
      </c>
      <c r="CKY9" s="27">
        <v>7.8899999999999998E-2</v>
      </c>
      <c r="CKZ9" s="27">
        <v>7.8299999999999995E-2</v>
      </c>
      <c r="CLA9" s="27">
        <v>7.8399999999999997E-2</v>
      </c>
      <c r="CLB9" s="27">
        <v>7.8600000000000003E-2</v>
      </c>
      <c r="CLC9" s="27">
        <v>7.8100000000000003E-2</v>
      </c>
      <c r="CLD9" s="27">
        <v>7.8100000000000003E-2</v>
      </c>
      <c r="CLE9" s="27">
        <v>7.8100000000000003E-2</v>
      </c>
      <c r="CLF9" s="27">
        <v>7.8299999999999995E-2</v>
      </c>
      <c r="CLG9" s="27">
        <v>7.8299999999999995E-2</v>
      </c>
      <c r="CLH9" s="27">
        <v>7.6799999999999993E-2</v>
      </c>
      <c r="CLI9" s="27">
        <v>7.6799999999999993E-2</v>
      </c>
      <c r="CLJ9" s="27">
        <v>7.6899999999999996E-2</v>
      </c>
      <c r="CLK9" s="27">
        <v>7.6899999999999996E-2</v>
      </c>
      <c r="CLL9" s="27">
        <v>7.6899999999999996E-2</v>
      </c>
      <c r="CLM9" s="27">
        <v>7.7200000000000005E-2</v>
      </c>
      <c r="CLN9" s="27">
        <v>7.7299999999999994E-2</v>
      </c>
      <c r="CLO9" s="27">
        <v>7.7299999999999994E-2</v>
      </c>
      <c r="CLP9" s="27">
        <v>7.7299999999999994E-2</v>
      </c>
      <c r="CLQ9" s="27">
        <v>7.7700000000000005E-2</v>
      </c>
      <c r="CLR9" s="27">
        <v>7.7700000000000005E-2</v>
      </c>
      <c r="CLS9" s="27">
        <v>7.7700000000000005E-2</v>
      </c>
      <c r="CLT9" s="27">
        <v>7.8200000000000006E-2</v>
      </c>
      <c r="CLU9" s="27">
        <v>7.8700000000000006E-2</v>
      </c>
      <c r="CLV9" s="27">
        <v>7.85E-2</v>
      </c>
      <c r="CLW9" s="27">
        <v>7.8200000000000006E-2</v>
      </c>
      <c r="CLX9" s="27">
        <v>7.8200000000000006E-2</v>
      </c>
      <c r="CLY9" s="27">
        <v>7.8200000000000006E-2</v>
      </c>
      <c r="CLZ9" s="27">
        <v>7.8200000000000006E-2</v>
      </c>
      <c r="CMA9" s="27">
        <v>7.85E-2</v>
      </c>
      <c r="CMB9" s="27">
        <v>7.8399999999999997E-2</v>
      </c>
      <c r="CMC9" s="27">
        <v>7.8200000000000006E-2</v>
      </c>
      <c r="CMD9" s="27">
        <v>7.8E-2</v>
      </c>
      <c r="CME9" s="27">
        <v>7.7700000000000005E-2</v>
      </c>
      <c r="CMF9" s="27">
        <v>7.7700000000000005E-2</v>
      </c>
      <c r="CMG9" s="27">
        <v>7.7700000000000005E-2</v>
      </c>
      <c r="CMH9" s="27">
        <v>7.7499999999999999E-2</v>
      </c>
      <c r="CMI9" s="27">
        <v>7.7299999999999994E-2</v>
      </c>
      <c r="CMJ9" s="27">
        <v>7.7100000000000002E-2</v>
      </c>
      <c r="CMK9" s="27">
        <v>7.7600000000000002E-2</v>
      </c>
      <c r="CML9" s="27">
        <v>7.7499999999999999E-2</v>
      </c>
      <c r="CMM9" s="27">
        <v>7.7499999999999999E-2</v>
      </c>
      <c r="CMN9" s="27">
        <v>7.7499999999999999E-2</v>
      </c>
      <c r="CMO9" s="27">
        <v>7.7299999999999994E-2</v>
      </c>
      <c r="CMP9" s="27">
        <v>7.6499999999999999E-2</v>
      </c>
      <c r="CMQ9" s="27">
        <v>7.7100000000000002E-2</v>
      </c>
      <c r="CMR9" s="27">
        <v>7.6999999999999999E-2</v>
      </c>
      <c r="CMS9" s="27">
        <v>7.6899999999999996E-2</v>
      </c>
      <c r="CMT9" s="27">
        <v>7.6899999999999996E-2</v>
      </c>
      <c r="CMU9" s="27">
        <v>7.6899999999999996E-2</v>
      </c>
      <c r="CMV9" s="27">
        <v>7.6999999999999999E-2</v>
      </c>
      <c r="CMW9" s="27">
        <v>7.6799999999999993E-2</v>
      </c>
      <c r="CMX9" s="27">
        <v>7.6499999999999999E-2</v>
      </c>
      <c r="CMY9" s="27">
        <v>7.6399999999999996E-2</v>
      </c>
      <c r="CMZ9" s="27">
        <v>7.5700000000000003E-2</v>
      </c>
      <c r="CNA9" s="27">
        <v>7.5700000000000003E-2</v>
      </c>
      <c r="CNB9" s="27">
        <v>7.5700000000000003E-2</v>
      </c>
      <c r="CNC9" s="27">
        <v>7.5399999999999995E-2</v>
      </c>
      <c r="CND9" s="27">
        <v>7.5700000000000003E-2</v>
      </c>
      <c r="CNE9" s="27">
        <v>7.5499999999999998E-2</v>
      </c>
      <c r="CNF9" s="27">
        <v>7.5800000000000006E-2</v>
      </c>
      <c r="CNG9" s="27">
        <v>7.5600000000000001E-2</v>
      </c>
      <c r="CNH9" s="27">
        <v>7.5600000000000001E-2</v>
      </c>
      <c r="CNI9" s="27">
        <v>7.5600000000000001E-2</v>
      </c>
      <c r="CNJ9" s="27">
        <v>7.6499999999999999E-2</v>
      </c>
      <c r="CNK9" s="27">
        <v>7.6799999999999993E-2</v>
      </c>
      <c r="CNL9" s="27">
        <v>7.6799999999999993E-2</v>
      </c>
      <c r="CNM9" s="27">
        <v>7.6600000000000001E-2</v>
      </c>
      <c r="CNN9" s="27">
        <v>7.7100000000000002E-2</v>
      </c>
      <c r="CNO9" s="27">
        <v>7.7100000000000002E-2</v>
      </c>
      <c r="CNP9" s="27">
        <v>7.7100000000000002E-2</v>
      </c>
      <c r="CNQ9" s="27">
        <v>7.6600000000000001E-2</v>
      </c>
      <c r="CNR9" s="27">
        <v>7.6600000000000001E-2</v>
      </c>
      <c r="CNS9" s="27">
        <v>7.6600000000000001E-2</v>
      </c>
      <c r="CNT9" s="27">
        <v>7.6600000000000001E-2</v>
      </c>
      <c r="CNU9" s="27">
        <v>7.6700000000000004E-2</v>
      </c>
      <c r="CNV9" s="27">
        <v>7.6700000000000004E-2</v>
      </c>
      <c r="CNW9" s="27">
        <v>7.6700000000000004E-2</v>
      </c>
      <c r="CNX9" s="27">
        <v>7.7299999999999994E-2</v>
      </c>
      <c r="CNY9" s="27">
        <v>7.7100000000000002E-2</v>
      </c>
      <c r="CNZ9" s="27">
        <v>7.7200000000000005E-2</v>
      </c>
      <c r="COA9" s="27">
        <v>7.7600000000000002E-2</v>
      </c>
      <c r="COB9" s="27">
        <v>7.7600000000000002E-2</v>
      </c>
      <c r="COC9" s="27">
        <v>7.7600000000000002E-2</v>
      </c>
      <c r="COD9" s="27">
        <v>7.7600000000000002E-2</v>
      </c>
      <c r="COE9" s="27">
        <v>7.8100000000000003E-2</v>
      </c>
      <c r="COF9" s="27">
        <v>7.8E-2</v>
      </c>
      <c r="COG9" s="27">
        <v>7.8200000000000006E-2</v>
      </c>
      <c r="COH9" s="27">
        <v>7.8E-2</v>
      </c>
      <c r="COI9" s="27">
        <v>7.7700000000000005E-2</v>
      </c>
      <c r="COJ9" s="27">
        <v>7.7700000000000005E-2</v>
      </c>
      <c r="COK9" s="27">
        <v>7.7700000000000005E-2</v>
      </c>
      <c r="COL9" s="27">
        <v>7.7399999999999997E-2</v>
      </c>
      <c r="COM9" s="27">
        <v>7.7799999999999994E-2</v>
      </c>
      <c r="CON9" s="27">
        <v>7.8200000000000006E-2</v>
      </c>
      <c r="COO9" s="27">
        <v>7.7899999999999997E-2</v>
      </c>
      <c r="COP9" s="27">
        <v>7.8399999999999997E-2</v>
      </c>
      <c r="COQ9" s="27">
        <v>7.8399999999999997E-2</v>
      </c>
      <c r="COR9" s="27">
        <v>7.8399999999999997E-2</v>
      </c>
      <c r="COS9" s="27">
        <v>7.8200000000000006E-2</v>
      </c>
      <c r="COT9" s="27">
        <v>7.7799999999999994E-2</v>
      </c>
      <c r="COU9" s="27">
        <v>7.8E-2</v>
      </c>
      <c r="COV9" s="27">
        <v>7.7700000000000005E-2</v>
      </c>
      <c r="COW9" s="27">
        <v>7.7899999999999997E-2</v>
      </c>
      <c r="COX9" s="27">
        <v>7.7899999999999997E-2</v>
      </c>
      <c r="COY9" s="27">
        <v>7.7899999999999997E-2</v>
      </c>
      <c r="COZ9" s="27">
        <v>7.7899999999999997E-2</v>
      </c>
      <c r="CPA9" s="27">
        <v>7.7399999999999997E-2</v>
      </c>
      <c r="CPB9" s="27">
        <v>7.7899999999999997E-2</v>
      </c>
      <c r="CPC9" s="27">
        <v>7.7499999999999999E-2</v>
      </c>
      <c r="CPD9" s="27">
        <v>7.7899999999999997E-2</v>
      </c>
      <c r="CPE9" s="27">
        <v>7.7899999999999997E-2</v>
      </c>
      <c r="CPF9" s="27">
        <v>7.7899999999999997E-2</v>
      </c>
      <c r="CPG9" s="27">
        <v>7.7499999999999999E-2</v>
      </c>
      <c r="CPH9" s="27">
        <v>7.7899999999999997E-2</v>
      </c>
      <c r="CPI9" s="27">
        <v>7.8E-2</v>
      </c>
      <c r="CPJ9" s="27">
        <v>7.8200000000000006E-2</v>
      </c>
      <c r="CPK9" s="27">
        <v>7.8299999999999995E-2</v>
      </c>
      <c r="CPL9" s="27">
        <v>7.8299999999999995E-2</v>
      </c>
      <c r="CPM9" s="27">
        <v>7.8299999999999995E-2</v>
      </c>
      <c r="CPN9" s="27">
        <v>7.6799999999999993E-2</v>
      </c>
      <c r="CPO9" s="27">
        <v>7.6899999999999996E-2</v>
      </c>
      <c r="CPP9" s="27">
        <v>7.6700000000000004E-2</v>
      </c>
      <c r="CPQ9" s="27">
        <v>7.6999999999999999E-2</v>
      </c>
      <c r="CPR9" s="27">
        <v>7.6999999999999999E-2</v>
      </c>
      <c r="CPS9" s="27">
        <v>7.6999999999999999E-2</v>
      </c>
      <c r="CPT9" s="27">
        <v>7.6999999999999999E-2</v>
      </c>
      <c r="CPU9" s="27">
        <v>7.6499999999999999E-2</v>
      </c>
      <c r="CPV9" s="27">
        <v>7.5899999999999995E-2</v>
      </c>
      <c r="CPW9" s="27">
        <v>7.5999999999999998E-2</v>
      </c>
      <c r="CPX9" s="27">
        <v>7.5600000000000001E-2</v>
      </c>
      <c r="CPY9" s="27">
        <v>7.5200000000000003E-2</v>
      </c>
      <c r="CPZ9" s="27">
        <v>7.5200000000000003E-2</v>
      </c>
      <c r="CQA9" s="27">
        <v>7.5200000000000003E-2</v>
      </c>
      <c r="CQB9" s="27">
        <v>7.4800000000000005E-2</v>
      </c>
      <c r="CQC9" s="27">
        <v>7.5499999999999998E-2</v>
      </c>
      <c r="CQD9" s="27">
        <v>7.5999999999999998E-2</v>
      </c>
      <c r="CQE9" s="27">
        <v>7.5899999999999995E-2</v>
      </c>
      <c r="CQF9" s="27">
        <v>7.5600000000000001E-2</v>
      </c>
      <c r="CQG9" s="27">
        <v>7.5600000000000001E-2</v>
      </c>
      <c r="CQH9" s="27">
        <v>7.5600000000000001E-2</v>
      </c>
      <c r="CQI9" s="27">
        <v>7.6300000000000007E-2</v>
      </c>
      <c r="CQJ9" s="27">
        <v>7.5800000000000006E-2</v>
      </c>
      <c r="CQK9" s="27">
        <v>7.6600000000000001E-2</v>
      </c>
      <c r="CQL9" s="27">
        <v>7.6200000000000004E-2</v>
      </c>
      <c r="CQM9" s="27">
        <v>7.5600000000000001E-2</v>
      </c>
      <c r="CQN9" s="27">
        <v>7.5600000000000001E-2</v>
      </c>
      <c r="CQO9" s="27">
        <v>7.5600000000000001E-2</v>
      </c>
      <c r="CQP9" s="27">
        <v>7.6100000000000001E-2</v>
      </c>
      <c r="CQQ9" s="27">
        <v>7.5899999999999995E-2</v>
      </c>
      <c r="CQR9" s="27">
        <v>7.6399999999999996E-2</v>
      </c>
      <c r="CQS9" s="27">
        <v>7.6300000000000007E-2</v>
      </c>
      <c r="CQT9" s="27">
        <v>7.5999999999999998E-2</v>
      </c>
      <c r="CQU9" s="27">
        <v>7.5999999999999998E-2</v>
      </c>
      <c r="CQV9" s="27">
        <v>7.5999999999999998E-2</v>
      </c>
      <c r="CQW9" s="27">
        <v>7.5999999999999998E-2</v>
      </c>
      <c r="CQX9" s="27">
        <v>7.5300000000000006E-2</v>
      </c>
      <c r="CQY9" s="27">
        <v>7.6100000000000001E-2</v>
      </c>
      <c r="CQZ9" s="27">
        <v>7.6399999999999996E-2</v>
      </c>
      <c r="CRA9" s="27">
        <v>7.5300000000000006E-2</v>
      </c>
      <c r="CRB9" s="27">
        <v>7.5300000000000006E-2</v>
      </c>
      <c r="CRC9" s="27">
        <v>7.5300000000000006E-2</v>
      </c>
      <c r="CRD9" s="27">
        <v>7.4999999999999997E-2</v>
      </c>
      <c r="CRE9" s="27">
        <v>7.5200000000000003E-2</v>
      </c>
      <c r="CRF9" s="27">
        <v>7.5399999999999995E-2</v>
      </c>
      <c r="CRG9" s="27">
        <v>7.5600000000000001E-2</v>
      </c>
      <c r="CRH9" s="27">
        <v>7.4700000000000003E-2</v>
      </c>
      <c r="CRI9" s="27">
        <v>7.4700000000000003E-2</v>
      </c>
      <c r="CRJ9" s="27">
        <v>7.4700000000000003E-2</v>
      </c>
      <c r="CRK9" s="27">
        <v>7.4200000000000002E-2</v>
      </c>
      <c r="CRL9" s="27">
        <v>7.3300000000000004E-2</v>
      </c>
      <c r="CRM9" s="27">
        <v>7.3300000000000004E-2</v>
      </c>
      <c r="CRN9" s="27">
        <v>7.3899999999999993E-2</v>
      </c>
      <c r="CRO9" s="27">
        <v>7.5200000000000003E-2</v>
      </c>
      <c r="CRP9" s="27">
        <v>7.5200000000000003E-2</v>
      </c>
      <c r="CRQ9" s="27">
        <v>7.5200000000000003E-2</v>
      </c>
      <c r="CRR9" s="27">
        <v>7.6200000000000004E-2</v>
      </c>
      <c r="CRS9" s="27">
        <v>7.5800000000000006E-2</v>
      </c>
      <c r="CRT9" s="27">
        <v>7.5899999999999995E-2</v>
      </c>
      <c r="CRU9" s="27">
        <v>7.4999999999999997E-2</v>
      </c>
      <c r="CRV9" s="27">
        <v>7.4499999999999997E-2</v>
      </c>
      <c r="CRW9" s="27">
        <v>7.4499999999999997E-2</v>
      </c>
      <c r="CRX9" s="27">
        <v>7.4499999999999997E-2</v>
      </c>
      <c r="CRY9" s="27">
        <v>7.4499999999999997E-2</v>
      </c>
      <c r="CRZ9" s="27">
        <v>7.51E-2</v>
      </c>
      <c r="CSA9" s="27">
        <v>7.51E-2</v>
      </c>
      <c r="CSB9" s="27">
        <v>7.4300000000000005E-2</v>
      </c>
      <c r="CSC9" s="27">
        <v>7.4399999999999994E-2</v>
      </c>
      <c r="CSD9" s="27">
        <v>7.4399999999999994E-2</v>
      </c>
      <c r="CSE9" s="27">
        <v>7.4399999999999994E-2</v>
      </c>
      <c r="CSF9" s="27">
        <v>7.4999999999999997E-2</v>
      </c>
      <c r="CSG9" s="27">
        <v>7.4800000000000005E-2</v>
      </c>
      <c r="CSH9" s="27">
        <v>7.4800000000000005E-2</v>
      </c>
      <c r="CSI9" s="27">
        <v>7.4999999999999997E-2</v>
      </c>
      <c r="CSJ9" s="27">
        <v>7.46E-2</v>
      </c>
      <c r="CSK9" s="27">
        <v>7.46E-2</v>
      </c>
      <c r="CSL9" s="27">
        <v>7.46E-2</v>
      </c>
      <c r="CSM9" s="27">
        <v>7.3400000000000007E-2</v>
      </c>
      <c r="CSN9" s="27">
        <v>7.2900000000000006E-2</v>
      </c>
      <c r="CSO9" s="27">
        <v>7.1800000000000003E-2</v>
      </c>
      <c r="CSP9" s="27">
        <v>7.1800000000000003E-2</v>
      </c>
      <c r="CSQ9" s="27">
        <v>7.2099999999999997E-2</v>
      </c>
      <c r="CSR9" s="27">
        <v>7.2099999999999997E-2</v>
      </c>
      <c r="CSS9" s="27">
        <v>7.2099999999999997E-2</v>
      </c>
      <c r="CST9" s="27">
        <v>7.3099999999999998E-2</v>
      </c>
      <c r="CSU9" s="27">
        <v>7.2999999999999995E-2</v>
      </c>
      <c r="CSV9" s="27">
        <v>7.2700000000000001E-2</v>
      </c>
      <c r="CSW9" s="27">
        <v>7.1800000000000003E-2</v>
      </c>
      <c r="CSX9" s="27">
        <v>7.1800000000000003E-2</v>
      </c>
      <c r="CSY9" s="27">
        <v>7.1800000000000003E-2</v>
      </c>
      <c r="CSZ9" s="27">
        <v>7.1800000000000003E-2</v>
      </c>
      <c r="CTA9" s="27">
        <v>7.1199999999999999E-2</v>
      </c>
      <c r="CTB9" s="27">
        <v>7.1599999999999997E-2</v>
      </c>
      <c r="CTC9" s="27">
        <v>7.1099999999999997E-2</v>
      </c>
      <c r="CTD9" s="27">
        <v>7.1800000000000003E-2</v>
      </c>
      <c r="CTE9" s="27">
        <v>7.0800000000000002E-2</v>
      </c>
      <c r="CTF9" s="27">
        <v>7.0800000000000002E-2</v>
      </c>
      <c r="CTG9" s="27">
        <v>7.0800000000000002E-2</v>
      </c>
      <c r="CTH9" s="27">
        <v>7.1800000000000003E-2</v>
      </c>
      <c r="CTI9" s="27">
        <v>7.0499999999999993E-2</v>
      </c>
      <c r="CTJ9" s="27">
        <v>7.0300000000000001E-2</v>
      </c>
      <c r="CTK9" s="27">
        <v>7.0300000000000001E-2</v>
      </c>
      <c r="CTL9" s="27">
        <v>6.9199999999999998E-2</v>
      </c>
      <c r="CTM9" s="27">
        <v>6.9199999999999998E-2</v>
      </c>
      <c r="CTN9" s="27">
        <v>6.9199999999999998E-2</v>
      </c>
      <c r="CTO9" s="27">
        <v>7.0599999999999996E-2</v>
      </c>
      <c r="CTP9" s="27">
        <v>7.1499999999999994E-2</v>
      </c>
      <c r="CTQ9" s="27">
        <v>7.1800000000000003E-2</v>
      </c>
      <c r="CTR9" s="27">
        <v>7.17E-2</v>
      </c>
      <c r="CTS9" s="27">
        <v>7.1400000000000005E-2</v>
      </c>
      <c r="CTT9" s="27">
        <v>7.1400000000000005E-2</v>
      </c>
      <c r="CTU9" s="27">
        <v>7.1400000000000005E-2</v>
      </c>
      <c r="CTV9" s="27">
        <v>7.1599999999999997E-2</v>
      </c>
      <c r="CTW9" s="27">
        <v>7.1599999999999997E-2</v>
      </c>
      <c r="CTX9" s="27">
        <v>7.3099999999999998E-2</v>
      </c>
      <c r="CTY9" s="27">
        <v>7.2499999999999995E-2</v>
      </c>
      <c r="CTZ9" s="27">
        <v>7.2700000000000001E-2</v>
      </c>
      <c r="CUA9" s="27">
        <v>7.2700000000000001E-2</v>
      </c>
      <c r="CUB9" s="27">
        <v>7.2700000000000001E-2</v>
      </c>
      <c r="CUC9" s="27">
        <v>7.2300000000000003E-2</v>
      </c>
      <c r="CUD9" s="27">
        <v>7.2400000000000006E-2</v>
      </c>
      <c r="CUE9" s="27">
        <v>7.3099999999999998E-2</v>
      </c>
      <c r="CUF9" s="27">
        <v>7.3300000000000004E-2</v>
      </c>
      <c r="CUG9" s="27">
        <v>7.3999999999999996E-2</v>
      </c>
      <c r="CUH9" s="27">
        <v>7.3999999999999996E-2</v>
      </c>
      <c r="CUI9" s="27">
        <v>7.3999999999999996E-2</v>
      </c>
      <c r="CUJ9" s="27">
        <v>7.4499999999999997E-2</v>
      </c>
      <c r="CUK9" s="27">
        <v>7.3999999999999996E-2</v>
      </c>
      <c r="CUL9" s="27">
        <v>7.5800000000000006E-2</v>
      </c>
      <c r="CUM9" s="27">
        <v>7.5800000000000006E-2</v>
      </c>
      <c r="CUN9" s="27">
        <v>7.6899999999999996E-2</v>
      </c>
      <c r="CUO9" s="27">
        <v>7.6899999999999996E-2</v>
      </c>
      <c r="CUP9" s="27">
        <v>7.6899999999999996E-2</v>
      </c>
      <c r="CUQ9" s="27">
        <v>7.7200000000000005E-2</v>
      </c>
      <c r="CUR9" s="27">
        <v>7.7299999999999994E-2</v>
      </c>
      <c r="CUS9" s="27">
        <v>7.6999999999999999E-2</v>
      </c>
      <c r="CUT9" s="27">
        <v>7.6999999999999999E-2</v>
      </c>
      <c r="CUU9" s="27">
        <v>7.5999999999999998E-2</v>
      </c>
      <c r="CUV9" s="27">
        <v>7.5999999999999998E-2</v>
      </c>
      <c r="CUW9" s="27">
        <v>7.5999999999999998E-2</v>
      </c>
      <c r="CUX9" s="27">
        <v>7.5999999999999998E-2</v>
      </c>
      <c r="CUY9" s="27">
        <v>7.6100000000000001E-2</v>
      </c>
      <c r="CUZ9" s="27">
        <v>7.6100000000000001E-2</v>
      </c>
      <c r="CVA9" s="27">
        <v>7.5800000000000006E-2</v>
      </c>
      <c r="CVB9" s="27">
        <v>7.5999999999999998E-2</v>
      </c>
      <c r="CVC9" s="27">
        <v>7.5999999999999998E-2</v>
      </c>
      <c r="CVD9" s="27">
        <v>7.5999999999999998E-2</v>
      </c>
      <c r="CVE9" s="27">
        <v>7.5800000000000006E-2</v>
      </c>
      <c r="CVF9" s="27">
        <v>7.6200000000000004E-2</v>
      </c>
      <c r="CVG9" s="27">
        <v>7.5999999999999998E-2</v>
      </c>
      <c r="CVH9" s="27">
        <v>7.5499999999999998E-2</v>
      </c>
      <c r="CVI9" s="27">
        <v>7.6499999999999999E-2</v>
      </c>
      <c r="CVJ9" s="27">
        <v>7.6499999999999999E-2</v>
      </c>
      <c r="CVK9" s="27">
        <v>7.6499999999999999E-2</v>
      </c>
      <c r="CVL9" s="27">
        <v>7.6399999999999996E-2</v>
      </c>
      <c r="CVM9" s="27">
        <v>7.6100000000000001E-2</v>
      </c>
      <c r="CVN9" s="27">
        <v>7.6799999999999993E-2</v>
      </c>
      <c r="CVO9" s="27">
        <v>7.7700000000000005E-2</v>
      </c>
      <c r="CVP9" s="27">
        <v>7.7700000000000005E-2</v>
      </c>
      <c r="CVQ9" s="27">
        <v>7.7700000000000005E-2</v>
      </c>
      <c r="CVR9" s="27">
        <v>7.7700000000000005E-2</v>
      </c>
      <c r="CVS9" s="27">
        <v>7.7700000000000005E-2</v>
      </c>
      <c r="CVT9" s="27">
        <v>7.7899999999999997E-2</v>
      </c>
      <c r="CVU9" s="27">
        <v>7.85E-2</v>
      </c>
      <c r="CVV9" s="27">
        <v>7.8200000000000006E-2</v>
      </c>
      <c r="CVW9" s="27">
        <v>7.85E-2</v>
      </c>
      <c r="CVX9" s="27">
        <v>7.85E-2</v>
      </c>
      <c r="CVY9" s="27">
        <v>7.85E-2</v>
      </c>
      <c r="CVZ9" s="27">
        <v>7.8100000000000003E-2</v>
      </c>
      <c r="CWA9" s="27">
        <v>7.8600000000000003E-2</v>
      </c>
      <c r="CWB9" s="27">
        <v>7.9000000000000001E-2</v>
      </c>
      <c r="CWC9" s="27">
        <v>7.8799999999999995E-2</v>
      </c>
      <c r="CWD9" s="27">
        <v>7.7799999999999994E-2</v>
      </c>
      <c r="CWE9" s="27">
        <v>7.7799999999999994E-2</v>
      </c>
      <c r="CWF9" s="27">
        <v>7.7799999999999994E-2</v>
      </c>
      <c r="CWG9" s="27">
        <v>7.8100000000000003E-2</v>
      </c>
      <c r="CWH9" s="27">
        <v>7.9000000000000001E-2</v>
      </c>
      <c r="CWI9" s="27">
        <v>7.8700000000000006E-2</v>
      </c>
      <c r="CWJ9" s="27">
        <v>7.8799999999999995E-2</v>
      </c>
      <c r="CWK9" s="27">
        <v>7.9200000000000007E-2</v>
      </c>
      <c r="CWL9" s="27">
        <v>7.9200000000000007E-2</v>
      </c>
      <c r="CWM9" s="27">
        <v>7.9200000000000007E-2</v>
      </c>
      <c r="CWN9" s="27">
        <v>7.8899999999999998E-2</v>
      </c>
      <c r="CWO9" s="27">
        <v>7.9399999999999998E-2</v>
      </c>
      <c r="CWP9" s="27">
        <v>7.8899999999999998E-2</v>
      </c>
      <c r="CWQ9" s="27">
        <v>7.8799999999999995E-2</v>
      </c>
      <c r="CWR9" s="27">
        <v>7.8799999999999995E-2</v>
      </c>
      <c r="CWS9" s="27">
        <v>7.8799999999999995E-2</v>
      </c>
      <c r="CWT9" s="27">
        <v>7.8799999999999995E-2</v>
      </c>
      <c r="CWU9" s="27">
        <v>7.8100000000000003E-2</v>
      </c>
      <c r="CWV9" s="27">
        <v>7.6999999999999999E-2</v>
      </c>
      <c r="CWW9" s="27">
        <v>7.7499999999999999E-2</v>
      </c>
      <c r="CWX9" s="27">
        <v>7.8200000000000006E-2</v>
      </c>
      <c r="CWY9" s="27">
        <v>7.8399999999999997E-2</v>
      </c>
      <c r="CWZ9" s="27">
        <v>7.8399999999999997E-2</v>
      </c>
      <c r="CXA9" s="27">
        <v>7.8399999999999997E-2</v>
      </c>
      <c r="CXB9" s="27">
        <v>7.8E-2</v>
      </c>
      <c r="CXC9" s="27">
        <v>7.8200000000000006E-2</v>
      </c>
      <c r="CXD9" s="27">
        <v>7.7899999999999997E-2</v>
      </c>
      <c r="CXE9" s="27">
        <v>7.7299999999999994E-2</v>
      </c>
      <c r="CXF9" s="27">
        <v>7.8E-2</v>
      </c>
      <c r="CXG9" s="27">
        <v>7.8E-2</v>
      </c>
      <c r="CXH9" s="27">
        <v>7.8E-2</v>
      </c>
      <c r="CXI9" s="27">
        <v>7.8299999999999995E-2</v>
      </c>
      <c r="CXJ9" s="27">
        <v>7.8E-2</v>
      </c>
      <c r="CXK9" s="27">
        <v>7.8600000000000003E-2</v>
      </c>
      <c r="CXL9" s="27">
        <v>7.8799999999999995E-2</v>
      </c>
      <c r="CXM9" s="27">
        <v>7.8200000000000006E-2</v>
      </c>
      <c r="CXN9" s="27">
        <v>7.8200000000000006E-2</v>
      </c>
      <c r="CXO9" s="27">
        <v>7.8200000000000006E-2</v>
      </c>
      <c r="CXP9" s="27">
        <v>7.7200000000000005E-2</v>
      </c>
      <c r="CXQ9" s="27">
        <v>7.8399999999999997E-2</v>
      </c>
      <c r="CXR9" s="27">
        <v>7.85E-2</v>
      </c>
      <c r="CXS9" s="27">
        <v>7.8700000000000006E-2</v>
      </c>
      <c r="CXT9" s="27">
        <v>7.8100000000000003E-2</v>
      </c>
      <c r="CXU9" s="27">
        <v>7.8100000000000003E-2</v>
      </c>
      <c r="CXV9" s="27">
        <v>7.8100000000000003E-2</v>
      </c>
      <c r="CXW9" s="27">
        <v>7.8700000000000006E-2</v>
      </c>
      <c r="CXX9" s="27">
        <v>7.8899999999999998E-2</v>
      </c>
      <c r="CXY9" s="27">
        <v>7.8700000000000006E-2</v>
      </c>
      <c r="CXZ9" s="27">
        <v>7.8600000000000003E-2</v>
      </c>
      <c r="CYA9" s="27">
        <v>7.7899999999999997E-2</v>
      </c>
      <c r="CYB9" s="27">
        <v>7.7899999999999997E-2</v>
      </c>
      <c r="CYC9" s="27">
        <v>7.7899999999999997E-2</v>
      </c>
      <c r="CYD9" s="27">
        <v>7.7399999999999997E-2</v>
      </c>
      <c r="CYE9" s="27">
        <v>7.7200000000000005E-2</v>
      </c>
      <c r="CYF9" s="27">
        <v>7.7399999999999997E-2</v>
      </c>
      <c r="CYG9" s="27">
        <v>7.6899999999999996E-2</v>
      </c>
      <c r="CYH9" s="27">
        <v>7.7299999999999994E-2</v>
      </c>
      <c r="CYI9" s="27">
        <v>7.7299999999999994E-2</v>
      </c>
      <c r="CYJ9" s="27">
        <v>7.7299999999999994E-2</v>
      </c>
      <c r="CYK9" s="27">
        <v>7.7399999999999997E-2</v>
      </c>
      <c r="CYL9" s="27">
        <v>7.5999999999999998E-2</v>
      </c>
      <c r="CYM9" s="27">
        <v>7.5600000000000001E-2</v>
      </c>
      <c r="CYN9" s="27">
        <v>7.6300000000000007E-2</v>
      </c>
      <c r="CYO9" s="27">
        <v>7.5300000000000006E-2</v>
      </c>
      <c r="CYP9" s="27">
        <v>7.5300000000000006E-2</v>
      </c>
      <c r="CYQ9" s="27">
        <v>7.5300000000000006E-2</v>
      </c>
      <c r="CYR9" s="27">
        <v>7.5399999999999995E-2</v>
      </c>
      <c r="CYS9" s="27">
        <v>7.4800000000000005E-2</v>
      </c>
      <c r="CYT9" s="27">
        <v>7.4200000000000002E-2</v>
      </c>
      <c r="CYU9" s="27">
        <v>7.3800000000000004E-2</v>
      </c>
      <c r="CYV9" s="27">
        <v>7.3800000000000004E-2</v>
      </c>
      <c r="CYW9" s="27">
        <v>7.3800000000000004E-2</v>
      </c>
      <c r="CYX9" s="27">
        <v>7.3800000000000004E-2</v>
      </c>
      <c r="CYY9" s="27">
        <v>7.3599999999999999E-2</v>
      </c>
      <c r="CYZ9" s="27">
        <v>7.3200000000000001E-2</v>
      </c>
      <c r="CZA9" s="27">
        <v>7.3700000000000002E-2</v>
      </c>
      <c r="CZB9" s="27">
        <v>7.2800000000000004E-2</v>
      </c>
      <c r="CZC9" s="27">
        <v>7.2800000000000004E-2</v>
      </c>
      <c r="CZD9" s="27">
        <v>7.2800000000000004E-2</v>
      </c>
      <c r="CZE9" s="27">
        <v>7.2800000000000004E-2</v>
      </c>
      <c r="CZF9" s="27">
        <v>7.2900000000000006E-2</v>
      </c>
      <c r="CZG9" s="27">
        <v>7.2800000000000004E-2</v>
      </c>
      <c r="CZH9" s="27">
        <v>7.2499999999999995E-2</v>
      </c>
      <c r="CZI9" s="27">
        <v>7.1800000000000003E-2</v>
      </c>
      <c r="CZJ9" s="27">
        <v>7.17E-2</v>
      </c>
      <c r="CZK9" s="27">
        <v>7.17E-2</v>
      </c>
      <c r="CZL9" s="27">
        <v>7.17E-2</v>
      </c>
      <c r="CZM9" s="27">
        <v>7.1599999999999997E-2</v>
      </c>
      <c r="CZN9" s="27">
        <v>7.1499999999999994E-2</v>
      </c>
      <c r="CZO9" s="27">
        <v>7.22E-2</v>
      </c>
      <c r="CZP9" s="27">
        <v>7.2400000000000006E-2</v>
      </c>
      <c r="CZQ9" s="27">
        <v>7.2400000000000006E-2</v>
      </c>
      <c r="CZR9" s="27">
        <v>7.2400000000000006E-2</v>
      </c>
      <c r="CZS9" s="27">
        <v>7.2400000000000006E-2</v>
      </c>
      <c r="CZT9" s="27">
        <v>7.2499999999999995E-2</v>
      </c>
      <c r="CZU9" s="27">
        <v>7.2300000000000003E-2</v>
      </c>
      <c r="CZV9" s="27">
        <v>7.2400000000000006E-2</v>
      </c>
      <c r="CZW9" s="27">
        <v>7.2099999999999997E-2</v>
      </c>
      <c r="CZX9" s="27">
        <v>7.2400000000000006E-2</v>
      </c>
      <c r="CZY9" s="27">
        <v>7.2400000000000006E-2</v>
      </c>
      <c r="CZZ9" s="27">
        <v>7.2400000000000006E-2</v>
      </c>
      <c r="DAA9" s="27">
        <v>7.2499999999999995E-2</v>
      </c>
      <c r="DAB9" s="27">
        <v>7.1999999999999995E-2</v>
      </c>
      <c r="DAC9" s="27">
        <v>7.2599999999999998E-2</v>
      </c>
      <c r="DAD9" s="27">
        <v>7.2499999999999995E-2</v>
      </c>
      <c r="DAE9" s="27">
        <v>7.3099999999999998E-2</v>
      </c>
      <c r="DAF9" s="27">
        <v>7.3099999999999998E-2</v>
      </c>
      <c r="DAG9" s="27">
        <v>7.3099999999999998E-2</v>
      </c>
      <c r="DAH9" s="27">
        <v>7.3999999999999996E-2</v>
      </c>
      <c r="DAI9" s="27">
        <v>7.3999999999999996E-2</v>
      </c>
      <c r="DAJ9" s="27">
        <v>7.3999999999999996E-2</v>
      </c>
      <c r="DAK9" s="27">
        <v>7.4200000000000002E-2</v>
      </c>
      <c r="DAL9" s="27">
        <v>7.4099999999999999E-2</v>
      </c>
      <c r="DAM9" s="27">
        <v>7.4099999999999999E-2</v>
      </c>
      <c r="DAN9" s="27">
        <v>7.4099999999999999E-2</v>
      </c>
      <c r="DAO9" s="27">
        <v>7.3700000000000002E-2</v>
      </c>
      <c r="DAP9" s="27">
        <v>7.3700000000000002E-2</v>
      </c>
      <c r="DAQ9" s="27">
        <v>7.1599999999999997E-2</v>
      </c>
      <c r="DAR9" s="27">
        <v>7.1199999999999999E-2</v>
      </c>
      <c r="DAS9" s="27">
        <v>7.0099999999999996E-2</v>
      </c>
      <c r="DAT9" s="27">
        <v>7.0099999999999996E-2</v>
      </c>
      <c r="DAU9" s="27">
        <v>7.0099999999999996E-2</v>
      </c>
      <c r="DAV9" s="27">
        <v>7.0999999999999994E-2</v>
      </c>
      <c r="DAW9" s="27">
        <v>7.1099999999999997E-2</v>
      </c>
      <c r="DAX9" s="27">
        <v>7.1400000000000005E-2</v>
      </c>
      <c r="DAY9" s="27">
        <v>7.1900000000000006E-2</v>
      </c>
      <c r="DAZ9" s="27">
        <v>7.3200000000000001E-2</v>
      </c>
      <c r="DBA9" s="27">
        <v>7.3200000000000001E-2</v>
      </c>
      <c r="DBB9" s="27">
        <v>7.3200000000000001E-2</v>
      </c>
      <c r="DBC9" s="27">
        <v>7.2999999999999995E-2</v>
      </c>
      <c r="DBD9" s="27">
        <v>7.3599999999999999E-2</v>
      </c>
      <c r="DBE9" s="27">
        <v>7.3599999999999999E-2</v>
      </c>
      <c r="DBF9" s="27">
        <v>7.3899999999999993E-2</v>
      </c>
      <c r="DBG9" s="27">
        <v>7.4099999999999999E-2</v>
      </c>
      <c r="DBH9" s="27">
        <v>7.4099999999999999E-2</v>
      </c>
      <c r="DBI9" s="27">
        <v>7.4099999999999999E-2</v>
      </c>
      <c r="DBJ9" s="27">
        <v>7.3800000000000004E-2</v>
      </c>
      <c r="DBK9" s="27">
        <v>7.3899999999999993E-2</v>
      </c>
      <c r="DBL9" s="27">
        <v>7.4700000000000003E-2</v>
      </c>
      <c r="DBM9" s="27">
        <v>7.4099999999999999E-2</v>
      </c>
      <c r="DBN9" s="27">
        <v>7.4700000000000003E-2</v>
      </c>
      <c r="DBO9" s="27">
        <v>7.4700000000000003E-2</v>
      </c>
      <c r="DBP9" s="27">
        <v>7.4700000000000003E-2</v>
      </c>
      <c r="DBQ9" s="27">
        <v>7.4999999999999997E-2</v>
      </c>
      <c r="DBR9" s="27">
        <v>7.3999999999999996E-2</v>
      </c>
      <c r="DBS9" s="27">
        <v>7.2900000000000006E-2</v>
      </c>
      <c r="DBT9" s="27">
        <v>7.6200000000000004E-2</v>
      </c>
      <c r="DBU9" s="27">
        <v>7.6200000000000004E-2</v>
      </c>
      <c r="DBV9" s="27">
        <v>7.6200000000000004E-2</v>
      </c>
      <c r="DBW9" s="27">
        <v>7.6200000000000004E-2</v>
      </c>
      <c r="DBX9" s="27">
        <v>7.5700000000000003E-2</v>
      </c>
      <c r="DBY9" s="27">
        <v>7.4300000000000005E-2</v>
      </c>
      <c r="DBZ9" s="27">
        <v>7.4999999999999997E-2</v>
      </c>
      <c r="DCA9" s="27">
        <v>7.3400000000000007E-2</v>
      </c>
      <c r="DCB9" s="27">
        <v>7.2900000000000006E-2</v>
      </c>
      <c r="DCC9" s="27">
        <v>7.2900000000000006E-2</v>
      </c>
      <c r="DCD9" s="27">
        <v>7.2900000000000006E-2</v>
      </c>
      <c r="DCE9" s="27">
        <v>7.46E-2</v>
      </c>
      <c r="DCF9" s="27">
        <v>7.4800000000000005E-2</v>
      </c>
      <c r="DCG9" s="27">
        <v>7.3800000000000004E-2</v>
      </c>
      <c r="DCH9" s="27">
        <v>7.5300000000000006E-2</v>
      </c>
      <c r="DCI9" s="27">
        <v>7.4999999999999997E-2</v>
      </c>
      <c r="DCJ9" s="27">
        <v>7.4999999999999997E-2</v>
      </c>
      <c r="DCK9" s="27">
        <v>7.4999999999999997E-2</v>
      </c>
      <c r="DCL9" s="27">
        <v>7.4999999999999997E-2</v>
      </c>
      <c r="DCM9" s="27">
        <v>7.5399999999999995E-2</v>
      </c>
      <c r="DCN9" s="27">
        <v>7.4999999999999997E-2</v>
      </c>
      <c r="DCO9" s="27">
        <v>7.5200000000000003E-2</v>
      </c>
      <c r="DCP9" s="27">
        <v>7.4399999999999994E-2</v>
      </c>
      <c r="DCQ9" s="27">
        <v>7.4399999999999994E-2</v>
      </c>
      <c r="DCR9" s="27">
        <v>7.4399999999999994E-2</v>
      </c>
      <c r="DCS9" s="27">
        <v>7.3499999999999996E-2</v>
      </c>
      <c r="DCT9" s="27">
        <v>7.2800000000000004E-2</v>
      </c>
      <c r="DCU9" s="27">
        <v>7.1300000000000002E-2</v>
      </c>
      <c r="DCV9" s="27">
        <v>7.1999999999999995E-2</v>
      </c>
      <c r="DCW9" s="27">
        <v>7.2599999999999998E-2</v>
      </c>
      <c r="DCX9" s="27">
        <v>7.2599999999999998E-2</v>
      </c>
      <c r="DCY9" s="27">
        <v>7.2599999999999998E-2</v>
      </c>
      <c r="DCZ9" s="27">
        <v>7.4099999999999999E-2</v>
      </c>
      <c r="DDA9" s="27">
        <v>7.46E-2</v>
      </c>
      <c r="DDB9" s="27">
        <v>7.4899999999999994E-2</v>
      </c>
      <c r="DDC9" s="27">
        <v>7.4099999999999999E-2</v>
      </c>
      <c r="DDD9" s="27">
        <v>7.1099999999999997E-2</v>
      </c>
      <c r="DDE9" s="27">
        <v>7.1099999999999997E-2</v>
      </c>
      <c r="DDF9" s="27">
        <v>7.1099999999999997E-2</v>
      </c>
      <c r="DDG9" s="27">
        <v>7.1999999999999995E-2</v>
      </c>
      <c r="DDH9" s="27">
        <v>7.4399999999999994E-2</v>
      </c>
      <c r="DDI9" s="27">
        <v>7.6499999999999999E-2</v>
      </c>
      <c r="DDJ9" s="27">
        <v>7.5899999999999995E-2</v>
      </c>
      <c r="DDK9" s="27">
        <v>7.6999999999999999E-2</v>
      </c>
      <c r="DDL9" s="27">
        <v>7.6999999999999999E-2</v>
      </c>
      <c r="DDM9" s="27">
        <v>7.6999999999999999E-2</v>
      </c>
      <c r="DDN9" s="27">
        <v>7.7700000000000005E-2</v>
      </c>
      <c r="DDO9" s="27">
        <v>7.7700000000000005E-2</v>
      </c>
      <c r="DDP9" s="27">
        <v>7.7899999999999997E-2</v>
      </c>
      <c r="DDQ9" s="27">
        <v>7.8399999999999997E-2</v>
      </c>
      <c r="DDR9" s="27">
        <v>7.9399999999999998E-2</v>
      </c>
      <c r="DDS9" s="27">
        <v>7.9399999999999998E-2</v>
      </c>
      <c r="DDT9" s="27">
        <v>7.9399999999999998E-2</v>
      </c>
      <c r="DDU9" s="27">
        <v>8.0100000000000005E-2</v>
      </c>
      <c r="DDV9" s="27">
        <v>8.0299999999999996E-2</v>
      </c>
      <c r="DDW9" s="27">
        <v>7.9799999999999996E-2</v>
      </c>
      <c r="DDX9" s="27">
        <v>7.9699999999999993E-2</v>
      </c>
      <c r="DDY9" s="27">
        <v>8.1100000000000005E-2</v>
      </c>
      <c r="DDZ9" s="27">
        <v>8.1100000000000005E-2</v>
      </c>
      <c r="DEA9" s="27">
        <v>8.1100000000000005E-2</v>
      </c>
      <c r="DEB9" s="27">
        <v>8.1000000000000003E-2</v>
      </c>
      <c r="DEC9" s="27">
        <v>8.0199999999999994E-2</v>
      </c>
      <c r="DED9" s="27">
        <v>7.9899999999999999E-2</v>
      </c>
      <c r="DEE9" s="27">
        <v>8.0500000000000002E-2</v>
      </c>
      <c r="DEF9" s="27">
        <v>7.9799999999999996E-2</v>
      </c>
      <c r="DEG9" s="27">
        <v>7.9799999999999996E-2</v>
      </c>
      <c r="DEH9" s="27">
        <v>7.9799999999999996E-2</v>
      </c>
      <c r="DEI9" s="27">
        <v>8.0399999999999999E-2</v>
      </c>
      <c r="DEJ9" s="27">
        <v>8.0399999999999999E-2</v>
      </c>
      <c r="DEK9" s="27">
        <v>8.14E-2</v>
      </c>
      <c r="DEL9" s="27">
        <v>8.1699999999999995E-2</v>
      </c>
      <c r="DEM9" s="27">
        <v>8.1699999999999995E-2</v>
      </c>
      <c r="DEN9" s="27">
        <v>8.1699999999999995E-2</v>
      </c>
      <c r="DEO9" s="27">
        <v>8.1699999999999995E-2</v>
      </c>
      <c r="DEP9" s="27">
        <v>8.1100000000000005E-2</v>
      </c>
      <c r="DEQ9" s="27">
        <v>8.2299999999999998E-2</v>
      </c>
      <c r="DER9" s="27">
        <v>8.1299999999999997E-2</v>
      </c>
      <c r="DES9" s="27">
        <v>8.1600000000000006E-2</v>
      </c>
      <c r="DET9" s="27">
        <v>8.14E-2</v>
      </c>
      <c r="DEU9" s="27">
        <v>8.14E-2</v>
      </c>
      <c r="DEV9" s="27">
        <v>8.14E-2</v>
      </c>
      <c r="DEW9" s="27">
        <v>8.0100000000000005E-2</v>
      </c>
      <c r="DEX9" s="27">
        <v>8.2500000000000004E-2</v>
      </c>
      <c r="DEY9" s="27">
        <v>8.0399999999999999E-2</v>
      </c>
      <c r="DEZ9" s="27">
        <v>8.2400000000000001E-2</v>
      </c>
      <c r="DFA9" s="27">
        <v>8.3099999999999993E-2</v>
      </c>
      <c r="DFB9" s="27">
        <v>8.3099999999999993E-2</v>
      </c>
      <c r="DFC9" s="27">
        <v>8.3099999999999993E-2</v>
      </c>
      <c r="DFD9" s="27">
        <v>8.3799999999999999E-2</v>
      </c>
      <c r="DFE9" s="27">
        <v>8.4599999999999995E-2</v>
      </c>
      <c r="DFF9" s="27">
        <v>8.4699999999999998E-2</v>
      </c>
      <c r="DFG9" s="27">
        <v>8.5800000000000001E-2</v>
      </c>
      <c r="DFH9" s="27">
        <v>8.5099999999999995E-2</v>
      </c>
      <c r="DFI9" s="27">
        <v>8.5099999999999995E-2</v>
      </c>
      <c r="DFJ9" s="27">
        <v>8.5099999999999995E-2</v>
      </c>
      <c r="DFK9" s="27">
        <v>8.5800000000000001E-2</v>
      </c>
      <c r="DFL9" s="27">
        <v>8.5900000000000004E-2</v>
      </c>
      <c r="DFM9" s="27">
        <v>8.6099999999999996E-2</v>
      </c>
      <c r="DFN9" s="27">
        <v>8.5699999999999998E-2</v>
      </c>
      <c r="DFO9" s="27">
        <v>8.6099999999999996E-2</v>
      </c>
      <c r="DFP9" s="27">
        <v>8.6099999999999996E-2</v>
      </c>
      <c r="DFQ9" s="27">
        <v>8.6099999999999996E-2</v>
      </c>
      <c r="DFR9" s="27">
        <v>8.5900000000000004E-2</v>
      </c>
      <c r="DFS9" s="27">
        <v>8.5900000000000004E-2</v>
      </c>
      <c r="DFT9" s="27">
        <v>8.5400000000000004E-2</v>
      </c>
      <c r="DFU9" s="27">
        <v>8.4900000000000003E-2</v>
      </c>
      <c r="DFV9" s="27">
        <v>8.5500000000000007E-2</v>
      </c>
      <c r="DFW9" s="27">
        <v>8.5500000000000007E-2</v>
      </c>
      <c r="DFX9" s="27">
        <v>8.5500000000000007E-2</v>
      </c>
      <c r="DFY9" s="27">
        <v>8.5599999999999996E-2</v>
      </c>
      <c r="DFZ9" s="27">
        <v>8.5099999999999995E-2</v>
      </c>
      <c r="DGA9" s="27">
        <v>8.4599999999999995E-2</v>
      </c>
      <c r="DGB9" s="27">
        <v>8.5300000000000001E-2</v>
      </c>
      <c r="DGC9" s="27">
        <v>8.6599999999999996E-2</v>
      </c>
      <c r="DGD9" s="27">
        <v>8.6599999999999996E-2</v>
      </c>
      <c r="DGE9" s="27">
        <v>8.6599999999999996E-2</v>
      </c>
      <c r="DGF9" s="27">
        <v>8.6099999999999996E-2</v>
      </c>
      <c r="DGG9" s="27">
        <v>8.5699999999999998E-2</v>
      </c>
      <c r="DGH9" s="27">
        <v>8.6099999999999996E-2</v>
      </c>
      <c r="DGI9" s="27">
        <v>8.6199999999999999E-2</v>
      </c>
      <c r="DGJ9" s="27">
        <v>8.5599999999999996E-2</v>
      </c>
      <c r="DGK9" s="27">
        <v>8.5599999999999996E-2</v>
      </c>
      <c r="DGL9" s="27">
        <v>8.5599999999999996E-2</v>
      </c>
      <c r="DGM9" s="27">
        <v>8.5099999999999995E-2</v>
      </c>
      <c r="DGN9" s="27">
        <v>8.4900000000000003E-2</v>
      </c>
      <c r="DGO9" s="27">
        <v>8.4099999999999994E-2</v>
      </c>
      <c r="DGP9" s="27">
        <v>8.3900000000000002E-2</v>
      </c>
      <c r="DGQ9" s="27">
        <v>8.4199999999999997E-2</v>
      </c>
      <c r="DGR9" s="27">
        <v>8.4199999999999997E-2</v>
      </c>
      <c r="DGS9" s="27">
        <v>8.4199999999999997E-2</v>
      </c>
      <c r="DGT9" s="27">
        <v>8.4400000000000003E-2</v>
      </c>
      <c r="DGU9" s="27">
        <v>8.4900000000000003E-2</v>
      </c>
      <c r="DGV9" s="27">
        <v>8.4500000000000006E-2</v>
      </c>
      <c r="DGW9" s="27">
        <v>8.3799999999999999E-2</v>
      </c>
      <c r="DGX9" s="27">
        <v>8.4000000000000005E-2</v>
      </c>
      <c r="DGY9" s="27">
        <v>8.4000000000000005E-2</v>
      </c>
      <c r="DGZ9" s="27">
        <v>8.4000000000000005E-2</v>
      </c>
      <c r="DHA9" s="27">
        <v>8.3400000000000002E-2</v>
      </c>
      <c r="DHB9" s="27">
        <v>8.4400000000000003E-2</v>
      </c>
      <c r="DHC9" s="27">
        <v>8.4500000000000006E-2</v>
      </c>
      <c r="DHD9" s="27">
        <v>8.4099999999999994E-2</v>
      </c>
      <c r="DHE9" s="27">
        <v>8.4900000000000003E-2</v>
      </c>
      <c r="DHF9" s="27">
        <v>8.4900000000000003E-2</v>
      </c>
      <c r="DHG9" s="27">
        <v>8.4900000000000003E-2</v>
      </c>
      <c r="DHH9" s="27">
        <v>8.4500000000000006E-2</v>
      </c>
      <c r="DHI9" s="27">
        <v>8.4599999999999995E-2</v>
      </c>
      <c r="DHJ9" s="27">
        <v>8.5400000000000004E-2</v>
      </c>
      <c r="DHK9" s="27">
        <v>8.5500000000000007E-2</v>
      </c>
      <c r="DHL9" s="27">
        <v>8.5800000000000001E-2</v>
      </c>
      <c r="DHM9" s="27">
        <v>8.5800000000000001E-2</v>
      </c>
      <c r="DHN9" s="27">
        <v>8.5800000000000001E-2</v>
      </c>
      <c r="DHO9" s="27">
        <v>8.5699999999999998E-2</v>
      </c>
      <c r="DHP9" s="27">
        <v>8.6400000000000005E-2</v>
      </c>
      <c r="DHQ9" s="27">
        <v>8.6400000000000005E-2</v>
      </c>
      <c r="DHR9" s="27">
        <v>8.6099999999999996E-2</v>
      </c>
      <c r="DHS9" s="27">
        <v>8.5900000000000004E-2</v>
      </c>
      <c r="DHT9" s="27">
        <v>8.5900000000000004E-2</v>
      </c>
      <c r="DHU9" s="27">
        <v>8.5900000000000004E-2</v>
      </c>
      <c r="DHV9" s="27">
        <v>8.5800000000000001E-2</v>
      </c>
      <c r="DHW9" s="27">
        <v>8.5300000000000001E-2</v>
      </c>
      <c r="DHX9" s="27">
        <v>8.5400000000000004E-2</v>
      </c>
      <c r="DHY9" s="27">
        <v>8.5300000000000001E-2</v>
      </c>
      <c r="DHZ9" s="27">
        <v>8.5900000000000004E-2</v>
      </c>
      <c r="DIA9" s="27">
        <v>8.5900000000000004E-2</v>
      </c>
      <c r="DIB9" s="27">
        <v>8.5900000000000004E-2</v>
      </c>
      <c r="DIC9" s="27">
        <v>8.5599999999999996E-2</v>
      </c>
      <c r="DID9" s="27">
        <v>8.5199999999999998E-2</v>
      </c>
      <c r="DIE9" s="27">
        <v>8.5099999999999995E-2</v>
      </c>
      <c r="DIF9" s="27">
        <v>8.5099999999999995E-2</v>
      </c>
      <c r="DIG9" s="27">
        <v>8.5999999999999993E-2</v>
      </c>
      <c r="DIH9" s="27">
        <v>8.5999999999999993E-2</v>
      </c>
      <c r="DII9" s="27">
        <v>8.5999999999999993E-2</v>
      </c>
      <c r="DIJ9" s="27">
        <v>8.5400000000000004E-2</v>
      </c>
      <c r="DIK9" s="27">
        <v>8.6499999999999994E-2</v>
      </c>
      <c r="DIL9" s="27">
        <v>8.6199999999999999E-2</v>
      </c>
      <c r="DIM9" s="27">
        <v>8.6199999999999999E-2</v>
      </c>
      <c r="DIN9" s="27">
        <v>8.5500000000000007E-2</v>
      </c>
      <c r="DIO9" s="27">
        <v>8.5500000000000007E-2</v>
      </c>
      <c r="DIP9" s="27">
        <v>8.5500000000000007E-2</v>
      </c>
      <c r="DIQ9" s="27">
        <v>8.5500000000000007E-2</v>
      </c>
      <c r="DIR9" s="27">
        <v>8.6400000000000005E-2</v>
      </c>
      <c r="DIS9" s="27">
        <v>8.6400000000000005E-2</v>
      </c>
      <c r="DIT9" s="27">
        <v>8.6800000000000002E-2</v>
      </c>
      <c r="DIU9" s="27">
        <v>8.6800000000000002E-2</v>
      </c>
      <c r="DIV9" s="27">
        <v>8.6800000000000002E-2</v>
      </c>
      <c r="DIW9" s="27">
        <v>8.6800000000000002E-2</v>
      </c>
      <c r="DIX9" s="27">
        <v>8.6599999999999996E-2</v>
      </c>
      <c r="DIY9" s="27">
        <v>8.6400000000000005E-2</v>
      </c>
      <c r="DIZ9" s="27">
        <v>8.6199999999999999E-2</v>
      </c>
      <c r="DJA9" s="27">
        <v>8.6099999999999996E-2</v>
      </c>
      <c r="DJB9" s="27">
        <v>8.6099999999999996E-2</v>
      </c>
      <c r="DJC9" s="27">
        <v>8.6099999999999996E-2</v>
      </c>
      <c r="DJD9" s="27">
        <v>8.6099999999999996E-2</v>
      </c>
      <c r="DJE9" s="27">
        <v>8.6099999999999996E-2</v>
      </c>
      <c r="DJF9" s="27">
        <v>8.5999999999999993E-2</v>
      </c>
      <c r="DJG9" s="27">
        <v>8.5400000000000004E-2</v>
      </c>
      <c r="DJH9" s="27">
        <v>8.5400000000000004E-2</v>
      </c>
      <c r="DJI9" s="27">
        <v>8.5199999999999998E-2</v>
      </c>
      <c r="DJJ9" s="27">
        <v>8.5199999999999998E-2</v>
      </c>
      <c r="DJK9" s="27">
        <v>8.5199999999999998E-2</v>
      </c>
      <c r="DJL9" s="27">
        <v>8.4699999999999998E-2</v>
      </c>
      <c r="DJM9" s="27">
        <v>8.4699999999999998E-2</v>
      </c>
      <c r="DJN9" s="27">
        <v>8.5000000000000006E-2</v>
      </c>
      <c r="DJO9" s="27">
        <v>8.5099999999999995E-2</v>
      </c>
      <c r="DJP9" s="27">
        <v>8.5199999999999998E-2</v>
      </c>
      <c r="DJQ9" s="27">
        <v>8.5199999999999998E-2</v>
      </c>
      <c r="DJR9" s="27">
        <v>8.5199999999999998E-2</v>
      </c>
      <c r="DJS9" s="27">
        <v>8.48E-2</v>
      </c>
      <c r="DJT9" s="27">
        <v>8.48E-2</v>
      </c>
      <c r="DJU9" s="27">
        <v>8.4199999999999997E-2</v>
      </c>
      <c r="DJV9" s="27">
        <v>8.4500000000000006E-2</v>
      </c>
      <c r="DJW9" s="27">
        <v>8.4199999999999997E-2</v>
      </c>
      <c r="DJX9" s="27">
        <v>8.4199999999999997E-2</v>
      </c>
      <c r="DJY9" s="27">
        <v>8.4199999999999997E-2</v>
      </c>
      <c r="DJZ9" s="27">
        <v>8.3900000000000002E-2</v>
      </c>
      <c r="DKA9" s="27">
        <v>8.3900000000000002E-2</v>
      </c>
      <c r="DKB9" s="27">
        <v>8.3500000000000005E-2</v>
      </c>
      <c r="DKC9" s="27">
        <v>8.3400000000000002E-2</v>
      </c>
      <c r="DKD9" s="27">
        <v>8.3699999999999997E-2</v>
      </c>
      <c r="DKE9" s="27">
        <v>8.3699999999999997E-2</v>
      </c>
      <c r="DKF9" s="27">
        <v>8.3699999999999997E-2</v>
      </c>
      <c r="DKG9" s="27">
        <v>8.3500000000000005E-2</v>
      </c>
      <c r="DKH9" s="27">
        <v>8.3299999999999999E-2</v>
      </c>
      <c r="DKI9" s="27">
        <v>8.3500000000000005E-2</v>
      </c>
      <c r="DKJ9" s="27">
        <v>8.3400000000000002E-2</v>
      </c>
      <c r="DKK9" s="27">
        <v>8.3000000000000004E-2</v>
      </c>
      <c r="DKL9" s="27">
        <v>8.3000000000000004E-2</v>
      </c>
      <c r="DKM9" s="27">
        <v>8.3000000000000004E-2</v>
      </c>
      <c r="DKN9" s="27">
        <v>8.2699999999999996E-2</v>
      </c>
      <c r="DKO9" s="27">
        <v>8.3099999999999993E-2</v>
      </c>
      <c r="DKP9" s="27">
        <v>8.2799999999999999E-2</v>
      </c>
      <c r="DKQ9" s="27">
        <v>8.3799999999999999E-2</v>
      </c>
      <c r="DKR9" s="27">
        <v>8.3299999999999999E-2</v>
      </c>
      <c r="DKS9" s="27">
        <v>8.3299999999999999E-2</v>
      </c>
      <c r="DKT9" s="27">
        <v>8.3299999999999999E-2</v>
      </c>
      <c r="DKU9" s="27">
        <v>8.3799999999999999E-2</v>
      </c>
      <c r="DKV9" s="27">
        <v>8.3400000000000002E-2</v>
      </c>
      <c r="DKW9" s="27">
        <v>8.2799999999999999E-2</v>
      </c>
      <c r="DKX9" s="27">
        <v>8.3299999999999999E-2</v>
      </c>
      <c r="DKY9" s="27">
        <v>8.3500000000000005E-2</v>
      </c>
      <c r="DKZ9" s="27">
        <v>8.3500000000000005E-2</v>
      </c>
      <c r="DLA9" s="27">
        <v>8.3500000000000005E-2</v>
      </c>
      <c r="DLB9" s="27">
        <v>8.2900000000000001E-2</v>
      </c>
      <c r="DLC9" s="27">
        <v>8.2500000000000004E-2</v>
      </c>
      <c r="DLD9" s="27">
        <v>8.2699999999999996E-2</v>
      </c>
      <c r="DLE9" s="27">
        <v>8.2699999999999996E-2</v>
      </c>
      <c r="DLF9" s="27">
        <v>8.2600000000000007E-2</v>
      </c>
      <c r="DLG9" s="27">
        <v>8.2600000000000007E-2</v>
      </c>
      <c r="DLH9" s="27">
        <v>8.2600000000000007E-2</v>
      </c>
      <c r="DLI9" s="27">
        <v>8.2000000000000003E-2</v>
      </c>
      <c r="DLJ9" s="27">
        <v>8.2600000000000007E-2</v>
      </c>
      <c r="DLK9" s="27">
        <v>8.2500000000000004E-2</v>
      </c>
      <c r="DLL9" s="27">
        <v>8.3099999999999993E-2</v>
      </c>
      <c r="DLM9" s="27">
        <v>8.3299999999999999E-2</v>
      </c>
      <c r="DLN9" s="27">
        <v>8.3299999999999999E-2</v>
      </c>
      <c r="DLO9" s="27">
        <v>8.3299999999999999E-2</v>
      </c>
      <c r="DLP9" s="27">
        <v>8.2900000000000001E-2</v>
      </c>
      <c r="DLQ9" s="27">
        <v>8.2500000000000004E-2</v>
      </c>
      <c r="DLR9" s="27">
        <v>8.3099999999999993E-2</v>
      </c>
      <c r="DLS9" s="27">
        <v>8.3000000000000004E-2</v>
      </c>
      <c r="DLT9" s="27">
        <v>8.2699999999999996E-2</v>
      </c>
      <c r="DLU9" s="27">
        <v>8.2699999999999996E-2</v>
      </c>
      <c r="DLV9" s="27">
        <v>8.2699999999999996E-2</v>
      </c>
      <c r="DLW9" s="27">
        <v>8.2400000000000001E-2</v>
      </c>
      <c r="DLX9" s="27">
        <v>8.2900000000000001E-2</v>
      </c>
      <c r="DLY9" s="27">
        <v>8.3199999999999996E-2</v>
      </c>
      <c r="DLZ9" s="27">
        <v>8.3500000000000005E-2</v>
      </c>
      <c r="DMA9" s="27">
        <v>8.3400000000000002E-2</v>
      </c>
      <c r="DMB9" s="27">
        <v>8.3400000000000002E-2</v>
      </c>
      <c r="DMC9" s="27">
        <v>8.3400000000000002E-2</v>
      </c>
      <c r="DMD9" s="27">
        <v>8.3099999999999993E-2</v>
      </c>
      <c r="DME9" s="27">
        <v>8.3199999999999996E-2</v>
      </c>
      <c r="DMF9" s="27">
        <v>8.2699999999999996E-2</v>
      </c>
      <c r="DMG9" s="27">
        <v>8.2299999999999998E-2</v>
      </c>
      <c r="DMH9" s="27">
        <v>8.3000000000000004E-2</v>
      </c>
      <c r="DMI9" s="27">
        <v>8.3000000000000004E-2</v>
      </c>
      <c r="DMJ9" s="27">
        <v>8.3000000000000004E-2</v>
      </c>
      <c r="DMK9" s="27">
        <v>8.3299999999999999E-2</v>
      </c>
      <c r="DML9" s="27">
        <v>8.3000000000000004E-2</v>
      </c>
      <c r="DMM9" s="27">
        <v>8.2600000000000007E-2</v>
      </c>
      <c r="DMN9" s="27">
        <v>8.3000000000000004E-2</v>
      </c>
      <c r="DMO9" s="27">
        <v>8.2900000000000001E-2</v>
      </c>
      <c r="DMP9" s="27">
        <v>8.2900000000000001E-2</v>
      </c>
      <c r="DMQ9" s="27">
        <v>8.2900000000000001E-2</v>
      </c>
      <c r="DMR9" s="27">
        <v>8.2600000000000007E-2</v>
      </c>
      <c r="DMS9" s="27">
        <v>8.3199999999999996E-2</v>
      </c>
      <c r="DMT9" s="27">
        <v>8.3500000000000005E-2</v>
      </c>
      <c r="DMU9" s="27">
        <v>8.3099999999999993E-2</v>
      </c>
      <c r="DMV9" s="27">
        <v>8.2100000000000006E-2</v>
      </c>
      <c r="DMW9" s="27">
        <v>8.2100000000000006E-2</v>
      </c>
      <c r="DMX9" s="27">
        <v>8.2100000000000006E-2</v>
      </c>
      <c r="DMY9" s="27">
        <v>8.2900000000000001E-2</v>
      </c>
      <c r="DMZ9" s="27">
        <v>8.2699999999999996E-2</v>
      </c>
      <c r="DNA9" s="27">
        <v>8.1900000000000001E-2</v>
      </c>
      <c r="DNB9" s="27">
        <v>8.1500000000000003E-2</v>
      </c>
      <c r="DNC9" s="27">
        <v>8.1799999999999998E-2</v>
      </c>
      <c r="DND9" s="27">
        <v>8.1799999999999998E-2</v>
      </c>
      <c r="DNE9" s="27">
        <v>8.1799999999999998E-2</v>
      </c>
      <c r="DNF9" s="27">
        <v>8.2100000000000006E-2</v>
      </c>
      <c r="DNG9" s="27">
        <v>8.1600000000000006E-2</v>
      </c>
      <c r="DNH9" s="27">
        <v>8.2000000000000003E-2</v>
      </c>
      <c r="DNI9" s="27">
        <v>8.1199999999999994E-2</v>
      </c>
      <c r="DNJ9" s="27">
        <v>8.0699999999999994E-2</v>
      </c>
      <c r="DNK9" s="27">
        <v>8.0699999999999994E-2</v>
      </c>
      <c r="DNL9" s="27">
        <v>8.0699999999999994E-2</v>
      </c>
      <c r="DNM9" s="27">
        <v>8.0699999999999994E-2</v>
      </c>
      <c r="DNN9" s="27">
        <v>8.0699999999999994E-2</v>
      </c>
      <c r="DNO9" s="27">
        <v>8.1100000000000005E-2</v>
      </c>
      <c r="DNP9" s="27">
        <v>8.1000000000000003E-2</v>
      </c>
      <c r="DNQ9" s="27">
        <v>8.09E-2</v>
      </c>
      <c r="DNR9" s="27">
        <v>8.09E-2</v>
      </c>
      <c r="DNS9" s="27">
        <v>8.09E-2</v>
      </c>
      <c r="DNT9" s="27">
        <v>8.1100000000000005E-2</v>
      </c>
      <c r="DNU9" s="27">
        <v>8.1000000000000003E-2</v>
      </c>
      <c r="DNV9" s="27">
        <v>8.0699999999999994E-2</v>
      </c>
      <c r="DNW9" s="27">
        <v>8.0600000000000005E-2</v>
      </c>
      <c r="DNX9" s="27">
        <v>8.0500000000000002E-2</v>
      </c>
      <c r="DNY9" s="27">
        <v>8.0500000000000002E-2</v>
      </c>
      <c r="DNZ9" s="27">
        <v>8.0500000000000002E-2</v>
      </c>
      <c r="DOA9" s="27">
        <v>8.0500000000000002E-2</v>
      </c>
      <c r="DOB9" s="27">
        <v>8.0600000000000005E-2</v>
      </c>
      <c r="DOC9" s="27">
        <v>8.0699999999999994E-2</v>
      </c>
      <c r="DOD9" s="27">
        <v>8.0399999999999999E-2</v>
      </c>
      <c r="DOE9" s="27">
        <v>8.0299999999999996E-2</v>
      </c>
      <c r="DOF9" s="27">
        <v>8.0299999999999996E-2</v>
      </c>
      <c r="DOG9" s="27">
        <v>8.0299999999999996E-2</v>
      </c>
      <c r="DOH9" s="27">
        <v>8.0500000000000002E-2</v>
      </c>
      <c r="DOI9" s="27">
        <v>7.9799999999999996E-2</v>
      </c>
      <c r="DOJ9" s="27">
        <v>8.1100000000000005E-2</v>
      </c>
      <c r="DOK9" s="27">
        <v>8.0699999999999994E-2</v>
      </c>
      <c r="DOL9" s="27">
        <v>8.1100000000000005E-2</v>
      </c>
      <c r="DOM9" s="27">
        <v>8.1100000000000005E-2</v>
      </c>
      <c r="DON9" s="27">
        <v>8.1100000000000005E-2</v>
      </c>
      <c r="DOO9" s="27">
        <v>8.0699999999999994E-2</v>
      </c>
      <c r="DOP9" s="27">
        <v>8.0799999999999997E-2</v>
      </c>
      <c r="DOQ9" s="27">
        <v>7.9600000000000004E-2</v>
      </c>
      <c r="DOR9" s="27">
        <v>7.9899999999999999E-2</v>
      </c>
      <c r="DOS9" s="27">
        <v>0.08</v>
      </c>
      <c r="DOT9" s="27">
        <v>0.08</v>
      </c>
      <c r="DOU9" s="27">
        <v>0.08</v>
      </c>
      <c r="DOV9" s="27">
        <v>8.1000000000000003E-2</v>
      </c>
      <c r="DOW9" s="27">
        <v>8.0399999999999999E-2</v>
      </c>
      <c r="DOX9" s="27">
        <v>8.0699999999999994E-2</v>
      </c>
      <c r="DOY9" s="27">
        <v>8.14E-2</v>
      </c>
      <c r="DOZ9" s="27">
        <v>8.1299999999999997E-2</v>
      </c>
      <c r="DPA9" s="27">
        <v>8.1299999999999997E-2</v>
      </c>
      <c r="DPB9" s="27">
        <v>8.1299999999999997E-2</v>
      </c>
      <c r="DPC9" s="27">
        <v>8.1299999999999997E-2</v>
      </c>
      <c r="DPD9" s="27">
        <v>8.0699999999999994E-2</v>
      </c>
      <c r="DPE9" s="27">
        <v>8.1299999999999997E-2</v>
      </c>
      <c r="DPF9" s="27">
        <v>8.1199999999999994E-2</v>
      </c>
      <c r="DPG9" s="27">
        <v>8.1699999999999995E-2</v>
      </c>
      <c r="DPH9" s="27">
        <v>8.1699999999999995E-2</v>
      </c>
      <c r="DPI9" s="27">
        <v>8.1699999999999995E-2</v>
      </c>
      <c r="DPJ9" s="27">
        <v>8.1699999999999995E-2</v>
      </c>
      <c r="DPK9" s="27">
        <v>8.14E-2</v>
      </c>
      <c r="DPL9" s="27">
        <v>8.2100000000000006E-2</v>
      </c>
      <c r="DPM9" s="27">
        <v>8.1600000000000006E-2</v>
      </c>
      <c r="DPN9" s="27">
        <v>8.1799999999999998E-2</v>
      </c>
      <c r="DPO9" s="27">
        <v>8.1799999999999998E-2</v>
      </c>
      <c r="DPP9" s="27">
        <v>8.1799999999999998E-2</v>
      </c>
      <c r="DPQ9" s="27">
        <v>8.1799999999999998E-2</v>
      </c>
      <c r="DPR9" s="27">
        <v>8.14E-2</v>
      </c>
      <c r="DPS9" s="27">
        <v>8.1299999999999997E-2</v>
      </c>
      <c r="DPT9" s="27">
        <v>8.1000000000000003E-2</v>
      </c>
      <c r="DPU9" s="27">
        <v>8.0799999999999997E-2</v>
      </c>
      <c r="DPV9" s="27">
        <v>8.0799999999999997E-2</v>
      </c>
      <c r="DPW9" s="27">
        <v>8.0799999999999997E-2</v>
      </c>
      <c r="DPX9" s="27">
        <v>8.0600000000000005E-2</v>
      </c>
      <c r="DPY9" s="27">
        <v>8.0299999999999996E-2</v>
      </c>
      <c r="DPZ9" s="27">
        <v>8.0699999999999994E-2</v>
      </c>
      <c r="DQA9" s="27">
        <v>8.14E-2</v>
      </c>
      <c r="DQB9" s="27">
        <v>8.0799999999999997E-2</v>
      </c>
      <c r="DQC9" s="27">
        <v>8.0799999999999997E-2</v>
      </c>
      <c r="DQD9" s="27">
        <v>8.0799999999999997E-2</v>
      </c>
      <c r="DQE9" s="27">
        <v>8.1000000000000003E-2</v>
      </c>
      <c r="DQF9" s="27">
        <v>8.0199999999999994E-2</v>
      </c>
      <c r="DQG9" s="27">
        <v>8.0299999999999996E-2</v>
      </c>
      <c r="DQH9" s="27">
        <v>0.08</v>
      </c>
      <c r="DQI9" s="27">
        <v>8.0699999999999994E-2</v>
      </c>
      <c r="DQJ9" s="27">
        <v>8.0699999999999994E-2</v>
      </c>
      <c r="DQK9" s="27">
        <v>8.0699999999999994E-2</v>
      </c>
      <c r="DQL9" s="27">
        <v>8.1000000000000003E-2</v>
      </c>
      <c r="DQM9" s="27">
        <v>8.0699999999999994E-2</v>
      </c>
      <c r="DQN9" s="27">
        <v>8.0299999999999996E-2</v>
      </c>
      <c r="DQO9" s="27">
        <v>8.0600000000000005E-2</v>
      </c>
      <c r="DQP9" s="27">
        <v>7.9600000000000004E-2</v>
      </c>
      <c r="DQQ9" s="27">
        <v>7.9600000000000004E-2</v>
      </c>
      <c r="DQR9" s="27">
        <v>7.9600000000000004E-2</v>
      </c>
      <c r="DQS9" s="27">
        <v>8.0199999999999994E-2</v>
      </c>
      <c r="DQT9" s="27">
        <v>8.0199999999999994E-2</v>
      </c>
      <c r="DQU9" s="27">
        <v>7.9699999999999993E-2</v>
      </c>
      <c r="DQV9" s="27">
        <v>7.9699999999999993E-2</v>
      </c>
      <c r="DQW9" s="27">
        <v>7.9799999999999996E-2</v>
      </c>
      <c r="DQX9" s="27">
        <v>7.9799999999999996E-2</v>
      </c>
      <c r="DQY9" s="27">
        <v>7.9799999999999996E-2</v>
      </c>
      <c r="DQZ9" s="27">
        <v>7.9699999999999993E-2</v>
      </c>
      <c r="DRA9" s="27">
        <v>8.0299999999999996E-2</v>
      </c>
      <c r="DRB9" s="27">
        <v>7.9699999999999993E-2</v>
      </c>
      <c r="DRC9" s="27">
        <v>0.08</v>
      </c>
      <c r="DRD9" s="27">
        <v>7.9500000000000001E-2</v>
      </c>
      <c r="DRE9" s="27">
        <v>7.9500000000000001E-2</v>
      </c>
      <c r="DRF9" s="27">
        <v>7.9500000000000001E-2</v>
      </c>
      <c r="DRG9" s="27">
        <v>7.8899999999999998E-2</v>
      </c>
      <c r="DRH9" s="27">
        <v>7.8799999999999995E-2</v>
      </c>
      <c r="DRI9" s="27">
        <v>7.8399999999999997E-2</v>
      </c>
      <c r="DRJ9" s="27">
        <v>7.8299999999999995E-2</v>
      </c>
      <c r="DRK9" s="27">
        <v>7.8200000000000006E-2</v>
      </c>
      <c r="DRL9" s="27">
        <v>7.8200000000000006E-2</v>
      </c>
      <c r="DRM9" s="27">
        <v>7.8200000000000006E-2</v>
      </c>
      <c r="DRN9" s="27">
        <v>7.8200000000000006E-2</v>
      </c>
      <c r="DRO9" s="27">
        <v>7.8E-2</v>
      </c>
      <c r="DRP9" s="27">
        <v>7.7700000000000005E-2</v>
      </c>
      <c r="DRQ9" s="27">
        <v>7.7700000000000005E-2</v>
      </c>
      <c r="DRR9" s="27">
        <v>7.7200000000000005E-2</v>
      </c>
      <c r="DRS9" s="27">
        <v>7.7200000000000005E-2</v>
      </c>
      <c r="DRT9" s="27">
        <v>7.7200000000000005E-2</v>
      </c>
      <c r="DRU9" s="27">
        <v>7.6999999999999999E-2</v>
      </c>
      <c r="DRV9" s="27">
        <v>7.6700000000000004E-2</v>
      </c>
      <c r="DRW9" s="27">
        <v>7.6700000000000004E-2</v>
      </c>
      <c r="DRX9" s="27">
        <v>7.7299999999999994E-2</v>
      </c>
      <c r="DRY9" s="27">
        <v>7.6600000000000001E-2</v>
      </c>
      <c r="DRZ9" s="27">
        <v>7.6600000000000001E-2</v>
      </c>
      <c r="DSA9" s="27">
        <v>7.6600000000000001E-2</v>
      </c>
      <c r="DSB9" s="27">
        <v>7.6499999999999999E-2</v>
      </c>
      <c r="DSC9" s="27">
        <v>7.6100000000000001E-2</v>
      </c>
      <c r="DSD9" s="27">
        <v>7.5600000000000001E-2</v>
      </c>
      <c r="DSE9" s="27">
        <v>7.6600000000000001E-2</v>
      </c>
      <c r="DSF9" s="27">
        <v>7.6399999999999996E-2</v>
      </c>
      <c r="DSG9" s="27">
        <v>7.6399999999999996E-2</v>
      </c>
      <c r="DSH9" s="27">
        <v>7.6399999999999996E-2</v>
      </c>
      <c r="DSI9" s="27">
        <v>7.7100000000000002E-2</v>
      </c>
      <c r="DSJ9" s="27">
        <v>7.6700000000000004E-2</v>
      </c>
      <c r="DSK9" s="27">
        <v>7.6999999999999999E-2</v>
      </c>
      <c r="DSL9" s="27">
        <v>7.8399999999999997E-2</v>
      </c>
      <c r="DSM9" s="27">
        <v>7.8399999999999997E-2</v>
      </c>
      <c r="DSN9" s="27">
        <v>7.8399999999999997E-2</v>
      </c>
      <c r="DSO9" s="27">
        <v>7.8399999999999997E-2</v>
      </c>
      <c r="DSP9" s="27">
        <v>7.9399999999999998E-2</v>
      </c>
      <c r="DSQ9" s="27">
        <v>7.9600000000000004E-2</v>
      </c>
      <c r="DSR9" s="27">
        <v>7.9299999999999995E-2</v>
      </c>
      <c r="DSS9" s="27">
        <v>7.8700000000000006E-2</v>
      </c>
      <c r="DST9" s="27">
        <v>7.85E-2</v>
      </c>
      <c r="DSU9" s="27">
        <v>7.85E-2</v>
      </c>
      <c r="DSV9" s="27">
        <v>7.85E-2</v>
      </c>
      <c r="DSW9" s="27">
        <v>7.8200000000000006E-2</v>
      </c>
      <c r="DSX9" s="27">
        <v>7.8700000000000006E-2</v>
      </c>
      <c r="DSY9" s="27">
        <v>7.8799999999999995E-2</v>
      </c>
      <c r="DSZ9" s="27">
        <v>7.8799999999999995E-2</v>
      </c>
      <c r="DTA9" s="27">
        <v>7.9399999999999998E-2</v>
      </c>
      <c r="DTB9" s="27">
        <v>7.9399999999999998E-2</v>
      </c>
      <c r="DTC9" s="27">
        <v>7.9399999999999998E-2</v>
      </c>
      <c r="DTD9" s="27">
        <v>0.08</v>
      </c>
      <c r="DTE9" s="27">
        <v>7.9399999999999998E-2</v>
      </c>
      <c r="DTF9" s="27">
        <v>7.9399999999999998E-2</v>
      </c>
      <c r="DTG9" s="27">
        <v>7.9500000000000001E-2</v>
      </c>
      <c r="DTH9" s="27">
        <v>7.8600000000000003E-2</v>
      </c>
      <c r="DTI9" s="27">
        <v>7.8600000000000003E-2</v>
      </c>
      <c r="DTJ9" s="27">
        <v>7.8600000000000003E-2</v>
      </c>
      <c r="DTK9" s="27">
        <v>7.8899999999999998E-2</v>
      </c>
      <c r="DTL9" s="27">
        <v>7.8899999999999998E-2</v>
      </c>
      <c r="DTM9" s="27">
        <v>7.9299999999999995E-2</v>
      </c>
      <c r="DTN9" s="27">
        <v>7.8600000000000003E-2</v>
      </c>
      <c r="DTO9" s="27">
        <v>7.85E-2</v>
      </c>
      <c r="DTP9" s="27">
        <v>7.85E-2</v>
      </c>
      <c r="DTQ9" s="27">
        <v>7.85E-2</v>
      </c>
      <c r="DTR9" s="27">
        <v>7.8100000000000003E-2</v>
      </c>
      <c r="DTS9" s="27">
        <v>7.85E-2</v>
      </c>
      <c r="DTT9" s="27">
        <v>7.7200000000000005E-2</v>
      </c>
      <c r="DTU9" s="27">
        <v>7.7499999999999999E-2</v>
      </c>
      <c r="DTV9" s="27">
        <v>7.8E-2</v>
      </c>
      <c r="DTW9" s="27">
        <v>7.8E-2</v>
      </c>
      <c r="DTX9" s="27">
        <v>7.8E-2</v>
      </c>
      <c r="DTY9" s="27">
        <v>7.9000000000000001E-2</v>
      </c>
      <c r="DTZ9" s="27">
        <v>7.8700000000000006E-2</v>
      </c>
      <c r="DUA9" s="27">
        <v>7.8200000000000006E-2</v>
      </c>
      <c r="DUB9" s="27">
        <v>7.8299999999999995E-2</v>
      </c>
      <c r="DUC9" s="27">
        <v>7.8299999999999995E-2</v>
      </c>
      <c r="DUD9" s="27">
        <v>7.8299999999999995E-2</v>
      </c>
      <c r="DUE9" s="27">
        <v>7.8299999999999995E-2</v>
      </c>
      <c r="DUF9" s="27">
        <v>7.7799999999999994E-2</v>
      </c>
      <c r="DUG9" s="27">
        <v>7.6700000000000004E-2</v>
      </c>
      <c r="DUH9" s="27">
        <v>7.6999999999999999E-2</v>
      </c>
      <c r="DUI9" s="27">
        <v>7.6200000000000004E-2</v>
      </c>
      <c r="DUJ9" s="27">
        <v>7.6600000000000001E-2</v>
      </c>
      <c r="DUK9" s="27">
        <v>7.6600000000000001E-2</v>
      </c>
      <c r="DUL9" s="27">
        <v>7.6600000000000001E-2</v>
      </c>
      <c r="DUM9" s="27">
        <v>7.7200000000000005E-2</v>
      </c>
      <c r="DUN9" s="27">
        <v>7.8E-2</v>
      </c>
      <c r="DUO9" s="27">
        <v>7.7899999999999997E-2</v>
      </c>
      <c r="DUP9" s="27">
        <v>7.9100000000000004E-2</v>
      </c>
      <c r="DUQ9" s="27">
        <v>7.8700000000000006E-2</v>
      </c>
      <c r="DUR9" s="27">
        <v>7.8700000000000006E-2</v>
      </c>
      <c r="DUS9" s="27">
        <v>7.8700000000000006E-2</v>
      </c>
      <c r="DUT9" s="27">
        <v>7.8700000000000006E-2</v>
      </c>
      <c r="DUU9" s="27">
        <v>7.9500000000000001E-2</v>
      </c>
      <c r="DUV9" s="27">
        <v>7.9600000000000004E-2</v>
      </c>
      <c r="DUW9" s="27">
        <v>8.0199999999999994E-2</v>
      </c>
      <c r="DUX9" s="27">
        <v>7.9600000000000004E-2</v>
      </c>
      <c r="DUY9" s="27">
        <v>7.9600000000000004E-2</v>
      </c>
      <c r="DUZ9" s="27">
        <v>7.9600000000000004E-2</v>
      </c>
      <c r="DVA9" s="27">
        <v>7.9699999999999993E-2</v>
      </c>
      <c r="DVB9" s="27">
        <v>7.9100000000000004E-2</v>
      </c>
      <c r="DVC9" s="27">
        <v>7.9000000000000001E-2</v>
      </c>
      <c r="DVD9" s="27">
        <v>7.9500000000000001E-2</v>
      </c>
      <c r="DVE9" s="27">
        <v>7.8799999999999995E-2</v>
      </c>
      <c r="DVF9" s="27">
        <v>7.8799999999999995E-2</v>
      </c>
      <c r="DVG9" s="27">
        <v>7.8799999999999995E-2</v>
      </c>
      <c r="DVH9" s="27">
        <v>7.8100000000000003E-2</v>
      </c>
      <c r="DVI9" s="27">
        <v>7.7899999999999997E-2</v>
      </c>
      <c r="DVJ9" s="27">
        <v>7.7499999999999999E-2</v>
      </c>
      <c r="DVK9" s="27">
        <v>7.7299999999999994E-2</v>
      </c>
      <c r="DVL9" s="27">
        <v>7.8E-2</v>
      </c>
      <c r="DVM9" s="27">
        <v>7.8E-2</v>
      </c>
      <c r="DVN9" s="27">
        <v>7.8E-2</v>
      </c>
      <c r="DVO9" s="27">
        <v>7.85E-2</v>
      </c>
      <c r="DVP9" s="27">
        <v>7.7499999999999999E-2</v>
      </c>
      <c r="DVQ9" s="27">
        <v>7.6999999999999999E-2</v>
      </c>
      <c r="DVR9" s="27">
        <v>7.7499999999999999E-2</v>
      </c>
      <c r="DVS9" s="27">
        <v>7.8299999999999995E-2</v>
      </c>
      <c r="DVT9" s="27">
        <v>7.8299999999999995E-2</v>
      </c>
      <c r="DVU9" s="27">
        <v>7.8299999999999995E-2</v>
      </c>
      <c r="DVV9" s="27">
        <v>7.7399999999999997E-2</v>
      </c>
      <c r="DVW9" s="27">
        <v>7.7299999999999994E-2</v>
      </c>
      <c r="DVX9" s="27">
        <v>7.5300000000000006E-2</v>
      </c>
      <c r="DVY9" s="27">
        <v>7.6899999999999996E-2</v>
      </c>
      <c r="DVZ9" s="27">
        <v>7.6300000000000007E-2</v>
      </c>
      <c r="DWA9" s="27">
        <v>7.6300000000000007E-2</v>
      </c>
      <c r="DWB9" s="27">
        <v>7.6300000000000007E-2</v>
      </c>
      <c r="DWC9" s="27">
        <v>7.6499999999999999E-2</v>
      </c>
      <c r="DWD9" s="27">
        <v>7.7899999999999997E-2</v>
      </c>
      <c r="DWE9" s="27">
        <v>7.9799999999999996E-2</v>
      </c>
      <c r="DWF9" s="27">
        <v>7.8899999999999998E-2</v>
      </c>
      <c r="DWG9" s="27">
        <v>8.0199999999999994E-2</v>
      </c>
      <c r="DWH9" s="27">
        <v>8.0199999999999994E-2</v>
      </c>
      <c r="DWI9" s="27">
        <v>8.0199999999999994E-2</v>
      </c>
      <c r="DWJ9" s="27">
        <v>8.1000000000000003E-2</v>
      </c>
      <c r="DWK9" s="27">
        <v>8.0500000000000002E-2</v>
      </c>
      <c r="DWL9" s="27">
        <v>7.9600000000000004E-2</v>
      </c>
      <c r="DWM9" s="27">
        <v>0.08</v>
      </c>
      <c r="DWN9" s="27">
        <v>7.7399999999999997E-2</v>
      </c>
      <c r="DWO9" s="27">
        <v>7.7399999999999997E-2</v>
      </c>
      <c r="DWP9" s="27">
        <v>7.7399999999999997E-2</v>
      </c>
      <c r="DWQ9" s="27">
        <v>7.8399999999999997E-2</v>
      </c>
      <c r="DWR9" s="27">
        <v>7.9399999999999998E-2</v>
      </c>
      <c r="DWS9" s="27">
        <v>8.09E-2</v>
      </c>
      <c r="DWT9" s="27">
        <v>8.14E-2</v>
      </c>
      <c r="DWU9" s="27">
        <v>8.2000000000000003E-2</v>
      </c>
      <c r="DWV9" s="27">
        <v>8.2000000000000003E-2</v>
      </c>
      <c r="DWW9" s="27">
        <v>8.2000000000000003E-2</v>
      </c>
      <c r="DWX9" s="27">
        <v>8.1500000000000003E-2</v>
      </c>
      <c r="DWY9" s="27">
        <v>8.1100000000000005E-2</v>
      </c>
      <c r="DWZ9" s="27">
        <v>8.2000000000000003E-2</v>
      </c>
      <c r="DXA9" s="27">
        <v>8.2400000000000001E-2</v>
      </c>
      <c r="DXB9" s="27">
        <v>8.2100000000000006E-2</v>
      </c>
      <c r="DXC9" s="27">
        <v>8.2100000000000006E-2</v>
      </c>
      <c r="DXD9" s="27">
        <v>8.2100000000000006E-2</v>
      </c>
      <c r="DXE9" s="27">
        <v>8.1900000000000001E-2</v>
      </c>
      <c r="DXF9" s="27">
        <v>8.1900000000000001E-2</v>
      </c>
      <c r="DXG9" s="27">
        <v>8.1900000000000001E-2</v>
      </c>
      <c r="DXH9" s="27">
        <v>8.1199999999999994E-2</v>
      </c>
      <c r="DXI9" s="27">
        <v>8.2100000000000006E-2</v>
      </c>
      <c r="DXJ9" s="27">
        <v>8.2100000000000006E-2</v>
      </c>
      <c r="DXK9" s="27">
        <v>8.2100000000000006E-2</v>
      </c>
      <c r="DXL9" s="27">
        <v>8.1699999999999995E-2</v>
      </c>
      <c r="DXM9" s="27">
        <v>8.2299999999999998E-2</v>
      </c>
      <c r="DXN9" s="27">
        <v>8.2000000000000003E-2</v>
      </c>
      <c r="DXO9" s="27">
        <v>8.1900000000000001E-2</v>
      </c>
      <c r="DXP9" s="27">
        <v>8.2000000000000003E-2</v>
      </c>
      <c r="DXQ9" s="27">
        <v>8.2000000000000003E-2</v>
      </c>
      <c r="DXR9" s="27">
        <v>8.2000000000000003E-2</v>
      </c>
      <c r="DXS9" s="27">
        <v>8.1199999999999994E-2</v>
      </c>
      <c r="DXT9" s="27">
        <v>8.1600000000000006E-2</v>
      </c>
      <c r="DXU9" s="27">
        <v>8.1600000000000006E-2</v>
      </c>
      <c r="DXV9" s="27">
        <v>8.1000000000000003E-2</v>
      </c>
      <c r="DXW9" s="27">
        <v>8.1000000000000003E-2</v>
      </c>
      <c r="DXX9" s="27">
        <v>8.1000000000000003E-2</v>
      </c>
      <c r="DXY9" s="27">
        <v>8.1000000000000003E-2</v>
      </c>
      <c r="DXZ9" s="27">
        <v>8.1000000000000003E-2</v>
      </c>
      <c r="DYA9" s="27">
        <v>8.09E-2</v>
      </c>
      <c r="DYB9" s="27">
        <v>8.0600000000000005E-2</v>
      </c>
      <c r="DYC9" s="27">
        <v>8.0399999999999999E-2</v>
      </c>
      <c r="DYD9" s="27">
        <v>7.9699999999999993E-2</v>
      </c>
      <c r="DYE9" s="27">
        <v>7.9699999999999993E-2</v>
      </c>
      <c r="DYF9" s="27">
        <v>7.9699999999999993E-2</v>
      </c>
      <c r="DYG9" s="27">
        <v>7.9799999999999996E-2</v>
      </c>
      <c r="DYH9" s="27">
        <v>7.9799999999999996E-2</v>
      </c>
      <c r="DYI9" s="27">
        <v>7.9899999999999999E-2</v>
      </c>
      <c r="DYJ9" s="27">
        <v>7.8899999999999998E-2</v>
      </c>
      <c r="DYK9" s="27">
        <v>7.9899999999999999E-2</v>
      </c>
      <c r="DYL9" s="27">
        <v>7.9899999999999999E-2</v>
      </c>
      <c r="DYM9" s="27">
        <v>7.9899999999999999E-2</v>
      </c>
      <c r="DYN9" s="27">
        <v>8.0199999999999994E-2</v>
      </c>
      <c r="DYO9" s="27">
        <v>8.0100000000000005E-2</v>
      </c>
      <c r="DYP9" s="27">
        <v>7.9799999999999996E-2</v>
      </c>
      <c r="DYQ9" s="27">
        <v>7.9699999999999993E-2</v>
      </c>
      <c r="DYR9" s="27">
        <v>7.9699999999999993E-2</v>
      </c>
      <c r="DYS9" s="27">
        <v>7.9699999999999993E-2</v>
      </c>
      <c r="DYT9" s="27">
        <v>7.9699999999999993E-2</v>
      </c>
      <c r="DYU9" s="27">
        <v>7.9399999999999998E-2</v>
      </c>
      <c r="DYV9" s="27">
        <v>7.9299999999999995E-2</v>
      </c>
      <c r="DYW9" s="27">
        <v>7.8799999999999995E-2</v>
      </c>
      <c r="DYX9" s="27">
        <v>7.9299999999999995E-2</v>
      </c>
      <c r="DYY9" s="27">
        <v>7.8899999999999998E-2</v>
      </c>
      <c r="DYZ9" s="27">
        <v>7.8899999999999998E-2</v>
      </c>
      <c r="DZA9" s="27">
        <v>7.8899999999999998E-2</v>
      </c>
      <c r="DZB9" s="27">
        <v>7.8700000000000006E-2</v>
      </c>
      <c r="DZC9" s="27">
        <v>7.8600000000000003E-2</v>
      </c>
      <c r="DZD9" s="27">
        <v>7.8700000000000006E-2</v>
      </c>
      <c r="DZE9" s="27">
        <v>7.8399999999999997E-2</v>
      </c>
      <c r="DZF9" s="27">
        <v>7.8100000000000003E-2</v>
      </c>
      <c r="DZG9" s="27">
        <v>7.8100000000000003E-2</v>
      </c>
      <c r="DZH9" s="27">
        <v>7.8100000000000003E-2</v>
      </c>
      <c r="DZI9" s="27">
        <v>7.8E-2</v>
      </c>
      <c r="DZJ9" s="27">
        <v>7.7600000000000002E-2</v>
      </c>
      <c r="DZK9" s="27">
        <v>7.7899999999999997E-2</v>
      </c>
      <c r="DZL9" s="27">
        <v>7.8399999999999997E-2</v>
      </c>
      <c r="DZM9" s="27">
        <v>7.7700000000000005E-2</v>
      </c>
      <c r="DZN9" s="27">
        <v>7.7700000000000005E-2</v>
      </c>
      <c r="DZO9" s="27">
        <v>7.7700000000000005E-2</v>
      </c>
      <c r="DZP9" s="27">
        <v>7.7700000000000005E-2</v>
      </c>
      <c r="DZQ9" s="27">
        <v>7.8E-2</v>
      </c>
      <c r="DZR9" s="27">
        <v>7.7499999999999999E-2</v>
      </c>
      <c r="DZS9" s="27">
        <v>7.7399999999999997E-2</v>
      </c>
      <c r="DZT9" s="27">
        <v>7.6899999999999996E-2</v>
      </c>
      <c r="DZU9" s="27">
        <v>7.6899999999999996E-2</v>
      </c>
      <c r="DZV9" s="27">
        <v>7.6899999999999996E-2</v>
      </c>
      <c r="DZW9" s="27">
        <v>7.6499999999999999E-2</v>
      </c>
      <c r="DZX9" s="27">
        <v>7.6600000000000001E-2</v>
      </c>
      <c r="DZY9" s="27">
        <v>7.6200000000000004E-2</v>
      </c>
      <c r="DZZ9" s="27">
        <v>7.5899999999999995E-2</v>
      </c>
      <c r="EAA9" s="27">
        <v>7.5899999999999995E-2</v>
      </c>
      <c r="EAB9" s="27">
        <v>7.5899999999999995E-2</v>
      </c>
      <c r="EAC9" s="27">
        <v>7.5899999999999995E-2</v>
      </c>
      <c r="EAD9" s="27">
        <v>7.7100000000000002E-2</v>
      </c>
      <c r="EAE9" s="27">
        <v>7.7600000000000002E-2</v>
      </c>
      <c r="EAF9" s="27">
        <v>7.7600000000000002E-2</v>
      </c>
      <c r="EAG9" s="27">
        <v>7.6700000000000004E-2</v>
      </c>
      <c r="EAH9" s="27">
        <v>7.6799999999999993E-2</v>
      </c>
      <c r="EAI9" s="27">
        <v>7.6799999999999993E-2</v>
      </c>
      <c r="EAJ9" s="27">
        <v>7.6799999999999993E-2</v>
      </c>
      <c r="EAK9" s="27">
        <v>7.7299999999999994E-2</v>
      </c>
      <c r="EAL9" s="27">
        <v>7.7600000000000002E-2</v>
      </c>
      <c r="EAM9" s="27">
        <v>7.7399999999999997E-2</v>
      </c>
      <c r="EAN9" s="27">
        <v>7.7499999999999999E-2</v>
      </c>
      <c r="EAO9" s="27">
        <v>7.6999999999999999E-2</v>
      </c>
      <c r="EAP9" s="27">
        <v>7.6999999999999999E-2</v>
      </c>
      <c r="EAQ9" s="27">
        <v>7.6999999999999999E-2</v>
      </c>
      <c r="EAR9" s="27">
        <v>7.8700000000000006E-2</v>
      </c>
      <c r="EAS9" s="27">
        <v>7.8799999999999995E-2</v>
      </c>
      <c r="EAT9" s="27">
        <v>7.8600000000000003E-2</v>
      </c>
      <c r="EAU9" s="27">
        <v>7.8899999999999998E-2</v>
      </c>
      <c r="EAV9" s="27">
        <v>7.8600000000000003E-2</v>
      </c>
      <c r="EAW9" s="27">
        <v>7.8600000000000003E-2</v>
      </c>
      <c r="EAX9" s="27">
        <v>7.8600000000000003E-2</v>
      </c>
      <c r="EAY9" s="27">
        <v>7.8399999999999997E-2</v>
      </c>
      <c r="EAZ9" s="27">
        <v>7.8399999999999997E-2</v>
      </c>
      <c r="EBA9" s="27">
        <v>7.8299999999999995E-2</v>
      </c>
      <c r="EBB9" s="27">
        <v>7.9200000000000007E-2</v>
      </c>
      <c r="EBC9" s="27">
        <v>7.8399999999999997E-2</v>
      </c>
      <c r="EBD9" s="27">
        <v>7.8399999999999997E-2</v>
      </c>
      <c r="EBE9" s="27">
        <v>7.8399999999999997E-2</v>
      </c>
      <c r="EBF9" s="27">
        <v>7.8200000000000006E-2</v>
      </c>
      <c r="EBG9" s="27">
        <v>7.8100000000000003E-2</v>
      </c>
      <c r="EBH9" s="27">
        <v>7.8100000000000003E-2</v>
      </c>
      <c r="EBI9" s="27">
        <v>7.7100000000000002E-2</v>
      </c>
      <c r="EBJ9" s="27">
        <v>7.6100000000000001E-2</v>
      </c>
      <c r="EBK9" s="27">
        <v>7.6100000000000001E-2</v>
      </c>
      <c r="EBL9" s="27">
        <v>7.6100000000000001E-2</v>
      </c>
      <c r="EBM9" s="27">
        <v>7.6100000000000001E-2</v>
      </c>
      <c r="EBN9" s="27">
        <v>7.6700000000000004E-2</v>
      </c>
      <c r="EBO9" s="27">
        <v>7.6700000000000004E-2</v>
      </c>
      <c r="EBP9" s="27">
        <v>7.7899999999999997E-2</v>
      </c>
      <c r="EBQ9" s="27">
        <v>7.7600000000000002E-2</v>
      </c>
      <c r="EBR9" s="27">
        <v>7.7600000000000002E-2</v>
      </c>
      <c r="EBS9" s="27">
        <v>7.7600000000000002E-2</v>
      </c>
      <c r="EBT9" s="27">
        <v>7.7600000000000002E-2</v>
      </c>
      <c r="EBU9" s="27">
        <v>7.7700000000000005E-2</v>
      </c>
      <c r="EBV9" s="27">
        <v>7.7299999999999994E-2</v>
      </c>
      <c r="EBW9" s="27">
        <v>7.8200000000000006E-2</v>
      </c>
      <c r="EBX9" s="27">
        <v>7.7399999999999997E-2</v>
      </c>
      <c r="EBY9" s="27">
        <v>7.7399999999999997E-2</v>
      </c>
      <c r="EBZ9" s="27">
        <v>7.7399999999999997E-2</v>
      </c>
      <c r="ECA9" s="27">
        <v>7.8E-2</v>
      </c>
      <c r="ECB9" s="27">
        <v>7.8899999999999998E-2</v>
      </c>
      <c r="ECC9" s="27">
        <v>7.8200000000000006E-2</v>
      </c>
      <c r="ECD9" s="27">
        <v>7.7600000000000002E-2</v>
      </c>
      <c r="ECE9" s="27">
        <v>7.7600000000000002E-2</v>
      </c>
      <c r="ECF9" s="27">
        <v>7.7600000000000002E-2</v>
      </c>
      <c r="ECG9" s="27">
        <v>7.7600000000000002E-2</v>
      </c>
      <c r="ECH9" s="27">
        <v>7.7399999999999997E-2</v>
      </c>
      <c r="ECI9" s="27">
        <v>7.7399999999999997E-2</v>
      </c>
      <c r="ECJ9" s="27">
        <v>7.8399999999999997E-2</v>
      </c>
      <c r="ECK9" s="27">
        <v>7.8700000000000006E-2</v>
      </c>
      <c r="ECL9" s="27">
        <v>7.9600000000000004E-2</v>
      </c>
      <c r="ECM9" s="27">
        <v>7.9600000000000004E-2</v>
      </c>
      <c r="ECN9" s="27">
        <v>7.9600000000000004E-2</v>
      </c>
      <c r="ECO9" s="27">
        <v>7.9000000000000001E-2</v>
      </c>
      <c r="ECP9" s="27">
        <v>7.8100000000000003E-2</v>
      </c>
      <c r="ECQ9" s="27">
        <v>7.7700000000000005E-2</v>
      </c>
      <c r="ECR9" s="27">
        <v>7.7399999999999997E-2</v>
      </c>
      <c r="ECS9" s="27">
        <v>7.7100000000000002E-2</v>
      </c>
      <c r="ECT9" s="27">
        <v>7.7100000000000002E-2</v>
      </c>
      <c r="ECU9" s="27">
        <v>7.7100000000000002E-2</v>
      </c>
      <c r="ECV9" s="27">
        <v>7.7600000000000002E-2</v>
      </c>
      <c r="ECW9" s="27">
        <v>7.7799999999999994E-2</v>
      </c>
      <c r="ECX9" s="27">
        <v>7.7499999999999999E-2</v>
      </c>
      <c r="ECY9" s="27">
        <v>7.6899999999999996E-2</v>
      </c>
      <c r="ECZ9" s="27">
        <v>7.6399999999999996E-2</v>
      </c>
      <c r="EDA9" s="27">
        <v>7.6399999999999996E-2</v>
      </c>
      <c r="EDB9" s="27">
        <v>7.6399999999999996E-2</v>
      </c>
      <c r="EDC9" s="27">
        <v>7.6499999999999999E-2</v>
      </c>
      <c r="EDD9" s="27">
        <v>7.7100000000000002E-2</v>
      </c>
      <c r="EDE9" s="27">
        <v>7.6799999999999993E-2</v>
      </c>
      <c r="EDF9" s="27">
        <v>7.6999999999999999E-2</v>
      </c>
      <c r="EDG9" s="27">
        <v>7.5899999999999995E-2</v>
      </c>
      <c r="EDH9" s="27">
        <v>7.5899999999999995E-2</v>
      </c>
      <c r="EDI9" s="27">
        <v>7.5899999999999995E-2</v>
      </c>
      <c r="EDJ9" s="27">
        <v>7.5800000000000006E-2</v>
      </c>
      <c r="EDK9" s="27">
        <v>7.6200000000000004E-2</v>
      </c>
      <c r="EDL9" s="27">
        <v>7.4999999999999997E-2</v>
      </c>
      <c r="EDM9" s="27">
        <v>7.4700000000000003E-2</v>
      </c>
      <c r="EDN9" s="27">
        <v>7.51E-2</v>
      </c>
      <c r="EDO9" s="27">
        <v>7.51E-2</v>
      </c>
      <c r="EDP9" s="27">
        <v>7.51E-2</v>
      </c>
      <c r="EDQ9" s="27">
        <v>7.5300000000000006E-2</v>
      </c>
      <c r="EDR9" s="27">
        <v>7.5499999999999998E-2</v>
      </c>
      <c r="EDS9" s="27">
        <v>7.51E-2</v>
      </c>
      <c r="EDT9" s="27">
        <v>7.5800000000000006E-2</v>
      </c>
      <c r="EDU9" s="27">
        <v>7.6600000000000001E-2</v>
      </c>
      <c r="EDV9" s="27">
        <v>7.6600000000000001E-2</v>
      </c>
      <c r="EDW9" s="27">
        <v>7.6600000000000001E-2</v>
      </c>
      <c r="EDX9" s="27">
        <v>7.5800000000000006E-2</v>
      </c>
      <c r="EDY9" s="27">
        <v>7.5499999999999998E-2</v>
      </c>
      <c r="EDZ9" s="27">
        <v>7.5399999999999995E-2</v>
      </c>
      <c r="EEA9" s="27">
        <v>7.6700000000000004E-2</v>
      </c>
      <c r="EEB9" s="27">
        <v>7.7499999999999999E-2</v>
      </c>
      <c r="EEC9" s="27">
        <v>7.7499999999999999E-2</v>
      </c>
      <c r="EED9" s="27">
        <v>7.7499999999999999E-2</v>
      </c>
      <c r="EEE9" s="27">
        <v>7.7200000000000005E-2</v>
      </c>
      <c r="EEF9" s="27">
        <v>7.6700000000000004E-2</v>
      </c>
      <c r="EEG9" s="27">
        <v>7.7899999999999997E-2</v>
      </c>
      <c r="EEH9" s="27">
        <v>7.6499999999999999E-2</v>
      </c>
      <c r="EEI9" s="27">
        <v>7.6100000000000001E-2</v>
      </c>
      <c r="EEJ9" s="27">
        <v>7.6100000000000001E-2</v>
      </c>
      <c r="EEK9" s="27">
        <v>7.6100000000000001E-2</v>
      </c>
      <c r="EEL9" s="27">
        <v>7.6300000000000007E-2</v>
      </c>
      <c r="EEM9" s="27">
        <v>7.6499999999999999E-2</v>
      </c>
      <c r="EEN9" s="27">
        <v>7.5899999999999995E-2</v>
      </c>
      <c r="EEO9" s="27">
        <v>7.5800000000000006E-2</v>
      </c>
      <c r="EEP9" s="27">
        <v>7.5399999999999995E-2</v>
      </c>
      <c r="EEQ9" s="27">
        <v>7.5399999999999995E-2</v>
      </c>
      <c r="EER9" s="27">
        <v>7.5399999999999995E-2</v>
      </c>
      <c r="EES9" s="27">
        <v>7.51E-2</v>
      </c>
      <c r="EET9" s="27">
        <v>7.3999999999999996E-2</v>
      </c>
      <c r="EEU9" s="27">
        <v>7.3800000000000004E-2</v>
      </c>
      <c r="EEV9" s="27">
        <v>7.3400000000000007E-2</v>
      </c>
      <c r="EEW9" s="27">
        <v>7.2599999999999998E-2</v>
      </c>
      <c r="EEX9" s="27">
        <v>7.2599999999999998E-2</v>
      </c>
      <c r="EEY9" s="27">
        <v>7.2599999999999998E-2</v>
      </c>
      <c r="EEZ9" s="27">
        <v>7.3700000000000002E-2</v>
      </c>
      <c r="EFA9" s="27">
        <v>7.4200000000000002E-2</v>
      </c>
      <c r="EFB9" s="27">
        <v>7.3599999999999999E-2</v>
      </c>
      <c r="EFC9" s="27">
        <v>7.3700000000000002E-2</v>
      </c>
      <c r="EFD9" s="27">
        <v>7.4099999999999999E-2</v>
      </c>
      <c r="EFE9" s="27">
        <v>7.4099999999999999E-2</v>
      </c>
      <c r="EFF9" s="27">
        <v>7.4099999999999999E-2</v>
      </c>
      <c r="EFG9" s="27">
        <v>7.4899999999999994E-2</v>
      </c>
      <c r="EFH9" s="27">
        <v>7.4700000000000003E-2</v>
      </c>
      <c r="EFI9" s="27">
        <v>7.5200000000000003E-2</v>
      </c>
      <c r="EFJ9" s="27">
        <v>7.4999999999999997E-2</v>
      </c>
      <c r="EFK9" s="27">
        <v>7.5399999999999995E-2</v>
      </c>
      <c r="EFL9" s="27">
        <v>7.5399999999999995E-2</v>
      </c>
      <c r="EFM9" s="27">
        <v>7.5399999999999995E-2</v>
      </c>
      <c r="EFN9" s="27">
        <v>7.5800000000000006E-2</v>
      </c>
      <c r="EFO9" s="27">
        <v>7.5600000000000001E-2</v>
      </c>
      <c r="EFP9" s="27">
        <v>7.4999999999999997E-2</v>
      </c>
      <c r="EFQ9" s="27">
        <v>7.4499999999999997E-2</v>
      </c>
      <c r="EFR9" s="27">
        <v>7.4499999999999997E-2</v>
      </c>
      <c r="EFS9" s="27">
        <v>7.4499999999999997E-2</v>
      </c>
      <c r="EFT9" s="27">
        <v>7.4499999999999997E-2</v>
      </c>
      <c r="EFU9" s="27">
        <v>7.4099999999999999E-2</v>
      </c>
      <c r="EFV9" s="27">
        <v>7.4999999999999997E-2</v>
      </c>
      <c r="EFW9" s="27">
        <v>7.5200000000000003E-2</v>
      </c>
      <c r="EFX9" s="27">
        <v>7.4700000000000003E-2</v>
      </c>
      <c r="EFY9" s="27">
        <v>7.3899999999999993E-2</v>
      </c>
      <c r="EFZ9" s="27">
        <v>7.3899999999999993E-2</v>
      </c>
      <c r="EGA9" s="27">
        <v>7.3899999999999993E-2</v>
      </c>
      <c r="EGB9" s="27">
        <v>7.3800000000000004E-2</v>
      </c>
      <c r="EGC9" s="27">
        <v>7.3300000000000004E-2</v>
      </c>
      <c r="EGD9" s="27">
        <v>7.4399999999999994E-2</v>
      </c>
      <c r="EGE9" s="27">
        <v>7.4999999999999997E-2</v>
      </c>
      <c r="EGF9" s="27">
        <v>7.5499999999999998E-2</v>
      </c>
      <c r="EGG9" s="27">
        <v>7.5499999999999998E-2</v>
      </c>
      <c r="EGH9" s="27">
        <v>7.5499999999999998E-2</v>
      </c>
      <c r="EGI9" s="27">
        <v>7.6100000000000001E-2</v>
      </c>
      <c r="EGJ9" s="27">
        <v>7.6799999999999993E-2</v>
      </c>
      <c r="EGK9" s="27">
        <v>7.7499999999999999E-2</v>
      </c>
      <c r="EGL9" s="27">
        <v>7.8100000000000003E-2</v>
      </c>
      <c r="EGM9" s="27">
        <v>7.7899999999999997E-2</v>
      </c>
      <c r="EGN9" s="27">
        <v>7.7899999999999997E-2</v>
      </c>
      <c r="EGO9" s="27">
        <v>7.7899999999999997E-2</v>
      </c>
      <c r="EGP9" s="27">
        <v>7.7899999999999997E-2</v>
      </c>
      <c r="EGQ9" s="27">
        <v>7.6999999999999999E-2</v>
      </c>
      <c r="EGR9" s="27">
        <v>7.7299999999999994E-2</v>
      </c>
      <c r="EGS9" s="27">
        <v>7.6899999999999996E-2</v>
      </c>
      <c r="EGT9" s="27">
        <v>7.7899999999999997E-2</v>
      </c>
      <c r="EGU9" s="27">
        <v>7.7899999999999997E-2</v>
      </c>
      <c r="EGV9" s="27">
        <v>7.7899999999999997E-2</v>
      </c>
      <c r="EGW9" s="27">
        <v>7.7899999999999997E-2</v>
      </c>
      <c r="EGX9" s="27">
        <v>7.6499999999999999E-2</v>
      </c>
      <c r="EGY9" s="27">
        <v>7.6999999999999999E-2</v>
      </c>
      <c r="EGZ9" s="27">
        <v>7.7499999999999999E-2</v>
      </c>
      <c r="EHA9" s="27">
        <v>7.6700000000000004E-2</v>
      </c>
      <c r="EHB9" s="27">
        <v>7.6700000000000004E-2</v>
      </c>
      <c r="EHC9" s="27">
        <v>7.6700000000000004E-2</v>
      </c>
      <c r="EHD9" s="27">
        <v>7.6799999999999993E-2</v>
      </c>
      <c r="EHE9" s="27">
        <v>7.6200000000000004E-2</v>
      </c>
      <c r="EHF9" s="27">
        <v>7.5999999999999998E-2</v>
      </c>
      <c r="EHG9" s="27">
        <v>7.6200000000000004E-2</v>
      </c>
      <c r="EHH9" s="27">
        <v>7.5700000000000003E-2</v>
      </c>
      <c r="EHI9" s="27">
        <v>7.5700000000000003E-2</v>
      </c>
      <c r="EHJ9" s="27">
        <v>7.5700000000000003E-2</v>
      </c>
      <c r="EHK9" s="27">
        <v>7.5399999999999995E-2</v>
      </c>
      <c r="EHL9" s="27">
        <v>7.5399999999999995E-2</v>
      </c>
      <c r="EHM9" s="27">
        <v>7.5399999999999995E-2</v>
      </c>
      <c r="EHN9" s="27">
        <v>7.5999999999999998E-2</v>
      </c>
      <c r="EHO9" s="27">
        <v>7.5899999999999995E-2</v>
      </c>
      <c r="EHP9" s="27">
        <v>7.5899999999999995E-2</v>
      </c>
      <c r="EHQ9" s="27">
        <v>7.5899999999999995E-2</v>
      </c>
      <c r="EHR9" s="27">
        <v>7.5800000000000006E-2</v>
      </c>
      <c r="EHS9" s="27">
        <v>7.5399999999999995E-2</v>
      </c>
      <c r="EHT9" s="27">
        <v>7.5399999999999995E-2</v>
      </c>
      <c r="EHU9" s="27">
        <v>7.5700000000000003E-2</v>
      </c>
      <c r="EHV9" s="27">
        <v>7.3499999999999996E-2</v>
      </c>
      <c r="EHW9" s="27">
        <v>7.3499999999999996E-2</v>
      </c>
      <c r="EHX9" s="27">
        <v>7.3499999999999996E-2</v>
      </c>
      <c r="EHY9" s="27">
        <v>7.3700000000000002E-2</v>
      </c>
      <c r="EHZ9" s="27">
        <v>7.3099999999999998E-2</v>
      </c>
      <c r="EIA9" s="27">
        <v>7.3099999999999998E-2</v>
      </c>
      <c r="EIB9" s="27">
        <v>7.2900000000000006E-2</v>
      </c>
      <c r="EIC9" s="27">
        <v>7.2999999999999995E-2</v>
      </c>
      <c r="EID9" s="27">
        <v>7.2999999999999995E-2</v>
      </c>
      <c r="EIE9" s="27">
        <v>7.2999999999999995E-2</v>
      </c>
      <c r="EIF9" s="27">
        <v>7.4200000000000002E-2</v>
      </c>
      <c r="EIG9" s="27">
        <v>7.4300000000000005E-2</v>
      </c>
      <c r="EIH9" s="27">
        <v>7.5700000000000003E-2</v>
      </c>
      <c r="EII9" s="27">
        <v>7.4899999999999994E-2</v>
      </c>
      <c r="EIJ9" s="27">
        <v>7.5600000000000001E-2</v>
      </c>
      <c r="EIK9" s="27">
        <v>7.5600000000000001E-2</v>
      </c>
      <c r="EIL9" s="27">
        <v>7.5600000000000001E-2</v>
      </c>
      <c r="EIM9" s="27">
        <v>7.6200000000000004E-2</v>
      </c>
      <c r="EIN9" s="27">
        <v>7.6100000000000001E-2</v>
      </c>
      <c r="EIO9" s="27">
        <v>7.6200000000000004E-2</v>
      </c>
      <c r="EIP9" s="27">
        <v>7.5899999999999995E-2</v>
      </c>
      <c r="EIQ9" s="27">
        <v>7.5999999999999998E-2</v>
      </c>
      <c r="EIR9" s="27">
        <v>7.5999999999999998E-2</v>
      </c>
      <c r="EIS9" s="27">
        <v>7.5999999999999998E-2</v>
      </c>
      <c r="EIT9" s="27">
        <v>7.5499999999999998E-2</v>
      </c>
      <c r="EIU9" s="27">
        <v>7.5300000000000006E-2</v>
      </c>
      <c r="EIV9" s="27">
        <v>7.5399999999999995E-2</v>
      </c>
      <c r="EIW9" s="27">
        <v>7.4300000000000005E-2</v>
      </c>
      <c r="EIX9" s="27">
        <v>7.4999999999999997E-2</v>
      </c>
      <c r="EIY9" s="27">
        <v>7.4999999999999997E-2</v>
      </c>
      <c r="EIZ9" s="27">
        <v>7.4999999999999997E-2</v>
      </c>
      <c r="EJA9" s="27">
        <v>7.4499999999999997E-2</v>
      </c>
      <c r="EJB9" s="27">
        <v>7.4099999999999999E-2</v>
      </c>
      <c r="EJC9" s="27">
        <v>7.51E-2</v>
      </c>
      <c r="EJD9" s="27">
        <v>7.4099999999999999E-2</v>
      </c>
      <c r="EJE9" s="27">
        <v>7.4700000000000003E-2</v>
      </c>
      <c r="EJF9" s="27">
        <v>7.4700000000000003E-2</v>
      </c>
      <c r="EJG9" s="27">
        <v>7.4700000000000003E-2</v>
      </c>
      <c r="EJH9" s="27">
        <v>7.3300000000000004E-2</v>
      </c>
      <c r="EJI9" s="27">
        <v>7.3800000000000004E-2</v>
      </c>
      <c r="EJJ9" s="27">
        <v>7.4700000000000003E-2</v>
      </c>
      <c r="EJK9" s="27">
        <v>7.4800000000000005E-2</v>
      </c>
      <c r="EJL9" s="27">
        <v>7.5800000000000006E-2</v>
      </c>
      <c r="EJM9" s="27">
        <v>7.5800000000000006E-2</v>
      </c>
      <c r="EJN9" s="27">
        <v>7.5800000000000006E-2</v>
      </c>
      <c r="EJO9" s="27">
        <v>7.4800000000000005E-2</v>
      </c>
      <c r="EJP9" s="27">
        <v>7.5700000000000003E-2</v>
      </c>
      <c r="EJQ9" s="27">
        <v>7.5399999999999995E-2</v>
      </c>
      <c r="EJR9" s="27">
        <v>7.6399999999999996E-2</v>
      </c>
      <c r="EJS9" s="27">
        <v>7.6499999999999999E-2</v>
      </c>
      <c r="EJT9" s="27">
        <v>7.6499999999999999E-2</v>
      </c>
      <c r="EJU9" s="27">
        <v>7.6499999999999999E-2</v>
      </c>
      <c r="EJV9" s="27">
        <v>7.5600000000000001E-2</v>
      </c>
      <c r="EJW9" s="27">
        <v>7.5899999999999995E-2</v>
      </c>
      <c r="EJX9" s="27">
        <v>7.5800000000000006E-2</v>
      </c>
      <c r="EJY9" s="27">
        <v>7.5999999999999998E-2</v>
      </c>
      <c r="EJZ9" s="27">
        <v>7.5999999999999998E-2</v>
      </c>
      <c r="EKA9" s="27">
        <v>7.5999999999999998E-2</v>
      </c>
      <c r="EKB9" s="27">
        <v>7.5999999999999998E-2</v>
      </c>
      <c r="EKC9" s="27">
        <v>7.6499999999999999E-2</v>
      </c>
      <c r="EKD9" s="27">
        <v>7.7399999999999997E-2</v>
      </c>
      <c r="EKE9" s="27">
        <v>7.7399999999999997E-2</v>
      </c>
      <c r="EKF9" s="27">
        <v>7.5700000000000003E-2</v>
      </c>
      <c r="EKG9" s="27">
        <v>7.5300000000000006E-2</v>
      </c>
      <c r="EKH9" s="27">
        <v>7.5300000000000006E-2</v>
      </c>
      <c r="EKI9" s="27">
        <v>7.5300000000000006E-2</v>
      </c>
      <c r="EKJ9" s="27">
        <v>7.51E-2</v>
      </c>
      <c r="EKK9" s="27">
        <v>7.4999999999999997E-2</v>
      </c>
      <c r="EKL9" s="27">
        <v>7.5899999999999995E-2</v>
      </c>
      <c r="EKM9" s="27">
        <v>7.5999999999999998E-2</v>
      </c>
      <c r="EKN9" s="27">
        <v>7.6499999999999999E-2</v>
      </c>
      <c r="EKO9" s="27">
        <v>7.6499999999999999E-2</v>
      </c>
      <c r="EKP9" s="27">
        <v>7.6499999999999999E-2</v>
      </c>
      <c r="EKQ9" s="27">
        <v>7.6999999999999999E-2</v>
      </c>
      <c r="EKR9" s="27">
        <v>7.5300000000000006E-2</v>
      </c>
      <c r="EKS9" s="27">
        <v>7.5499999999999998E-2</v>
      </c>
      <c r="EKT9" s="27">
        <v>7.2599999999999998E-2</v>
      </c>
      <c r="EKU9" s="27">
        <v>7.2599999999999998E-2</v>
      </c>
      <c r="EKV9" s="27">
        <v>7.2599999999999998E-2</v>
      </c>
      <c r="EKW9" s="27">
        <v>7.2599999999999998E-2</v>
      </c>
      <c r="EKX9" s="27">
        <v>7.2599999999999998E-2</v>
      </c>
      <c r="EKY9" s="27">
        <v>7.3099999999999998E-2</v>
      </c>
      <c r="EKZ9" s="27">
        <v>7.1099999999999997E-2</v>
      </c>
      <c r="ELA9" s="27">
        <v>7.2900000000000006E-2</v>
      </c>
      <c r="ELB9" s="27">
        <v>7.6300000000000007E-2</v>
      </c>
      <c r="ELC9" s="27">
        <v>7.6300000000000007E-2</v>
      </c>
      <c r="ELD9" s="27">
        <v>7.6300000000000007E-2</v>
      </c>
      <c r="ELE9" s="27">
        <v>7.5700000000000003E-2</v>
      </c>
      <c r="ELF9" s="27">
        <v>7.5899999999999995E-2</v>
      </c>
      <c r="ELG9" s="27">
        <v>7.4499999999999997E-2</v>
      </c>
      <c r="ELH9" s="27">
        <v>7.5200000000000003E-2</v>
      </c>
      <c r="ELI9" s="27">
        <v>7.6499999999999999E-2</v>
      </c>
      <c r="ELJ9" s="27">
        <v>7.6499999999999999E-2</v>
      </c>
      <c r="ELK9" s="27">
        <v>7.6499999999999999E-2</v>
      </c>
      <c r="ELL9" s="27">
        <v>7.6799999999999993E-2</v>
      </c>
      <c r="ELM9" s="27">
        <v>7.5600000000000001E-2</v>
      </c>
      <c r="ELN9" s="27">
        <v>7.6499999999999999E-2</v>
      </c>
      <c r="ELO9" s="27">
        <v>7.5499999999999998E-2</v>
      </c>
      <c r="ELP9" s="27">
        <v>7.5499999999999998E-2</v>
      </c>
      <c r="ELQ9" s="27">
        <v>7.5499999999999998E-2</v>
      </c>
      <c r="ELR9" s="27">
        <v>7.5499999999999998E-2</v>
      </c>
      <c r="ELS9" s="27">
        <v>7.5499999999999998E-2</v>
      </c>
      <c r="ELT9" s="27">
        <v>7.4300000000000005E-2</v>
      </c>
      <c r="ELU9" s="27">
        <v>7.2700000000000001E-2</v>
      </c>
      <c r="ELV9" s="27">
        <v>7.4200000000000002E-2</v>
      </c>
      <c r="ELW9" s="27">
        <v>7.2800000000000004E-2</v>
      </c>
      <c r="ELX9" s="27">
        <v>7.2800000000000004E-2</v>
      </c>
      <c r="ELY9" s="27">
        <v>7.2800000000000004E-2</v>
      </c>
      <c r="ELZ9" s="27">
        <v>7.2700000000000001E-2</v>
      </c>
      <c r="EMA9" s="27">
        <v>7.1199999999999999E-2</v>
      </c>
      <c r="EMB9" s="27">
        <v>7.0900000000000005E-2</v>
      </c>
      <c r="EMC9" s="27">
        <v>6.8900000000000003E-2</v>
      </c>
      <c r="EMD9" s="27">
        <v>6.9599999999999995E-2</v>
      </c>
      <c r="EME9" s="27">
        <v>6.9599999999999995E-2</v>
      </c>
      <c r="EMF9" s="27">
        <v>6.9599999999999995E-2</v>
      </c>
      <c r="EMG9" s="27">
        <v>7.0699999999999999E-2</v>
      </c>
      <c r="EMH9" s="27">
        <v>6.9599999999999995E-2</v>
      </c>
      <c r="EMI9" s="27">
        <v>6.9800000000000001E-2</v>
      </c>
      <c r="EMJ9" s="27">
        <v>7.0699999999999999E-2</v>
      </c>
      <c r="EMK9" s="27">
        <v>7.0599999999999996E-2</v>
      </c>
      <c r="EML9" s="27">
        <v>7.0599999999999996E-2</v>
      </c>
      <c r="EMM9" s="27">
        <v>7.0599999999999996E-2</v>
      </c>
      <c r="EMN9" s="27">
        <v>7.2400000000000006E-2</v>
      </c>
      <c r="EMO9" s="27">
        <v>7.0900000000000005E-2</v>
      </c>
      <c r="EMP9" s="27">
        <v>7.0400000000000004E-2</v>
      </c>
      <c r="EMQ9" s="27">
        <v>6.9599999999999995E-2</v>
      </c>
      <c r="EMR9" s="27">
        <v>6.8099999999999994E-2</v>
      </c>
      <c r="EMS9" s="27">
        <v>6.8099999999999994E-2</v>
      </c>
      <c r="EMT9" s="27">
        <v>6.8099999999999994E-2</v>
      </c>
      <c r="EMU9" s="27">
        <v>6.6299999999999998E-2</v>
      </c>
      <c r="EMV9" s="27">
        <v>6.59E-2</v>
      </c>
      <c r="EMW9" s="27">
        <v>6.5000000000000002E-2</v>
      </c>
      <c r="EMX9" s="27">
        <v>6.5199999999999994E-2</v>
      </c>
      <c r="EMY9" s="27">
        <v>6.5299999999999997E-2</v>
      </c>
      <c r="EMZ9" s="27">
        <v>6.5299999999999997E-2</v>
      </c>
      <c r="ENA9" s="27">
        <v>6.5299999999999997E-2</v>
      </c>
      <c r="ENB9" s="27">
        <v>6.54E-2</v>
      </c>
      <c r="ENC9" s="27">
        <v>6.5699999999999995E-2</v>
      </c>
      <c r="END9" s="27">
        <v>6.5500000000000003E-2</v>
      </c>
      <c r="ENE9" s="27">
        <v>6.5000000000000002E-2</v>
      </c>
      <c r="ENF9" s="27">
        <v>6.6100000000000006E-2</v>
      </c>
      <c r="ENG9" s="27">
        <v>6.6100000000000006E-2</v>
      </c>
      <c r="ENH9" s="27">
        <v>6.6100000000000006E-2</v>
      </c>
      <c r="ENI9" s="27">
        <v>6.7100000000000007E-2</v>
      </c>
      <c r="ENJ9" s="27">
        <v>6.7500000000000004E-2</v>
      </c>
      <c r="ENK9" s="27">
        <v>6.7000000000000004E-2</v>
      </c>
      <c r="ENL9" s="27">
        <v>6.7900000000000002E-2</v>
      </c>
      <c r="ENM9" s="27">
        <v>6.7699999999999996E-2</v>
      </c>
      <c r="ENN9" s="27">
        <v>6.7699999999999996E-2</v>
      </c>
      <c r="ENO9" s="27">
        <v>6.7699999999999996E-2</v>
      </c>
      <c r="ENP9" s="27">
        <v>6.88E-2</v>
      </c>
      <c r="ENQ9" s="27">
        <v>6.83E-2</v>
      </c>
      <c r="ENR9" s="27">
        <v>6.8500000000000005E-2</v>
      </c>
      <c r="ENS9" s="27">
        <v>6.8599999999999994E-2</v>
      </c>
      <c r="ENT9" s="27">
        <v>6.9699999999999998E-2</v>
      </c>
      <c r="ENU9" s="27">
        <v>6.9699999999999998E-2</v>
      </c>
      <c r="ENV9" s="27">
        <v>6.9699999999999998E-2</v>
      </c>
      <c r="ENW9" s="27">
        <v>6.8500000000000005E-2</v>
      </c>
      <c r="ENX9" s="27">
        <v>6.8599999999999994E-2</v>
      </c>
      <c r="ENY9" s="27">
        <v>7.0300000000000001E-2</v>
      </c>
      <c r="ENZ9" s="27">
        <v>7.0800000000000002E-2</v>
      </c>
      <c r="EOA9" s="27">
        <v>6.9800000000000001E-2</v>
      </c>
      <c r="EOB9" s="27">
        <v>6.9800000000000001E-2</v>
      </c>
      <c r="EOC9" s="27">
        <v>6.9800000000000001E-2</v>
      </c>
      <c r="EOD9" s="27">
        <v>6.93E-2</v>
      </c>
      <c r="EOE9" s="27">
        <v>6.8599999999999994E-2</v>
      </c>
      <c r="EOF9" s="27">
        <v>6.8900000000000003E-2</v>
      </c>
      <c r="EOG9" s="27">
        <v>6.9000000000000006E-2</v>
      </c>
      <c r="EOH9" s="27">
        <v>6.9599999999999995E-2</v>
      </c>
      <c r="EOI9" s="27">
        <v>6.9599999999999995E-2</v>
      </c>
      <c r="EOJ9" s="27">
        <v>6.9599999999999995E-2</v>
      </c>
      <c r="EOK9" s="27">
        <v>7.0800000000000002E-2</v>
      </c>
      <c r="EOL9" s="27">
        <v>7.0900000000000005E-2</v>
      </c>
      <c r="EOM9" s="27">
        <v>7.1199999999999999E-2</v>
      </c>
      <c r="EON9" s="27">
        <v>7.17E-2</v>
      </c>
      <c r="EOO9" s="27">
        <v>7.0499999999999993E-2</v>
      </c>
      <c r="EOP9" s="27">
        <v>7.0499999999999993E-2</v>
      </c>
      <c r="EOQ9" s="27">
        <v>7.0499999999999993E-2</v>
      </c>
      <c r="EOR9" s="27">
        <v>7.2599999999999998E-2</v>
      </c>
      <c r="EOS9" s="27">
        <v>7.17E-2</v>
      </c>
      <c r="EOT9" s="27">
        <v>7.1099999999999997E-2</v>
      </c>
      <c r="EOU9" s="27">
        <v>7.1599999999999997E-2</v>
      </c>
      <c r="EOV9" s="27">
        <v>7.2300000000000003E-2</v>
      </c>
      <c r="EOW9" s="27">
        <v>7.2300000000000003E-2</v>
      </c>
      <c r="EOX9" s="27">
        <v>7.2300000000000003E-2</v>
      </c>
      <c r="EOY9" s="27">
        <v>7.0300000000000001E-2</v>
      </c>
      <c r="EOZ9" s="27">
        <v>7.2099999999999997E-2</v>
      </c>
      <c r="EPA9" s="27">
        <v>7.1999999999999995E-2</v>
      </c>
      <c r="EPB9" s="27">
        <v>7.2900000000000006E-2</v>
      </c>
      <c r="EPC9" s="27">
        <v>7.2900000000000006E-2</v>
      </c>
      <c r="EPD9" s="27">
        <v>7.2900000000000006E-2</v>
      </c>
      <c r="EPE9" s="27">
        <v>7.2900000000000006E-2</v>
      </c>
      <c r="EPF9" s="27">
        <v>7.3999999999999996E-2</v>
      </c>
      <c r="EPG9" s="27">
        <v>7.4399999999999994E-2</v>
      </c>
      <c r="EPH9" s="27">
        <v>7.4899999999999994E-2</v>
      </c>
      <c r="EPI9" s="27">
        <v>7.3300000000000004E-2</v>
      </c>
      <c r="EPJ9" s="27">
        <v>7.2300000000000003E-2</v>
      </c>
      <c r="EPK9" s="27">
        <v>7.2300000000000003E-2</v>
      </c>
      <c r="EPL9" s="27">
        <v>7.2300000000000003E-2</v>
      </c>
      <c r="EPM9" s="27">
        <v>7.2400000000000006E-2</v>
      </c>
    </row>
    <row r="10" spans="1:3809" x14ac:dyDescent="0.3">
      <c r="A10" t="s">
        <v>8254</v>
      </c>
      <c r="B10" s="27">
        <v>0.1152</v>
      </c>
      <c r="C10" s="27">
        <v>0.1149</v>
      </c>
      <c r="D10" s="27">
        <v>0.1144</v>
      </c>
      <c r="E10" s="27">
        <v>0.1139</v>
      </c>
      <c r="F10" s="27">
        <v>0.1139</v>
      </c>
      <c r="G10" s="27">
        <v>0.1139</v>
      </c>
      <c r="H10" s="27">
        <v>0.114</v>
      </c>
      <c r="I10" s="27">
        <v>0.1142</v>
      </c>
      <c r="J10" s="27">
        <v>0.1152</v>
      </c>
      <c r="K10" s="27">
        <v>0.1148</v>
      </c>
      <c r="L10" s="27">
        <v>0.1147</v>
      </c>
      <c r="M10" s="27">
        <v>0.1147</v>
      </c>
      <c r="N10" s="27">
        <v>0.1147</v>
      </c>
      <c r="O10" s="27">
        <v>0.1142</v>
      </c>
      <c r="P10" s="27">
        <v>0.1145</v>
      </c>
      <c r="Q10" s="27">
        <v>0.114</v>
      </c>
      <c r="R10" s="27">
        <v>0.114</v>
      </c>
      <c r="S10" s="27">
        <v>0.11409999999999999</v>
      </c>
      <c r="T10" s="27">
        <v>0.11409999999999999</v>
      </c>
      <c r="U10" s="27">
        <v>0.11409999999999999</v>
      </c>
      <c r="V10" s="27">
        <v>0.1149</v>
      </c>
      <c r="W10" s="27">
        <v>0.11409999999999999</v>
      </c>
      <c r="X10" s="27">
        <v>0.11459999999999999</v>
      </c>
      <c r="Y10" s="27">
        <v>0.11459999999999999</v>
      </c>
      <c r="Z10" s="27">
        <v>0.1144</v>
      </c>
      <c r="AA10" s="27">
        <v>0.1144</v>
      </c>
      <c r="AB10" s="27">
        <v>0.1144</v>
      </c>
      <c r="AC10" s="27">
        <v>0.11409999999999999</v>
      </c>
      <c r="AD10" s="27">
        <v>0.114</v>
      </c>
      <c r="AE10" s="27">
        <v>0.11459999999999999</v>
      </c>
      <c r="AF10" s="27">
        <v>0.1144</v>
      </c>
      <c r="AG10" s="27">
        <v>0.11409999999999999</v>
      </c>
      <c r="AH10" s="27">
        <v>0.11409999999999999</v>
      </c>
      <c r="AI10" s="27">
        <v>0.11409999999999999</v>
      </c>
      <c r="AJ10" s="27">
        <v>0.11509999999999999</v>
      </c>
      <c r="AK10" s="27">
        <v>0.11600000000000001</v>
      </c>
      <c r="AL10" s="27">
        <v>0.11600000000000001</v>
      </c>
      <c r="AM10" s="27">
        <v>0.11509999999999999</v>
      </c>
      <c r="AN10" s="27">
        <v>0.1152</v>
      </c>
      <c r="AO10" s="27">
        <v>0.1152</v>
      </c>
      <c r="AP10" s="27">
        <v>0.1152</v>
      </c>
      <c r="AQ10" s="27">
        <v>0.11509999999999999</v>
      </c>
      <c r="AR10" s="27">
        <v>0.1167</v>
      </c>
      <c r="AS10" s="27">
        <v>0.1173</v>
      </c>
      <c r="AT10" s="27">
        <v>0.1172</v>
      </c>
      <c r="AU10" s="27">
        <v>0.1172</v>
      </c>
      <c r="AV10" s="27">
        <v>0.1172</v>
      </c>
      <c r="AW10" s="27">
        <v>0.1172</v>
      </c>
      <c r="AX10" s="27">
        <v>0.1172</v>
      </c>
      <c r="AY10" s="27">
        <v>0.11799999999999999</v>
      </c>
      <c r="AZ10" s="27">
        <v>0.1179</v>
      </c>
      <c r="BA10" s="27">
        <v>0.1178</v>
      </c>
      <c r="BB10" s="27">
        <v>0.1179</v>
      </c>
      <c r="BC10" s="27">
        <v>0.1179</v>
      </c>
      <c r="BD10" s="27">
        <v>0.1179</v>
      </c>
      <c r="BE10" s="27">
        <v>0.11749999999999999</v>
      </c>
      <c r="BF10" s="27">
        <v>0.1176</v>
      </c>
      <c r="BG10" s="27">
        <v>0.1172</v>
      </c>
      <c r="BH10" s="27">
        <v>0.1168</v>
      </c>
      <c r="BI10" s="27">
        <v>0.1163</v>
      </c>
      <c r="BJ10" s="27">
        <v>0.1163</v>
      </c>
      <c r="BK10" s="27">
        <v>0.1163</v>
      </c>
      <c r="BL10" s="27">
        <v>0.11650000000000001</v>
      </c>
      <c r="BM10" s="27">
        <v>0.1168</v>
      </c>
      <c r="BN10" s="27">
        <v>0.11609999999999999</v>
      </c>
      <c r="BO10" s="27">
        <v>0.1166</v>
      </c>
      <c r="BP10" s="27">
        <v>0.1163</v>
      </c>
      <c r="BQ10" s="27">
        <v>0.1163</v>
      </c>
      <c r="BR10" s="27">
        <v>0.1163</v>
      </c>
      <c r="BS10" s="27">
        <v>0.1152</v>
      </c>
      <c r="BT10" s="27">
        <v>0.1162</v>
      </c>
      <c r="BU10" s="27">
        <v>0.1171</v>
      </c>
      <c r="BV10" s="27">
        <v>0.1172</v>
      </c>
      <c r="BW10" s="27">
        <v>0.1172</v>
      </c>
      <c r="BX10" s="27">
        <v>0.1172</v>
      </c>
      <c r="BY10" s="27">
        <v>0.1172</v>
      </c>
      <c r="BZ10" s="27">
        <v>0.11840000000000001</v>
      </c>
      <c r="CA10" s="27">
        <v>0.1172</v>
      </c>
      <c r="CB10" s="27">
        <v>0.1174</v>
      </c>
      <c r="CC10" s="27">
        <v>0.1173</v>
      </c>
      <c r="CD10" s="27">
        <v>0.1167</v>
      </c>
      <c r="CE10" s="27">
        <v>0.1167</v>
      </c>
      <c r="CF10" s="27">
        <v>0.1167</v>
      </c>
      <c r="CG10" s="27">
        <v>0.1163</v>
      </c>
      <c r="CH10" s="27">
        <v>0.1162</v>
      </c>
      <c r="CI10" s="27">
        <v>0.1158</v>
      </c>
      <c r="CJ10" s="27">
        <v>0.11509999999999999</v>
      </c>
      <c r="CK10" s="27">
        <v>0.1137</v>
      </c>
      <c r="CL10" s="27">
        <v>0.1137</v>
      </c>
      <c r="CM10" s="27">
        <v>0.1137</v>
      </c>
      <c r="CN10" s="27">
        <v>0.1152</v>
      </c>
      <c r="CO10" s="27">
        <v>0.1153</v>
      </c>
      <c r="CP10" s="27">
        <v>0.11559999999999999</v>
      </c>
      <c r="CQ10" s="27">
        <v>0.11609999999999999</v>
      </c>
      <c r="CR10" s="27">
        <v>0.11700000000000001</v>
      </c>
      <c r="CS10" s="27">
        <v>0.11700000000000001</v>
      </c>
      <c r="CT10" s="27">
        <v>0.11700000000000001</v>
      </c>
      <c r="CU10" s="27">
        <v>0.1174</v>
      </c>
      <c r="CV10" s="27">
        <v>0.1172</v>
      </c>
      <c r="CW10" s="27">
        <v>0.1163</v>
      </c>
      <c r="CX10" s="27">
        <v>0.1163</v>
      </c>
      <c r="CY10" s="27">
        <v>0.11600000000000001</v>
      </c>
      <c r="CZ10" s="27">
        <v>0.11600000000000001</v>
      </c>
      <c r="DA10" s="27">
        <v>0.11600000000000001</v>
      </c>
      <c r="DB10" s="27">
        <v>0.11609999999999999</v>
      </c>
      <c r="DC10" s="27">
        <v>0.11650000000000001</v>
      </c>
      <c r="DD10" s="27">
        <v>0.1159</v>
      </c>
      <c r="DE10" s="27">
        <v>0.1162</v>
      </c>
      <c r="DF10" s="27">
        <v>0.1153</v>
      </c>
      <c r="DG10" s="27">
        <v>0.1153</v>
      </c>
      <c r="DH10" s="27">
        <v>0.1153</v>
      </c>
      <c r="DI10" s="27">
        <v>0.11550000000000001</v>
      </c>
      <c r="DJ10" s="27">
        <v>0.1158</v>
      </c>
      <c r="DK10" s="27">
        <v>0.1153</v>
      </c>
      <c r="DL10" s="27">
        <v>0.1152</v>
      </c>
      <c r="DM10" s="27">
        <v>0.11609999999999999</v>
      </c>
      <c r="DN10" s="27">
        <v>0.11609999999999999</v>
      </c>
      <c r="DO10" s="27">
        <v>0.11609999999999999</v>
      </c>
      <c r="DP10" s="27">
        <v>0.1167</v>
      </c>
      <c r="DQ10" s="27">
        <v>0.1176</v>
      </c>
      <c r="DR10" s="27">
        <v>0.11799999999999999</v>
      </c>
      <c r="DS10" s="27">
        <v>0.11799999999999999</v>
      </c>
      <c r="DT10" s="27">
        <v>0.1186</v>
      </c>
      <c r="DU10" s="27">
        <v>0.1186</v>
      </c>
      <c r="DV10" s="27">
        <v>0.1186</v>
      </c>
      <c r="DW10" s="27">
        <v>0.11890000000000001</v>
      </c>
      <c r="DX10" s="27">
        <v>0.1179</v>
      </c>
      <c r="DY10" s="27">
        <v>0.1177</v>
      </c>
      <c r="DZ10" s="27">
        <v>0.1173</v>
      </c>
      <c r="EA10" s="27">
        <v>0.1169</v>
      </c>
      <c r="EB10" s="27">
        <v>0.1169</v>
      </c>
      <c r="EC10" s="27">
        <v>0.1169</v>
      </c>
      <c r="ED10" s="27">
        <v>0.1166</v>
      </c>
      <c r="EE10" s="27">
        <v>0.11650000000000001</v>
      </c>
      <c r="EF10" s="27">
        <v>0.1163</v>
      </c>
      <c r="EG10" s="27">
        <v>0.1166</v>
      </c>
      <c r="EH10" s="27">
        <v>0.1173</v>
      </c>
      <c r="EI10" s="27">
        <v>0.1173</v>
      </c>
      <c r="EJ10" s="27">
        <v>0.1173</v>
      </c>
      <c r="EK10" s="27">
        <v>0.1168</v>
      </c>
      <c r="EL10" s="27">
        <v>0.11700000000000001</v>
      </c>
      <c r="EM10" s="27">
        <v>0.11700000000000001</v>
      </c>
      <c r="EN10" s="27">
        <v>0.1172</v>
      </c>
      <c r="EO10" s="27">
        <v>0.1182</v>
      </c>
      <c r="EP10" s="27">
        <v>0.1182</v>
      </c>
      <c r="EQ10" s="27">
        <v>0.1182</v>
      </c>
      <c r="ER10" s="27">
        <v>0.1183</v>
      </c>
      <c r="ES10" s="27">
        <v>0.1173</v>
      </c>
      <c r="ET10" s="27">
        <v>0.11700000000000001</v>
      </c>
      <c r="EU10" s="27">
        <v>0.1168</v>
      </c>
      <c r="EV10" s="27">
        <v>0.11559999999999999</v>
      </c>
      <c r="EW10" s="27">
        <v>0.11559999999999999</v>
      </c>
      <c r="EX10" s="27">
        <v>0.11559999999999999</v>
      </c>
      <c r="EY10" s="27">
        <v>0.1145</v>
      </c>
      <c r="EZ10" s="27">
        <v>0.115</v>
      </c>
      <c r="FA10" s="27">
        <v>0.11509999999999999</v>
      </c>
      <c r="FB10" s="27">
        <v>0.11509999999999999</v>
      </c>
      <c r="FC10" s="27">
        <v>0.1148</v>
      </c>
      <c r="FD10" s="27">
        <v>0.1148</v>
      </c>
      <c r="FE10" s="27">
        <v>0.1148</v>
      </c>
      <c r="FF10" s="27">
        <v>0.11409999999999999</v>
      </c>
      <c r="FG10" s="27">
        <v>0.11409999999999999</v>
      </c>
      <c r="FH10" s="27">
        <v>0.11409999999999999</v>
      </c>
      <c r="FI10" s="27">
        <v>0.11409999999999999</v>
      </c>
      <c r="FJ10" s="27">
        <v>0.1148</v>
      </c>
      <c r="FK10" s="27">
        <v>0.1148</v>
      </c>
      <c r="FL10" s="27">
        <v>0.1148</v>
      </c>
      <c r="FM10" s="27">
        <v>0.1157</v>
      </c>
      <c r="FN10" s="27">
        <v>0.1148</v>
      </c>
      <c r="FO10" s="27">
        <v>0.11509999999999999</v>
      </c>
      <c r="FP10" s="27">
        <v>0.1159</v>
      </c>
      <c r="FQ10" s="27">
        <v>0.11609999999999999</v>
      </c>
      <c r="FR10" s="27">
        <v>0.11609999999999999</v>
      </c>
      <c r="FS10" s="27">
        <v>0.11609999999999999</v>
      </c>
      <c r="FT10" s="27">
        <v>0.1168</v>
      </c>
      <c r="FU10" s="27">
        <v>0.1167</v>
      </c>
      <c r="FV10" s="27">
        <v>0.1173</v>
      </c>
      <c r="FW10" s="27">
        <v>0.1179</v>
      </c>
      <c r="FX10" s="27">
        <v>0.1173</v>
      </c>
      <c r="FY10" s="27">
        <v>0.1173</v>
      </c>
      <c r="FZ10" s="27">
        <v>0.1173</v>
      </c>
      <c r="GA10" s="27">
        <v>0.11700000000000001</v>
      </c>
      <c r="GB10" s="27">
        <v>0.1177</v>
      </c>
      <c r="GC10" s="27">
        <v>0.1183</v>
      </c>
      <c r="GD10" s="27">
        <v>0.11700000000000001</v>
      </c>
      <c r="GE10" s="27">
        <v>0.1166</v>
      </c>
      <c r="GF10" s="27">
        <v>0.1166</v>
      </c>
      <c r="GG10" s="27">
        <v>0.1166</v>
      </c>
      <c r="GH10" s="27">
        <v>0.11700000000000001</v>
      </c>
      <c r="GI10" s="27">
        <v>0.1162</v>
      </c>
      <c r="GJ10" s="27">
        <v>0.1164</v>
      </c>
      <c r="GK10" s="27">
        <v>0.1168</v>
      </c>
      <c r="GL10" s="27">
        <v>0.1166</v>
      </c>
      <c r="GM10" s="27">
        <v>0.1166</v>
      </c>
      <c r="GN10" s="27">
        <v>0.1166</v>
      </c>
      <c r="GO10" s="27">
        <v>0.1171</v>
      </c>
      <c r="GP10" s="27">
        <v>0.1173</v>
      </c>
      <c r="GQ10" s="27">
        <v>0.1176</v>
      </c>
      <c r="GR10" s="27">
        <v>0.11840000000000001</v>
      </c>
      <c r="GS10" s="27">
        <v>0.11799999999999999</v>
      </c>
      <c r="GT10" s="27">
        <v>0.11799999999999999</v>
      </c>
      <c r="GU10" s="27">
        <v>0.11799999999999999</v>
      </c>
      <c r="GV10" s="27">
        <v>0.1177</v>
      </c>
      <c r="GW10" s="27">
        <v>0.1177</v>
      </c>
      <c r="GX10" s="27">
        <v>0.1178</v>
      </c>
      <c r="GY10" s="27">
        <v>0.1181</v>
      </c>
      <c r="GZ10" s="27">
        <v>0.11890000000000001</v>
      </c>
      <c r="HA10" s="27">
        <v>0.11890000000000001</v>
      </c>
      <c r="HB10" s="27">
        <v>0.11890000000000001</v>
      </c>
      <c r="HC10" s="27">
        <v>0.1202</v>
      </c>
      <c r="HD10" s="27">
        <v>0.1205</v>
      </c>
      <c r="HE10" s="27">
        <v>0.1197</v>
      </c>
      <c r="HF10" s="27">
        <v>0.11940000000000001</v>
      </c>
      <c r="HG10" s="27">
        <v>0.12</v>
      </c>
      <c r="HH10" s="27">
        <v>0.12</v>
      </c>
      <c r="HI10" s="27">
        <v>0.12</v>
      </c>
      <c r="HJ10" s="27">
        <v>0.1197</v>
      </c>
      <c r="HK10" s="27">
        <v>0.11849999999999999</v>
      </c>
      <c r="HL10" s="27">
        <v>0.1192</v>
      </c>
      <c r="HM10" s="27">
        <v>0.1196</v>
      </c>
      <c r="HN10" s="27">
        <v>0.1192</v>
      </c>
      <c r="HO10" s="27">
        <v>0.1192</v>
      </c>
      <c r="HP10" s="27">
        <v>0.1192</v>
      </c>
      <c r="HQ10" s="27">
        <v>0.1203</v>
      </c>
      <c r="HR10" s="27">
        <v>0.1201</v>
      </c>
      <c r="HS10" s="27">
        <v>0.1208</v>
      </c>
      <c r="HT10" s="27">
        <v>0.12139999999999999</v>
      </c>
      <c r="HU10" s="27">
        <v>0.12139999999999999</v>
      </c>
      <c r="HV10" s="27">
        <v>0.12139999999999999</v>
      </c>
      <c r="HW10" s="27">
        <v>0.12139999999999999</v>
      </c>
      <c r="HX10" s="27">
        <v>0.1216</v>
      </c>
      <c r="HY10" s="27">
        <v>0.12230000000000001</v>
      </c>
      <c r="HZ10" s="27">
        <v>0.123</v>
      </c>
      <c r="IA10" s="27">
        <v>0.12239999999999999</v>
      </c>
      <c r="IB10" s="27">
        <v>0.1222</v>
      </c>
      <c r="IC10" s="27">
        <v>0.1222</v>
      </c>
      <c r="ID10" s="27">
        <v>0.1222</v>
      </c>
      <c r="IE10" s="27">
        <v>0.12180000000000001</v>
      </c>
      <c r="IF10" s="27">
        <v>0.1217</v>
      </c>
      <c r="IG10" s="27">
        <v>0.1205</v>
      </c>
      <c r="IH10" s="27">
        <v>0.1207</v>
      </c>
      <c r="II10" s="27">
        <v>0.12089999999999999</v>
      </c>
      <c r="IJ10" s="27">
        <v>0.12089999999999999</v>
      </c>
      <c r="IK10" s="27">
        <v>0.12089999999999999</v>
      </c>
      <c r="IL10" s="27">
        <v>0.1215</v>
      </c>
      <c r="IM10" s="27">
        <v>0.12230000000000001</v>
      </c>
      <c r="IN10" s="27">
        <v>0.12230000000000001</v>
      </c>
      <c r="IO10" s="27">
        <v>0.1229</v>
      </c>
      <c r="IP10" s="27">
        <v>0.12230000000000001</v>
      </c>
      <c r="IQ10" s="27">
        <v>0.12230000000000001</v>
      </c>
      <c r="IR10" s="27">
        <v>0.12230000000000001</v>
      </c>
      <c r="IS10" s="27">
        <v>0.1232</v>
      </c>
      <c r="IT10" s="27">
        <v>0.1229</v>
      </c>
      <c r="IU10" s="27">
        <v>0.123</v>
      </c>
      <c r="IV10" s="27">
        <v>0.123</v>
      </c>
      <c r="IW10" s="27">
        <v>0.12280000000000001</v>
      </c>
      <c r="IX10" s="27">
        <v>0.12280000000000001</v>
      </c>
      <c r="IY10" s="27">
        <v>0.12280000000000001</v>
      </c>
      <c r="IZ10" s="27">
        <v>0.1227</v>
      </c>
      <c r="JA10" s="27">
        <v>0.1222</v>
      </c>
      <c r="JB10" s="27">
        <v>0.1225</v>
      </c>
      <c r="JC10" s="27">
        <v>0.1221</v>
      </c>
      <c r="JD10" s="27">
        <v>0.1215</v>
      </c>
      <c r="JE10" s="27">
        <v>0.1215</v>
      </c>
      <c r="JF10" s="27">
        <v>0.1215</v>
      </c>
      <c r="JG10" s="27">
        <v>0.12139999999999999</v>
      </c>
      <c r="JH10" s="27">
        <v>0.1203</v>
      </c>
      <c r="JI10" s="27">
        <v>0.1196</v>
      </c>
      <c r="JJ10" s="27">
        <v>0.1193</v>
      </c>
      <c r="JK10" s="27">
        <v>0.1188</v>
      </c>
      <c r="JL10" s="27">
        <v>0.1188</v>
      </c>
      <c r="JM10" s="27">
        <v>0.1188</v>
      </c>
      <c r="JN10" s="27">
        <v>0.11899999999999999</v>
      </c>
      <c r="JO10" s="27">
        <v>0.1188</v>
      </c>
      <c r="JP10" s="27">
        <v>0.11899999999999999</v>
      </c>
      <c r="JQ10" s="27">
        <v>0.1197</v>
      </c>
      <c r="JR10" s="27">
        <v>0.11990000000000001</v>
      </c>
      <c r="JS10" s="27">
        <v>0.11990000000000001</v>
      </c>
      <c r="JT10" s="27">
        <v>0.11990000000000001</v>
      </c>
      <c r="JU10" s="27">
        <v>0.1203</v>
      </c>
      <c r="JV10" s="27">
        <v>0.1196</v>
      </c>
      <c r="JW10" s="27">
        <v>0.12039999999999999</v>
      </c>
      <c r="JX10" s="27">
        <v>0.11990000000000001</v>
      </c>
      <c r="JY10" s="27">
        <v>0.1195</v>
      </c>
      <c r="JZ10" s="27">
        <v>0.1195</v>
      </c>
      <c r="KA10" s="27">
        <v>0.1195</v>
      </c>
      <c r="KB10" s="27">
        <v>0.12</v>
      </c>
      <c r="KC10" s="27">
        <v>0.12</v>
      </c>
      <c r="KD10" s="27">
        <v>0.11849999999999999</v>
      </c>
      <c r="KE10" s="27">
        <v>0.1181</v>
      </c>
      <c r="KF10" s="27">
        <v>0.1177</v>
      </c>
      <c r="KG10" s="27">
        <v>0.1177</v>
      </c>
      <c r="KH10" s="27">
        <v>0.1177</v>
      </c>
      <c r="KI10" s="27">
        <v>0.1183</v>
      </c>
      <c r="KJ10" s="27">
        <v>0.11849999999999999</v>
      </c>
      <c r="KK10" s="27">
        <v>0.1197</v>
      </c>
      <c r="KL10" s="27">
        <v>0.1197</v>
      </c>
      <c r="KM10" s="27">
        <v>0.1202</v>
      </c>
      <c r="KN10" s="27">
        <v>0.1202</v>
      </c>
      <c r="KO10" s="27">
        <v>0.1202</v>
      </c>
      <c r="KP10" s="27">
        <v>0.1215</v>
      </c>
      <c r="KQ10" s="27">
        <v>0.1216</v>
      </c>
      <c r="KR10" s="27">
        <v>0.1221</v>
      </c>
      <c r="KS10" s="27">
        <v>0.1211</v>
      </c>
      <c r="KT10" s="27">
        <v>0.1215</v>
      </c>
      <c r="KU10" s="27">
        <v>0.1215</v>
      </c>
      <c r="KV10" s="27">
        <v>0.1215</v>
      </c>
      <c r="KW10" s="27">
        <v>0.1217</v>
      </c>
      <c r="KX10" s="27">
        <v>0.1226</v>
      </c>
      <c r="KY10" s="27">
        <v>0.1231</v>
      </c>
      <c r="KZ10" s="27">
        <v>0.1226</v>
      </c>
      <c r="LA10" s="27">
        <v>0.12189999999999999</v>
      </c>
      <c r="LB10" s="27">
        <v>0.12189999999999999</v>
      </c>
      <c r="LC10" s="27">
        <v>0.12189999999999999</v>
      </c>
      <c r="LD10" s="27">
        <v>0.1227</v>
      </c>
      <c r="LE10" s="27">
        <v>0.12239999999999999</v>
      </c>
      <c r="LF10" s="27">
        <v>0.12239999999999999</v>
      </c>
      <c r="LG10" s="27">
        <v>0.1226</v>
      </c>
      <c r="LH10" s="27">
        <v>0.1217</v>
      </c>
      <c r="LI10" s="27">
        <v>0.1217</v>
      </c>
      <c r="LJ10" s="27">
        <v>0.1217</v>
      </c>
      <c r="LK10" s="27">
        <v>0.121</v>
      </c>
      <c r="LL10" s="27">
        <v>0.1222</v>
      </c>
      <c r="LM10" s="27">
        <v>0.1234</v>
      </c>
      <c r="LN10" s="27">
        <v>0.1236</v>
      </c>
      <c r="LO10" s="27">
        <v>0.12280000000000001</v>
      </c>
      <c r="LP10" s="27">
        <v>0.12280000000000001</v>
      </c>
      <c r="LQ10" s="27">
        <v>0.12280000000000001</v>
      </c>
      <c r="LR10" s="27">
        <v>0.1234</v>
      </c>
      <c r="LS10" s="27">
        <v>0.1242</v>
      </c>
      <c r="LT10" s="27">
        <v>0.1244</v>
      </c>
      <c r="LU10" s="27">
        <v>0.12509999999999999</v>
      </c>
      <c r="LV10" s="27">
        <v>0.1242</v>
      </c>
      <c r="LW10" s="27">
        <v>0.1242</v>
      </c>
      <c r="LX10" s="27">
        <v>0.1242</v>
      </c>
      <c r="LY10" s="27">
        <v>0.124</v>
      </c>
      <c r="LZ10" s="27">
        <v>0.12330000000000001</v>
      </c>
      <c r="MA10" s="27">
        <v>0.1232</v>
      </c>
      <c r="MB10" s="27">
        <v>0.1225</v>
      </c>
      <c r="MC10" s="27">
        <v>0.1226</v>
      </c>
      <c r="MD10" s="27">
        <v>0.1226</v>
      </c>
      <c r="ME10" s="27">
        <v>0.1226</v>
      </c>
      <c r="MF10" s="27">
        <v>0.12230000000000001</v>
      </c>
      <c r="MG10" s="27">
        <v>0.1226</v>
      </c>
      <c r="MH10" s="27">
        <v>0.1232</v>
      </c>
      <c r="MI10" s="27">
        <v>0.1235</v>
      </c>
      <c r="MJ10" s="27">
        <v>0.1235</v>
      </c>
      <c r="MK10" s="27">
        <v>0.1235</v>
      </c>
      <c r="ML10" s="27">
        <v>0.1235</v>
      </c>
      <c r="MM10" s="27">
        <v>0.12239999999999999</v>
      </c>
      <c r="MN10" s="27">
        <v>0.12230000000000001</v>
      </c>
      <c r="MO10" s="27">
        <v>0.1215</v>
      </c>
      <c r="MP10" s="27">
        <v>0.1231</v>
      </c>
      <c r="MQ10" s="27">
        <v>0.1229</v>
      </c>
      <c r="MR10" s="27">
        <v>0.1229</v>
      </c>
      <c r="MS10" s="27">
        <v>0.1229</v>
      </c>
      <c r="MT10" s="27">
        <v>0.1244</v>
      </c>
      <c r="MU10" s="27">
        <v>0.12470000000000001</v>
      </c>
      <c r="MV10" s="27">
        <v>0.12479999999999999</v>
      </c>
      <c r="MW10" s="27">
        <v>0.1241</v>
      </c>
      <c r="MX10" s="27">
        <v>0.1236</v>
      </c>
      <c r="MY10" s="27">
        <v>0.1236</v>
      </c>
      <c r="MZ10" s="27">
        <v>0.1236</v>
      </c>
      <c r="NA10" s="27">
        <v>0.1246</v>
      </c>
      <c r="NB10" s="27">
        <v>0.1235</v>
      </c>
      <c r="NC10" s="27">
        <v>0.1229</v>
      </c>
      <c r="ND10" s="27">
        <v>0.1235</v>
      </c>
      <c r="NE10" s="27">
        <v>0.12239999999999999</v>
      </c>
      <c r="NF10" s="27">
        <v>0.12239999999999999</v>
      </c>
      <c r="NG10" s="27">
        <v>0.12239999999999999</v>
      </c>
      <c r="NH10" s="27">
        <v>0.1227</v>
      </c>
      <c r="NI10" s="27">
        <v>0.12180000000000001</v>
      </c>
      <c r="NJ10" s="27">
        <v>0.12089999999999999</v>
      </c>
      <c r="NK10" s="27">
        <v>0.12239999999999999</v>
      </c>
      <c r="NL10" s="27">
        <v>0.123</v>
      </c>
      <c r="NM10" s="27">
        <v>0.123</v>
      </c>
      <c r="NN10" s="27">
        <v>0.123</v>
      </c>
      <c r="NO10" s="27">
        <v>0.1237</v>
      </c>
      <c r="NP10" s="27">
        <v>0.1232</v>
      </c>
      <c r="NQ10" s="27">
        <v>0.12429999999999999</v>
      </c>
      <c r="NR10" s="27">
        <v>0.1234</v>
      </c>
      <c r="NS10" s="27">
        <v>0.123</v>
      </c>
      <c r="NT10" s="27">
        <v>0.123</v>
      </c>
      <c r="NU10" s="27">
        <v>0.123</v>
      </c>
      <c r="NV10" s="27">
        <v>0.1235</v>
      </c>
      <c r="NW10" s="27">
        <v>0.1231</v>
      </c>
      <c r="NX10" s="27">
        <v>0.1242</v>
      </c>
      <c r="NY10" s="27">
        <v>0.12529999999999999</v>
      </c>
      <c r="NZ10" s="27">
        <v>0.12509999999999999</v>
      </c>
      <c r="OA10" s="27">
        <v>0.12509999999999999</v>
      </c>
      <c r="OB10" s="27">
        <v>0.12509999999999999</v>
      </c>
      <c r="OC10" s="27">
        <v>0.1244</v>
      </c>
      <c r="OD10" s="27">
        <v>0.1237</v>
      </c>
      <c r="OE10" s="27">
        <v>0.12330000000000001</v>
      </c>
      <c r="OF10" s="27">
        <v>0.1237</v>
      </c>
      <c r="OG10" s="27">
        <v>0.1241</v>
      </c>
      <c r="OH10" s="27">
        <v>0.1241</v>
      </c>
      <c r="OI10" s="27">
        <v>0.1241</v>
      </c>
      <c r="OJ10" s="27">
        <v>0.12429999999999999</v>
      </c>
      <c r="OK10" s="27">
        <v>0.12379999999999999</v>
      </c>
      <c r="OL10" s="27">
        <v>0.125</v>
      </c>
      <c r="OM10" s="27">
        <v>0.125</v>
      </c>
      <c r="ON10" s="27">
        <v>0.125</v>
      </c>
      <c r="OO10" s="27">
        <v>0.125</v>
      </c>
      <c r="OP10" s="27">
        <v>0.125</v>
      </c>
      <c r="OQ10" s="27">
        <v>0.1258</v>
      </c>
      <c r="OR10" s="27">
        <v>0.12559999999999999</v>
      </c>
      <c r="OS10" s="27">
        <v>0.1268</v>
      </c>
      <c r="OT10" s="27">
        <v>0.12709999999999999</v>
      </c>
      <c r="OU10" s="27">
        <v>0.12820000000000001</v>
      </c>
      <c r="OV10" s="27">
        <v>0.12820000000000001</v>
      </c>
      <c r="OW10" s="27">
        <v>0.12820000000000001</v>
      </c>
      <c r="OX10" s="27">
        <v>0.12920000000000001</v>
      </c>
      <c r="OY10" s="27">
        <v>0.12889999999999999</v>
      </c>
      <c r="OZ10" s="27">
        <v>0.12870000000000001</v>
      </c>
      <c r="PA10" s="27">
        <v>0.12889999999999999</v>
      </c>
      <c r="PB10" s="27">
        <v>0.1288</v>
      </c>
      <c r="PC10" s="27">
        <v>0.1288</v>
      </c>
      <c r="PD10" s="27">
        <v>0.1288</v>
      </c>
      <c r="PE10" s="27">
        <v>0.12839999999999999</v>
      </c>
      <c r="PF10" s="27">
        <v>0.12870000000000001</v>
      </c>
      <c r="PG10" s="27">
        <v>0.12809999999999999</v>
      </c>
      <c r="PH10" s="27">
        <v>0.1283</v>
      </c>
      <c r="PI10" s="27">
        <v>0.12759999999999999</v>
      </c>
      <c r="PJ10" s="27">
        <v>0.12759999999999999</v>
      </c>
      <c r="PK10" s="27">
        <v>0.12759999999999999</v>
      </c>
      <c r="PL10" s="27">
        <v>0.12790000000000001</v>
      </c>
      <c r="PM10" s="27">
        <v>0.12740000000000001</v>
      </c>
      <c r="PN10" s="27">
        <v>0.1278</v>
      </c>
      <c r="PO10" s="27">
        <v>0.1273</v>
      </c>
      <c r="PP10" s="27">
        <v>0.1273</v>
      </c>
      <c r="PQ10" s="27">
        <v>0.1273</v>
      </c>
      <c r="PR10" s="27">
        <v>0.1273</v>
      </c>
      <c r="PS10" s="27">
        <v>0.1273</v>
      </c>
      <c r="PT10" s="27">
        <v>0.12859999999999999</v>
      </c>
      <c r="PU10" s="27">
        <v>0.1295</v>
      </c>
      <c r="PV10" s="27">
        <v>0.1298</v>
      </c>
      <c r="PW10" s="27">
        <v>0.129</v>
      </c>
      <c r="PX10" s="27">
        <v>0.129</v>
      </c>
      <c r="PY10" s="27">
        <v>0.129</v>
      </c>
      <c r="PZ10" s="27">
        <v>0.12920000000000001</v>
      </c>
      <c r="QA10" s="27">
        <v>0.1293</v>
      </c>
      <c r="QB10" s="27">
        <v>0.12939999999999999</v>
      </c>
      <c r="QC10" s="27">
        <v>0.1293</v>
      </c>
      <c r="QD10" s="27">
        <v>0.12959999999999999</v>
      </c>
      <c r="QE10" s="27">
        <v>0.12959999999999999</v>
      </c>
      <c r="QF10" s="27">
        <v>0.12959999999999999</v>
      </c>
      <c r="QG10" s="27">
        <v>0.1298</v>
      </c>
      <c r="QH10" s="27">
        <v>0.12920000000000001</v>
      </c>
      <c r="QI10" s="27">
        <v>0.12920000000000001</v>
      </c>
      <c r="QJ10" s="27">
        <v>0.12859999999999999</v>
      </c>
      <c r="QK10" s="27">
        <v>0.12809999999999999</v>
      </c>
      <c r="QL10" s="27">
        <v>0.12809999999999999</v>
      </c>
      <c r="QM10" s="27">
        <v>0.12809999999999999</v>
      </c>
      <c r="QN10" s="27">
        <v>0.12790000000000001</v>
      </c>
      <c r="QO10" s="27">
        <v>0.1283</v>
      </c>
      <c r="QP10" s="27">
        <v>0.12909999999999999</v>
      </c>
      <c r="QQ10" s="27">
        <v>0.1278</v>
      </c>
      <c r="QR10" s="27">
        <v>0.128</v>
      </c>
      <c r="QS10" s="27">
        <v>0.128</v>
      </c>
      <c r="QT10" s="27">
        <v>0.128</v>
      </c>
      <c r="QU10" s="27">
        <v>0.126</v>
      </c>
      <c r="QV10" s="27">
        <v>0.127</v>
      </c>
      <c r="QW10" s="27">
        <v>0.12770000000000001</v>
      </c>
      <c r="QX10" s="27">
        <v>0.12790000000000001</v>
      </c>
      <c r="QY10" s="27">
        <v>0.12709999999999999</v>
      </c>
      <c r="QZ10" s="27">
        <v>0.12709999999999999</v>
      </c>
      <c r="RA10" s="27">
        <v>0.12709999999999999</v>
      </c>
      <c r="RB10" s="27">
        <v>0.12670000000000001</v>
      </c>
      <c r="RC10" s="27">
        <v>0.12770000000000001</v>
      </c>
      <c r="RD10" s="27">
        <v>0.12759999999999999</v>
      </c>
      <c r="RE10" s="27">
        <v>0.1285</v>
      </c>
      <c r="RF10" s="27">
        <v>0.12870000000000001</v>
      </c>
      <c r="RG10" s="27">
        <v>0.12870000000000001</v>
      </c>
      <c r="RH10" s="27">
        <v>0.12870000000000001</v>
      </c>
      <c r="RI10" s="27">
        <v>0.1283</v>
      </c>
      <c r="RJ10" s="27">
        <v>0.12709999999999999</v>
      </c>
      <c r="RK10" s="27">
        <v>0.12659999999999999</v>
      </c>
      <c r="RL10" s="27">
        <v>0.1258</v>
      </c>
      <c r="RM10" s="27">
        <v>0.12529999999999999</v>
      </c>
      <c r="RN10" s="27">
        <v>0.12529999999999999</v>
      </c>
      <c r="RO10" s="27">
        <v>0.12529999999999999</v>
      </c>
      <c r="RP10" s="27">
        <v>0.1265</v>
      </c>
      <c r="RQ10" s="27">
        <v>0.12770000000000001</v>
      </c>
      <c r="RR10" s="27">
        <v>0.12709999999999999</v>
      </c>
      <c r="RS10" s="27">
        <v>0.12939999999999999</v>
      </c>
      <c r="RT10" s="27">
        <v>0.13059999999999999</v>
      </c>
      <c r="RU10" s="27">
        <v>0.13059999999999999</v>
      </c>
      <c r="RV10" s="27">
        <v>0.13059999999999999</v>
      </c>
      <c r="RW10" s="27">
        <v>0.13020000000000001</v>
      </c>
      <c r="RX10" s="27">
        <v>0.1303</v>
      </c>
      <c r="RY10" s="27">
        <v>0.12989999999999999</v>
      </c>
      <c r="RZ10" s="27">
        <v>0.12959999999999999</v>
      </c>
      <c r="SA10" s="27">
        <v>0.13</v>
      </c>
      <c r="SB10" s="27">
        <v>0.13</v>
      </c>
      <c r="SC10" s="27">
        <v>0.13</v>
      </c>
      <c r="SD10" s="27">
        <v>0.12939999999999999</v>
      </c>
      <c r="SE10" s="27">
        <v>0.1283</v>
      </c>
      <c r="SF10" s="27">
        <v>0.12709999999999999</v>
      </c>
      <c r="SG10" s="27">
        <v>0.12720000000000001</v>
      </c>
      <c r="SH10" s="27">
        <v>0.1273</v>
      </c>
      <c r="SI10" s="27">
        <v>0.1273</v>
      </c>
      <c r="SJ10" s="27">
        <v>0.1273</v>
      </c>
      <c r="SK10" s="27">
        <v>0.12740000000000001</v>
      </c>
      <c r="SL10" s="27">
        <v>0.1268</v>
      </c>
      <c r="SM10" s="27">
        <v>0.127</v>
      </c>
      <c r="SN10" s="27">
        <v>0.12690000000000001</v>
      </c>
      <c r="SO10" s="27">
        <v>0.12570000000000001</v>
      </c>
      <c r="SP10" s="27">
        <v>0.12570000000000001</v>
      </c>
      <c r="SQ10" s="27">
        <v>0.12570000000000001</v>
      </c>
      <c r="SR10" s="27">
        <v>0.1242</v>
      </c>
      <c r="SS10" s="27">
        <v>0.12429999999999999</v>
      </c>
      <c r="ST10" s="27">
        <v>0.1234</v>
      </c>
      <c r="SU10" s="27">
        <v>0.1237</v>
      </c>
      <c r="SV10" s="27">
        <v>0.1236</v>
      </c>
      <c r="SW10" s="27">
        <v>0.1236</v>
      </c>
      <c r="SX10" s="27">
        <v>0.1236</v>
      </c>
      <c r="SY10" s="27">
        <v>0.1235</v>
      </c>
      <c r="SZ10" s="27">
        <v>0.1234</v>
      </c>
      <c r="TA10" s="27">
        <v>0.1234</v>
      </c>
      <c r="TB10" s="27">
        <v>0.12189999999999999</v>
      </c>
      <c r="TC10" s="27">
        <v>0.12189999999999999</v>
      </c>
      <c r="TD10" s="27">
        <v>0.12189999999999999</v>
      </c>
      <c r="TE10" s="27">
        <v>0.12189999999999999</v>
      </c>
      <c r="TF10" s="27">
        <v>0.12089999999999999</v>
      </c>
      <c r="TG10" s="27">
        <v>0.1206</v>
      </c>
      <c r="TH10" s="27">
        <v>0.1198</v>
      </c>
      <c r="TI10" s="27">
        <v>0.1198</v>
      </c>
      <c r="TJ10" s="27">
        <v>0.1198</v>
      </c>
      <c r="TK10" s="27">
        <v>0.1198</v>
      </c>
      <c r="TL10" s="27">
        <v>0.1198</v>
      </c>
      <c r="TM10" s="27">
        <v>0.11890000000000001</v>
      </c>
      <c r="TN10" s="27">
        <v>0.12</v>
      </c>
      <c r="TO10" s="27">
        <v>0.1196</v>
      </c>
      <c r="TP10" s="27">
        <v>0.1197</v>
      </c>
      <c r="TQ10" s="27">
        <v>0.1207</v>
      </c>
      <c r="TR10" s="27">
        <v>0.1207</v>
      </c>
      <c r="TS10" s="27">
        <v>0.1207</v>
      </c>
      <c r="TT10" s="27">
        <v>0.1211</v>
      </c>
      <c r="TU10" s="27">
        <v>0.11940000000000001</v>
      </c>
      <c r="TV10" s="27">
        <v>0.1198</v>
      </c>
      <c r="TW10" s="27">
        <v>0.11940000000000001</v>
      </c>
      <c r="TX10" s="27">
        <v>0.1202</v>
      </c>
      <c r="TY10" s="27">
        <v>0.1202</v>
      </c>
      <c r="TZ10" s="27">
        <v>0.1202</v>
      </c>
      <c r="UA10" s="27">
        <v>0.12089999999999999</v>
      </c>
      <c r="UB10" s="27">
        <v>0.1211</v>
      </c>
      <c r="UC10" s="27">
        <v>0.1206</v>
      </c>
      <c r="UD10" s="27">
        <v>0.1203</v>
      </c>
      <c r="UE10" s="27">
        <v>0.12039999999999999</v>
      </c>
      <c r="UF10" s="27">
        <v>0.12039999999999999</v>
      </c>
      <c r="UG10" s="27">
        <v>0.12039999999999999</v>
      </c>
      <c r="UH10" s="27">
        <v>0.12039999999999999</v>
      </c>
      <c r="UI10" s="27">
        <v>0.12139999999999999</v>
      </c>
      <c r="UJ10" s="27">
        <v>0.122</v>
      </c>
      <c r="UK10" s="27">
        <v>0.1225</v>
      </c>
      <c r="UL10" s="27">
        <v>0.1229</v>
      </c>
      <c r="UM10" s="27">
        <v>0.1229</v>
      </c>
      <c r="UN10" s="27">
        <v>0.1229</v>
      </c>
      <c r="UO10" s="27">
        <v>0.1229</v>
      </c>
      <c r="UP10" s="27">
        <v>0.1215</v>
      </c>
      <c r="UQ10" s="27">
        <v>0.12089999999999999</v>
      </c>
      <c r="UR10" s="27">
        <v>0.1211</v>
      </c>
      <c r="US10" s="27">
        <v>0.12139999999999999</v>
      </c>
      <c r="UT10" s="27">
        <v>0.12139999999999999</v>
      </c>
      <c r="UU10" s="27">
        <v>0.12139999999999999</v>
      </c>
      <c r="UV10" s="27">
        <v>0.12189999999999999</v>
      </c>
      <c r="UW10" s="27">
        <v>0.12139999999999999</v>
      </c>
      <c r="UX10" s="27">
        <v>0.12239999999999999</v>
      </c>
      <c r="UY10" s="27">
        <v>0.12280000000000001</v>
      </c>
      <c r="UZ10" s="27">
        <v>0.1232</v>
      </c>
      <c r="VA10" s="27">
        <v>0.1232</v>
      </c>
      <c r="VB10" s="27">
        <v>0.1232</v>
      </c>
      <c r="VC10" s="27">
        <v>0.123</v>
      </c>
      <c r="VD10" s="27">
        <v>0.12230000000000001</v>
      </c>
      <c r="VE10" s="27">
        <v>0.12230000000000001</v>
      </c>
      <c r="VF10" s="27">
        <v>0.12280000000000001</v>
      </c>
      <c r="VG10" s="27">
        <v>0.1229</v>
      </c>
      <c r="VH10" s="27">
        <v>0.1229</v>
      </c>
      <c r="VI10" s="27">
        <v>0.1229</v>
      </c>
      <c r="VJ10" s="27">
        <v>0.12280000000000001</v>
      </c>
      <c r="VK10" s="27">
        <v>0.1227</v>
      </c>
      <c r="VL10" s="27">
        <v>0.1222</v>
      </c>
      <c r="VM10" s="27">
        <v>0.12239999999999999</v>
      </c>
      <c r="VN10" s="27">
        <v>0.1217</v>
      </c>
      <c r="VO10" s="27">
        <v>0.1217</v>
      </c>
      <c r="VP10" s="27">
        <v>0.1217</v>
      </c>
      <c r="VQ10" s="27">
        <v>0.1239</v>
      </c>
      <c r="VR10" s="27">
        <v>0.1249</v>
      </c>
      <c r="VS10" s="27">
        <v>0.12529999999999999</v>
      </c>
      <c r="VT10" s="27">
        <v>0.125</v>
      </c>
      <c r="VU10" s="27">
        <v>0.1255</v>
      </c>
      <c r="VV10" s="27">
        <v>0.1255</v>
      </c>
      <c r="VW10" s="27">
        <v>0.1255</v>
      </c>
      <c r="VX10" s="27">
        <v>0.12559999999999999</v>
      </c>
      <c r="VY10" s="27">
        <v>0.12559999999999999</v>
      </c>
      <c r="VZ10" s="27">
        <v>0.12609999999999999</v>
      </c>
      <c r="WA10" s="27">
        <v>0.12670000000000001</v>
      </c>
      <c r="WB10" s="27">
        <v>0.1265</v>
      </c>
      <c r="WC10" s="27">
        <v>0.1265</v>
      </c>
      <c r="WD10" s="27">
        <v>0.1265</v>
      </c>
      <c r="WE10" s="27">
        <v>0.12670000000000001</v>
      </c>
      <c r="WF10" s="27">
        <v>0.12609999999999999</v>
      </c>
      <c r="WG10" s="27">
        <v>0.1258</v>
      </c>
      <c r="WH10" s="27">
        <v>0.12520000000000001</v>
      </c>
      <c r="WI10" s="27">
        <v>0.1249</v>
      </c>
      <c r="WJ10" s="27">
        <v>0.1249</v>
      </c>
      <c r="WK10" s="27">
        <v>0.1249</v>
      </c>
      <c r="WL10" s="27">
        <v>0.12559999999999999</v>
      </c>
      <c r="WM10" s="27">
        <v>0.126</v>
      </c>
      <c r="WN10" s="27">
        <v>0.12520000000000001</v>
      </c>
      <c r="WO10" s="27">
        <v>0.12520000000000001</v>
      </c>
      <c r="WP10" s="27">
        <v>0.12540000000000001</v>
      </c>
      <c r="WQ10" s="27">
        <v>0.12540000000000001</v>
      </c>
      <c r="WR10" s="27">
        <v>0.12540000000000001</v>
      </c>
      <c r="WS10" s="27">
        <v>0.12590000000000001</v>
      </c>
      <c r="WT10" s="27">
        <v>0.1258</v>
      </c>
      <c r="WU10" s="27">
        <v>0.127</v>
      </c>
      <c r="WV10" s="27">
        <v>0.128</v>
      </c>
      <c r="WW10" s="27">
        <v>0.1283</v>
      </c>
      <c r="WX10" s="27">
        <v>0.1283</v>
      </c>
      <c r="WY10" s="27">
        <v>0.1283</v>
      </c>
      <c r="WZ10" s="27">
        <v>0.128</v>
      </c>
      <c r="XA10" s="27">
        <v>0.1285</v>
      </c>
      <c r="XB10" s="27">
        <v>0.12820000000000001</v>
      </c>
      <c r="XC10" s="27">
        <v>0.12790000000000001</v>
      </c>
      <c r="XD10" s="27">
        <v>0.12820000000000001</v>
      </c>
      <c r="XE10" s="27">
        <v>0.12820000000000001</v>
      </c>
      <c r="XF10" s="27">
        <v>0.12820000000000001</v>
      </c>
      <c r="XG10" s="27">
        <v>0.1265</v>
      </c>
      <c r="XH10" s="27">
        <v>0.1275</v>
      </c>
      <c r="XI10" s="27">
        <v>0.1275</v>
      </c>
      <c r="XJ10" s="27">
        <v>0.128</v>
      </c>
      <c r="XK10" s="27">
        <v>0.1295</v>
      </c>
      <c r="XL10" s="27">
        <v>0.1295</v>
      </c>
      <c r="XM10" s="27">
        <v>0.1295</v>
      </c>
      <c r="XN10" s="27">
        <v>0.1288</v>
      </c>
      <c r="XO10" s="27">
        <v>0.12859999999999999</v>
      </c>
      <c r="XP10" s="27">
        <v>0.12809999999999999</v>
      </c>
      <c r="XQ10" s="27">
        <v>0.12809999999999999</v>
      </c>
      <c r="XR10" s="27">
        <v>0.1288</v>
      </c>
      <c r="XS10" s="27">
        <v>0.1288</v>
      </c>
      <c r="XT10" s="27">
        <v>0.1288</v>
      </c>
      <c r="XU10" s="27">
        <v>0.12740000000000001</v>
      </c>
      <c r="XV10" s="27">
        <v>0.1283</v>
      </c>
      <c r="XW10" s="27">
        <v>0.12970000000000001</v>
      </c>
      <c r="XX10" s="27">
        <v>0.1288</v>
      </c>
      <c r="XY10" s="27">
        <v>0.128</v>
      </c>
      <c r="XZ10" s="27">
        <v>0.128</v>
      </c>
      <c r="YA10" s="27">
        <v>0.128</v>
      </c>
      <c r="YB10" s="27">
        <v>0.1275</v>
      </c>
      <c r="YC10" s="27">
        <v>0.12670000000000001</v>
      </c>
      <c r="YD10" s="27">
        <v>0.1265</v>
      </c>
      <c r="YE10" s="27">
        <v>0.12659999999999999</v>
      </c>
      <c r="YF10" s="27">
        <v>0.126</v>
      </c>
      <c r="YG10" s="27">
        <v>0.126</v>
      </c>
      <c r="YH10" s="27">
        <v>0.126</v>
      </c>
      <c r="YI10" s="27">
        <v>0.12540000000000001</v>
      </c>
      <c r="YJ10" s="27">
        <v>0.1258</v>
      </c>
      <c r="YK10" s="27">
        <v>0.12559999999999999</v>
      </c>
      <c r="YL10" s="27">
        <v>0.12620000000000001</v>
      </c>
      <c r="YM10" s="27">
        <v>0.12520000000000001</v>
      </c>
      <c r="YN10" s="27">
        <v>0.12520000000000001</v>
      </c>
      <c r="YO10" s="27">
        <v>0.12520000000000001</v>
      </c>
      <c r="YP10" s="27">
        <v>0.12570000000000001</v>
      </c>
      <c r="YQ10" s="27">
        <v>0.12559999999999999</v>
      </c>
      <c r="YR10" s="27">
        <v>0.12670000000000001</v>
      </c>
      <c r="YS10" s="27">
        <v>0.1258</v>
      </c>
      <c r="YT10" s="27">
        <v>0.1268</v>
      </c>
      <c r="YU10" s="27">
        <v>0.1268</v>
      </c>
      <c r="YV10" s="27">
        <v>0.1268</v>
      </c>
      <c r="YW10" s="27">
        <v>0.1265</v>
      </c>
      <c r="YX10" s="27">
        <v>0.1265</v>
      </c>
      <c r="YY10" s="27">
        <v>0.1265</v>
      </c>
      <c r="YZ10" s="27">
        <v>0.126</v>
      </c>
      <c r="ZA10" s="27">
        <v>0.12590000000000001</v>
      </c>
      <c r="ZB10" s="27">
        <v>0.12590000000000001</v>
      </c>
      <c r="ZC10" s="27">
        <v>0.12590000000000001</v>
      </c>
      <c r="ZD10" s="27">
        <v>0.1258</v>
      </c>
      <c r="ZE10" s="27">
        <v>0.12529999999999999</v>
      </c>
      <c r="ZF10" s="27">
        <v>0.12570000000000001</v>
      </c>
      <c r="ZG10" s="27">
        <v>0.1245</v>
      </c>
      <c r="ZH10" s="27">
        <v>0.12479999999999999</v>
      </c>
      <c r="ZI10" s="27">
        <v>0.12479999999999999</v>
      </c>
      <c r="ZJ10" s="27">
        <v>0.12479999999999999</v>
      </c>
      <c r="ZK10" s="27">
        <v>0.1235</v>
      </c>
      <c r="ZL10" s="27">
        <v>0.124</v>
      </c>
      <c r="ZM10" s="27">
        <v>0.1242</v>
      </c>
      <c r="ZN10" s="27">
        <v>0.1225</v>
      </c>
      <c r="ZO10" s="27">
        <v>0.1216</v>
      </c>
      <c r="ZP10" s="27">
        <v>0.1216</v>
      </c>
      <c r="ZQ10" s="27">
        <v>0.1216</v>
      </c>
      <c r="ZR10" s="27">
        <v>0.1208</v>
      </c>
      <c r="ZS10" s="27">
        <v>0.12089999999999999</v>
      </c>
      <c r="ZT10" s="27">
        <v>0.11990000000000001</v>
      </c>
      <c r="ZU10" s="27">
        <v>0.1197</v>
      </c>
      <c r="ZV10" s="27">
        <v>0.11940000000000001</v>
      </c>
      <c r="ZW10" s="27">
        <v>0.11940000000000001</v>
      </c>
      <c r="ZX10" s="27">
        <v>0.11940000000000001</v>
      </c>
      <c r="ZY10" s="27">
        <v>0.1195</v>
      </c>
      <c r="ZZ10" s="27">
        <v>0.1193</v>
      </c>
      <c r="AAA10" s="27">
        <v>0.1197</v>
      </c>
      <c r="AAB10" s="27">
        <v>0.1196</v>
      </c>
      <c r="AAC10" s="27">
        <v>0.1192</v>
      </c>
      <c r="AAD10" s="27">
        <v>0.1192</v>
      </c>
      <c r="AAE10" s="27">
        <v>0.1192</v>
      </c>
      <c r="AAF10" s="27">
        <v>0.1193</v>
      </c>
      <c r="AAG10" s="27">
        <v>0.11849999999999999</v>
      </c>
      <c r="AAH10" s="27">
        <v>0.11849999999999999</v>
      </c>
      <c r="AAI10" s="27">
        <v>0.11799999999999999</v>
      </c>
      <c r="AAJ10" s="27">
        <v>0.1181</v>
      </c>
      <c r="AAK10" s="27">
        <v>0.1181</v>
      </c>
      <c r="AAL10" s="27">
        <v>0.1181</v>
      </c>
      <c r="AAM10" s="27">
        <v>0.1177</v>
      </c>
      <c r="AAN10" s="27">
        <v>0.1171</v>
      </c>
      <c r="AAO10" s="27">
        <v>0.11749999999999999</v>
      </c>
      <c r="AAP10" s="27">
        <v>0.11849999999999999</v>
      </c>
      <c r="AAQ10" s="27">
        <v>0.11799999999999999</v>
      </c>
      <c r="AAR10" s="27">
        <v>0.11799999999999999</v>
      </c>
      <c r="AAS10" s="27">
        <v>0.11799999999999999</v>
      </c>
      <c r="AAT10" s="27">
        <v>0.1179</v>
      </c>
      <c r="AAU10" s="27">
        <v>0.11899999999999999</v>
      </c>
      <c r="AAV10" s="27">
        <v>0.1186</v>
      </c>
      <c r="AAW10" s="27">
        <v>0.1181</v>
      </c>
      <c r="AAX10" s="27">
        <v>0.1174</v>
      </c>
      <c r="AAY10" s="27">
        <v>0.1174</v>
      </c>
      <c r="AAZ10" s="27">
        <v>0.1174</v>
      </c>
      <c r="ABA10" s="27">
        <v>0.1179</v>
      </c>
      <c r="ABB10" s="27">
        <v>0.11799999999999999</v>
      </c>
      <c r="ABC10" s="27">
        <v>0.1183</v>
      </c>
      <c r="ABD10" s="27">
        <v>0.11849999999999999</v>
      </c>
      <c r="ABE10" s="27">
        <v>0.1182</v>
      </c>
      <c r="ABF10" s="27">
        <v>0.1182</v>
      </c>
      <c r="ABG10" s="27">
        <v>0.1182</v>
      </c>
      <c r="ABH10" s="27">
        <v>0.1182</v>
      </c>
      <c r="ABI10" s="27">
        <v>0.11890000000000001</v>
      </c>
      <c r="ABJ10" s="27">
        <v>0.11840000000000001</v>
      </c>
      <c r="ABK10" s="27">
        <v>0.11890000000000001</v>
      </c>
      <c r="ABL10" s="27">
        <v>0.1191</v>
      </c>
      <c r="ABM10" s="27">
        <v>0.1191</v>
      </c>
      <c r="ABN10" s="27">
        <v>0.1191</v>
      </c>
      <c r="ABO10" s="27">
        <v>0.1202</v>
      </c>
      <c r="ABP10" s="27">
        <v>0.1193</v>
      </c>
      <c r="ABQ10" s="27">
        <v>0.1196</v>
      </c>
      <c r="ABR10" s="27">
        <v>0.12</v>
      </c>
      <c r="ABS10" s="27">
        <v>0.11899999999999999</v>
      </c>
      <c r="ABT10" s="27">
        <v>0.11899999999999999</v>
      </c>
      <c r="ABU10" s="27">
        <v>0.11899999999999999</v>
      </c>
      <c r="ABV10" s="27">
        <v>0.1183</v>
      </c>
      <c r="ABW10" s="27">
        <v>0.1186</v>
      </c>
      <c r="ABX10" s="27">
        <v>0.1178</v>
      </c>
      <c r="ABY10" s="27">
        <v>0.1176</v>
      </c>
      <c r="ABZ10" s="27">
        <v>0.11609999999999999</v>
      </c>
      <c r="ACA10" s="27">
        <v>0.11609999999999999</v>
      </c>
      <c r="ACB10" s="27">
        <v>0.11609999999999999</v>
      </c>
      <c r="ACC10" s="27">
        <v>0.1164</v>
      </c>
      <c r="ACD10" s="27">
        <v>0.1152</v>
      </c>
      <c r="ACE10" s="27">
        <v>0.1157</v>
      </c>
      <c r="ACF10" s="27">
        <v>0.1158</v>
      </c>
      <c r="ACG10" s="27">
        <v>0.1154</v>
      </c>
      <c r="ACH10" s="27">
        <v>0.1154</v>
      </c>
      <c r="ACI10" s="27">
        <v>0.1154</v>
      </c>
      <c r="ACJ10" s="27">
        <v>0.1153</v>
      </c>
      <c r="ACK10" s="27">
        <v>0.1163</v>
      </c>
      <c r="ACL10" s="27">
        <v>0.1164</v>
      </c>
      <c r="ACM10" s="27">
        <v>0.1172</v>
      </c>
      <c r="ACN10" s="27">
        <v>0.1172</v>
      </c>
      <c r="ACO10" s="27">
        <v>0.1172</v>
      </c>
      <c r="ACP10" s="27">
        <v>0.1172</v>
      </c>
      <c r="ACQ10" s="27">
        <v>0.11650000000000001</v>
      </c>
      <c r="ACR10" s="27">
        <v>0.11650000000000001</v>
      </c>
      <c r="ACS10" s="27">
        <v>0.1169</v>
      </c>
      <c r="ACT10" s="27">
        <v>0.1173</v>
      </c>
      <c r="ACU10" s="27">
        <v>0.1157</v>
      </c>
      <c r="ACV10" s="27">
        <v>0.1157</v>
      </c>
      <c r="ACW10" s="27">
        <v>0.1157</v>
      </c>
      <c r="ACX10" s="27">
        <v>0.1166</v>
      </c>
      <c r="ACY10" s="27">
        <v>0.1172</v>
      </c>
      <c r="ACZ10" s="27">
        <v>0.1173</v>
      </c>
      <c r="ADA10" s="27">
        <v>0.1168</v>
      </c>
      <c r="ADB10" s="27">
        <v>0.1168</v>
      </c>
      <c r="ADC10" s="27">
        <v>0.1168</v>
      </c>
      <c r="ADD10" s="27">
        <v>0.1168</v>
      </c>
      <c r="ADE10" s="27">
        <v>0.1168</v>
      </c>
      <c r="ADF10" s="27">
        <v>0.11650000000000001</v>
      </c>
      <c r="ADG10" s="27">
        <v>0.1163</v>
      </c>
      <c r="ADH10" s="27">
        <v>0.1157</v>
      </c>
      <c r="ADI10" s="27">
        <v>0.11609999999999999</v>
      </c>
      <c r="ADJ10" s="27">
        <v>0.11609999999999999</v>
      </c>
      <c r="ADK10" s="27">
        <v>0.11609999999999999</v>
      </c>
      <c r="ADL10" s="27">
        <v>0.1163</v>
      </c>
      <c r="ADM10" s="27">
        <v>0.11650000000000001</v>
      </c>
      <c r="ADN10" s="27">
        <v>0.11600000000000001</v>
      </c>
      <c r="ADO10" s="27">
        <v>0.1166</v>
      </c>
      <c r="ADP10" s="27">
        <v>0.1166</v>
      </c>
      <c r="ADQ10" s="27">
        <v>0.1166</v>
      </c>
      <c r="ADR10" s="27">
        <v>0.1166</v>
      </c>
      <c r="ADS10" s="27">
        <v>0.1171</v>
      </c>
      <c r="ADT10" s="27">
        <v>0.1169</v>
      </c>
      <c r="ADU10" s="27">
        <v>0.11749999999999999</v>
      </c>
      <c r="ADV10" s="27">
        <v>0.1181</v>
      </c>
      <c r="ADW10" s="27">
        <v>0.1177</v>
      </c>
      <c r="ADX10" s="27">
        <v>0.1177</v>
      </c>
      <c r="ADY10" s="27">
        <v>0.1177</v>
      </c>
      <c r="ADZ10" s="27">
        <v>0.1179</v>
      </c>
      <c r="AEA10" s="27">
        <v>0.1182</v>
      </c>
      <c r="AEB10" s="27">
        <v>0.11840000000000001</v>
      </c>
      <c r="AEC10" s="27">
        <v>0.1178</v>
      </c>
      <c r="AED10" s="27">
        <v>0.11799999999999999</v>
      </c>
      <c r="AEE10" s="27">
        <v>0.11799999999999999</v>
      </c>
      <c r="AEF10" s="27">
        <v>0.11799999999999999</v>
      </c>
      <c r="AEG10" s="27">
        <v>0.1171</v>
      </c>
      <c r="AEH10" s="27">
        <v>0.1163</v>
      </c>
      <c r="AEI10" s="27">
        <v>0.1162</v>
      </c>
      <c r="AEJ10" s="27">
        <v>0.1168</v>
      </c>
      <c r="AEK10" s="27">
        <v>0.11600000000000001</v>
      </c>
      <c r="AEL10" s="27">
        <v>0.11600000000000001</v>
      </c>
      <c r="AEM10" s="27">
        <v>0.11600000000000001</v>
      </c>
      <c r="AEN10" s="27">
        <v>0.1166</v>
      </c>
      <c r="AEO10" s="27">
        <v>0.1179</v>
      </c>
      <c r="AEP10" s="27">
        <v>0.1182</v>
      </c>
      <c r="AEQ10" s="27">
        <v>0.1181</v>
      </c>
      <c r="AER10" s="27">
        <v>0.1183</v>
      </c>
      <c r="AES10" s="27">
        <v>0.1183</v>
      </c>
      <c r="AET10" s="27">
        <v>0.1183</v>
      </c>
      <c r="AEU10" s="27">
        <v>0.11840000000000001</v>
      </c>
      <c r="AEV10" s="27">
        <v>0.11890000000000001</v>
      </c>
      <c r="AEW10" s="27">
        <v>0.1195</v>
      </c>
      <c r="AEX10" s="27">
        <v>0.1198</v>
      </c>
      <c r="AEY10" s="27">
        <v>0.1201</v>
      </c>
      <c r="AEZ10" s="27">
        <v>0.1201</v>
      </c>
      <c r="AFA10" s="27">
        <v>0.1201</v>
      </c>
      <c r="AFB10" s="27">
        <v>0.1201</v>
      </c>
      <c r="AFC10" s="27">
        <v>0.1193</v>
      </c>
      <c r="AFD10" s="27">
        <v>0.1196</v>
      </c>
      <c r="AFE10" s="27">
        <v>0.11990000000000001</v>
      </c>
      <c r="AFF10" s="27">
        <v>0.1201</v>
      </c>
      <c r="AFG10" s="27">
        <v>0.1201</v>
      </c>
      <c r="AFH10" s="27">
        <v>0.1201</v>
      </c>
      <c r="AFI10" s="27">
        <v>0.1201</v>
      </c>
      <c r="AFJ10" s="27">
        <v>0.1192</v>
      </c>
      <c r="AFK10" s="27">
        <v>0.1196</v>
      </c>
      <c r="AFL10" s="27">
        <v>0.11940000000000001</v>
      </c>
      <c r="AFM10" s="27">
        <v>0.1193</v>
      </c>
      <c r="AFN10" s="27">
        <v>0.1193</v>
      </c>
      <c r="AFO10" s="27">
        <v>0.1193</v>
      </c>
      <c r="AFP10" s="27">
        <v>0.1203</v>
      </c>
      <c r="AFQ10" s="27">
        <v>0.1201</v>
      </c>
      <c r="AFR10" s="27">
        <v>0.1202</v>
      </c>
      <c r="AFS10" s="27">
        <v>0.1211</v>
      </c>
      <c r="AFT10" s="27">
        <v>0.12130000000000001</v>
      </c>
      <c r="AFU10" s="27">
        <v>0.12130000000000001</v>
      </c>
      <c r="AFV10" s="27">
        <v>0.12130000000000001</v>
      </c>
      <c r="AFW10" s="27">
        <v>0.122</v>
      </c>
      <c r="AFX10" s="27">
        <v>0.1215</v>
      </c>
      <c r="AFY10" s="27">
        <v>0.121</v>
      </c>
      <c r="AFZ10" s="27">
        <v>0.1198</v>
      </c>
      <c r="AGA10" s="27">
        <v>0.1198</v>
      </c>
      <c r="AGB10" s="27">
        <v>0.1198</v>
      </c>
      <c r="AGC10" s="27">
        <v>0.1198</v>
      </c>
      <c r="AGD10" s="27">
        <v>0.11990000000000001</v>
      </c>
      <c r="AGE10" s="27">
        <v>0.1201</v>
      </c>
      <c r="AGF10" s="27">
        <v>0.12</v>
      </c>
      <c r="AGG10" s="27">
        <v>0.1191</v>
      </c>
      <c r="AGH10" s="27">
        <v>0.1181</v>
      </c>
      <c r="AGI10" s="27">
        <v>0.1181</v>
      </c>
      <c r="AGJ10" s="27">
        <v>0.1181</v>
      </c>
      <c r="AGK10" s="27">
        <v>0.1183</v>
      </c>
      <c r="AGL10" s="27">
        <v>0.1181</v>
      </c>
      <c r="AGM10" s="27">
        <v>0.1182</v>
      </c>
      <c r="AGN10" s="27">
        <v>0.11700000000000001</v>
      </c>
      <c r="AGO10" s="27">
        <v>0.1177</v>
      </c>
      <c r="AGP10" s="27">
        <v>0.1177</v>
      </c>
      <c r="AGQ10" s="27">
        <v>0.1177</v>
      </c>
      <c r="AGR10" s="27">
        <v>0.1178</v>
      </c>
      <c r="AGS10" s="27">
        <v>0.1159</v>
      </c>
      <c r="AGT10" s="27">
        <v>0.1164</v>
      </c>
      <c r="AGU10" s="27">
        <v>0.1166</v>
      </c>
      <c r="AGV10" s="27">
        <v>0.1178</v>
      </c>
      <c r="AGW10" s="27">
        <v>0.1178</v>
      </c>
      <c r="AGX10" s="27">
        <v>0.1178</v>
      </c>
      <c r="AGY10" s="27">
        <v>0.1164</v>
      </c>
      <c r="AGZ10" s="27">
        <v>0.11609999999999999</v>
      </c>
      <c r="AHA10" s="27">
        <v>0.1154</v>
      </c>
      <c r="AHB10" s="27">
        <v>0.11559999999999999</v>
      </c>
      <c r="AHC10" s="27">
        <v>0.11600000000000001</v>
      </c>
      <c r="AHD10" s="27">
        <v>0.11600000000000001</v>
      </c>
      <c r="AHE10" s="27">
        <v>0.11600000000000001</v>
      </c>
      <c r="AHF10" s="27">
        <v>0.1152</v>
      </c>
      <c r="AHG10" s="27">
        <v>0.11459999999999999</v>
      </c>
      <c r="AHH10" s="27">
        <v>0.1147</v>
      </c>
      <c r="AHI10" s="27">
        <v>0.1149</v>
      </c>
      <c r="AHJ10" s="27">
        <v>0.1149</v>
      </c>
      <c r="AHK10" s="27">
        <v>0.1149</v>
      </c>
      <c r="AHL10" s="27">
        <v>0.1149</v>
      </c>
      <c r="AHM10" s="27">
        <v>0.1148</v>
      </c>
      <c r="AHN10" s="27">
        <v>0.11550000000000001</v>
      </c>
      <c r="AHO10" s="27">
        <v>0.1147</v>
      </c>
      <c r="AHP10" s="27">
        <v>0.1152</v>
      </c>
      <c r="AHQ10" s="27">
        <v>0.1152</v>
      </c>
      <c r="AHR10" s="27">
        <v>0.1152</v>
      </c>
      <c r="AHS10" s="27">
        <v>0.1152</v>
      </c>
      <c r="AHT10" s="27">
        <v>0.1158</v>
      </c>
      <c r="AHU10" s="27">
        <v>0.11799999999999999</v>
      </c>
      <c r="AHV10" s="27">
        <v>0.1186</v>
      </c>
      <c r="AHW10" s="27">
        <v>0.11840000000000001</v>
      </c>
      <c r="AHX10" s="27">
        <v>0.1176</v>
      </c>
      <c r="AHY10" s="27">
        <v>0.1176</v>
      </c>
      <c r="AHZ10" s="27">
        <v>0.1176</v>
      </c>
      <c r="AIA10" s="27">
        <v>0.11940000000000001</v>
      </c>
      <c r="AIB10" s="27">
        <v>0.1193</v>
      </c>
      <c r="AIC10" s="27">
        <v>0.1195</v>
      </c>
      <c r="AID10" s="27">
        <v>0.1191</v>
      </c>
      <c r="AIE10" s="27">
        <v>0.11840000000000001</v>
      </c>
      <c r="AIF10" s="27">
        <v>0.11840000000000001</v>
      </c>
      <c r="AIG10" s="27">
        <v>0.11840000000000001</v>
      </c>
      <c r="AIH10" s="27">
        <v>0.1186</v>
      </c>
      <c r="AII10" s="27">
        <v>0.1179</v>
      </c>
      <c r="AIJ10" s="27">
        <v>0.11650000000000001</v>
      </c>
      <c r="AIK10" s="27">
        <v>0.11650000000000001</v>
      </c>
      <c r="AIL10" s="27">
        <v>0.1168</v>
      </c>
      <c r="AIM10" s="27">
        <v>0.1168</v>
      </c>
      <c r="AIN10" s="27">
        <v>0.1168</v>
      </c>
      <c r="AIO10" s="27">
        <v>0.11609999999999999</v>
      </c>
      <c r="AIP10" s="27">
        <v>0.1169</v>
      </c>
      <c r="AIQ10" s="27">
        <v>0.1172</v>
      </c>
      <c r="AIR10" s="27">
        <v>0.11700000000000001</v>
      </c>
      <c r="AIS10" s="27">
        <v>0.1168</v>
      </c>
      <c r="AIT10" s="27">
        <v>0.1168</v>
      </c>
      <c r="AIU10" s="27">
        <v>0.1168</v>
      </c>
      <c r="AIV10" s="27">
        <v>0.1179</v>
      </c>
      <c r="AIW10" s="27">
        <v>0.11799999999999999</v>
      </c>
      <c r="AIX10" s="27">
        <v>0.11849999999999999</v>
      </c>
      <c r="AIY10" s="27">
        <v>0.11799999999999999</v>
      </c>
      <c r="AIZ10" s="27">
        <v>0.1196</v>
      </c>
      <c r="AJA10" s="27">
        <v>0.1196</v>
      </c>
      <c r="AJB10" s="27">
        <v>0.1196</v>
      </c>
      <c r="AJC10" s="27">
        <v>0.1201</v>
      </c>
      <c r="AJD10" s="27">
        <v>0.12089999999999999</v>
      </c>
      <c r="AJE10" s="27">
        <v>0.1216</v>
      </c>
      <c r="AJF10" s="27">
        <v>0.1215</v>
      </c>
      <c r="AJG10" s="27">
        <v>0.12180000000000001</v>
      </c>
      <c r="AJH10" s="27">
        <v>0.12180000000000001</v>
      </c>
      <c r="AJI10" s="27">
        <v>0.12180000000000001</v>
      </c>
      <c r="AJJ10" s="27">
        <v>0.1222</v>
      </c>
      <c r="AJK10" s="27">
        <v>0.12230000000000001</v>
      </c>
      <c r="AJL10" s="27">
        <v>0.1222</v>
      </c>
      <c r="AJM10" s="27">
        <v>0.1212</v>
      </c>
      <c r="AJN10" s="27">
        <v>0.1208</v>
      </c>
      <c r="AJO10" s="27">
        <v>0.1208</v>
      </c>
      <c r="AJP10" s="27">
        <v>0.1208</v>
      </c>
      <c r="AJQ10" s="27">
        <v>0.1216</v>
      </c>
      <c r="AJR10" s="27">
        <v>0.1208</v>
      </c>
      <c r="AJS10" s="27">
        <v>0.121</v>
      </c>
      <c r="AJT10" s="27">
        <v>0.1212</v>
      </c>
      <c r="AJU10" s="27">
        <v>0.1216</v>
      </c>
      <c r="AJV10" s="27">
        <v>0.1216</v>
      </c>
      <c r="AJW10" s="27">
        <v>0.1216</v>
      </c>
      <c r="AJX10" s="27">
        <v>0.1225</v>
      </c>
      <c r="AJY10" s="27">
        <v>0.1226</v>
      </c>
      <c r="AJZ10" s="27">
        <v>0.1227</v>
      </c>
      <c r="AKA10" s="27">
        <v>0.1217</v>
      </c>
      <c r="AKB10" s="27">
        <v>0.12189999999999999</v>
      </c>
      <c r="AKC10" s="27">
        <v>0.12189999999999999</v>
      </c>
      <c r="AKD10" s="27">
        <v>0.12189999999999999</v>
      </c>
      <c r="AKE10" s="27">
        <v>0.1216</v>
      </c>
      <c r="AKF10" s="27">
        <v>0.1221</v>
      </c>
      <c r="AKG10" s="27">
        <v>0.1226</v>
      </c>
      <c r="AKH10" s="27">
        <v>0.1234</v>
      </c>
      <c r="AKI10" s="27">
        <v>0.12379999999999999</v>
      </c>
      <c r="AKJ10" s="27">
        <v>0.12379999999999999</v>
      </c>
      <c r="AKK10" s="27">
        <v>0.12379999999999999</v>
      </c>
      <c r="AKL10" s="27">
        <v>0.1244</v>
      </c>
      <c r="AKM10" s="27">
        <v>0.12470000000000001</v>
      </c>
      <c r="AKN10" s="27">
        <v>0.12520000000000001</v>
      </c>
      <c r="AKO10" s="27">
        <v>0.12540000000000001</v>
      </c>
      <c r="AKP10" s="27">
        <v>0.1242</v>
      </c>
      <c r="AKQ10" s="27">
        <v>0.1242</v>
      </c>
      <c r="AKR10" s="27">
        <v>0.1242</v>
      </c>
      <c r="AKS10" s="27">
        <v>0.1241</v>
      </c>
      <c r="AKT10" s="27">
        <v>0.1235</v>
      </c>
      <c r="AKU10" s="27">
        <v>0.1232</v>
      </c>
      <c r="AKV10" s="27">
        <v>0.12330000000000001</v>
      </c>
      <c r="AKW10" s="27">
        <v>0.1232</v>
      </c>
      <c r="AKX10" s="27">
        <v>0.1232</v>
      </c>
      <c r="AKY10" s="27">
        <v>0.1232</v>
      </c>
      <c r="AKZ10" s="27">
        <v>0.1234</v>
      </c>
      <c r="ALA10" s="27">
        <v>0.1208</v>
      </c>
      <c r="ALB10" s="27">
        <v>0.1207</v>
      </c>
      <c r="ALC10" s="27">
        <v>0.1207</v>
      </c>
      <c r="ALD10" s="27">
        <v>0.1212</v>
      </c>
      <c r="ALE10" s="27">
        <v>0.1212</v>
      </c>
      <c r="ALF10" s="27">
        <v>0.1212</v>
      </c>
      <c r="ALG10" s="27">
        <v>0.1215</v>
      </c>
      <c r="ALH10" s="27">
        <v>0.121</v>
      </c>
      <c r="ALI10" s="27">
        <v>0.12180000000000001</v>
      </c>
      <c r="ALJ10" s="27">
        <v>0.1211</v>
      </c>
      <c r="ALK10" s="27">
        <v>0.12189999999999999</v>
      </c>
      <c r="ALL10" s="27">
        <v>0.12189999999999999</v>
      </c>
      <c r="ALM10" s="27">
        <v>0.12189999999999999</v>
      </c>
      <c r="ALN10" s="27">
        <v>0.12280000000000001</v>
      </c>
      <c r="ALO10" s="27">
        <v>0.1222</v>
      </c>
      <c r="ALP10" s="27">
        <v>0.1211</v>
      </c>
      <c r="ALQ10" s="27">
        <v>0.1207</v>
      </c>
      <c r="ALR10" s="27">
        <v>0.1201</v>
      </c>
      <c r="ALS10" s="27">
        <v>0.1201</v>
      </c>
      <c r="ALT10" s="27">
        <v>0.1201</v>
      </c>
      <c r="ALU10" s="27">
        <v>0.1198</v>
      </c>
      <c r="ALV10" s="27">
        <v>0.12</v>
      </c>
      <c r="ALW10" s="27">
        <v>0.1203</v>
      </c>
      <c r="ALX10" s="27">
        <v>0.1205</v>
      </c>
      <c r="ALY10" s="27">
        <v>0.1221</v>
      </c>
      <c r="ALZ10" s="27">
        <v>0.1221</v>
      </c>
      <c r="AMA10" s="27">
        <v>0.1221</v>
      </c>
      <c r="AMB10" s="27">
        <v>0.1217</v>
      </c>
      <c r="AMC10" s="27">
        <v>0.12189999999999999</v>
      </c>
      <c r="AMD10" s="27">
        <v>0.1221</v>
      </c>
      <c r="AME10" s="27">
        <v>0.1212</v>
      </c>
      <c r="AMF10" s="27">
        <v>0.1217</v>
      </c>
      <c r="AMG10" s="27">
        <v>0.1217</v>
      </c>
      <c r="AMH10" s="27">
        <v>0.1217</v>
      </c>
      <c r="AMI10" s="27">
        <v>0.1225</v>
      </c>
      <c r="AMJ10" s="27">
        <v>0.1215</v>
      </c>
      <c r="AMK10" s="27">
        <v>0.1226</v>
      </c>
      <c r="AML10" s="27">
        <v>0.12189999999999999</v>
      </c>
      <c r="AMM10" s="27">
        <v>0.12180000000000001</v>
      </c>
      <c r="AMN10" s="27">
        <v>0.12180000000000001</v>
      </c>
      <c r="AMO10" s="27">
        <v>0.12180000000000001</v>
      </c>
      <c r="AMP10" s="27">
        <v>0.1208</v>
      </c>
      <c r="AMQ10" s="27">
        <v>0.1208</v>
      </c>
      <c r="AMR10" s="27">
        <v>0.11840000000000001</v>
      </c>
      <c r="AMS10" s="27">
        <v>0.1179</v>
      </c>
      <c r="AMT10" s="27">
        <v>0.1187</v>
      </c>
      <c r="AMU10" s="27">
        <v>0.1187</v>
      </c>
      <c r="AMV10" s="27">
        <v>0.1187</v>
      </c>
      <c r="AMW10" s="27">
        <v>0.1183</v>
      </c>
      <c r="AMX10" s="27">
        <v>0.11890000000000001</v>
      </c>
      <c r="AMY10" s="27">
        <v>0.1186</v>
      </c>
      <c r="AMZ10" s="27">
        <v>0.1182</v>
      </c>
      <c r="ANA10" s="27">
        <v>0.1169</v>
      </c>
      <c r="ANB10" s="27">
        <v>0.1169</v>
      </c>
      <c r="ANC10" s="27">
        <v>0.1169</v>
      </c>
      <c r="AND10" s="27">
        <v>0.11749999999999999</v>
      </c>
      <c r="ANE10" s="27">
        <v>0.1164</v>
      </c>
      <c r="ANF10" s="27">
        <v>0.11650000000000001</v>
      </c>
      <c r="ANG10" s="27">
        <v>0.1167</v>
      </c>
      <c r="ANH10" s="27">
        <v>0.1174</v>
      </c>
      <c r="ANI10" s="27">
        <v>0.1174</v>
      </c>
      <c r="ANJ10" s="27">
        <v>0.1174</v>
      </c>
      <c r="ANK10" s="27">
        <v>0.1178</v>
      </c>
      <c r="ANL10" s="27">
        <v>0.1177</v>
      </c>
      <c r="ANM10" s="27">
        <v>0.11799999999999999</v>
      </c>
      <c r="ANN10" s="27">
        <v>0.1181</v>
      </c>
      <c r="ANO10" s="27">
        <v>0.11940000000000001</v>
      </c>
      <c r="ANP10" s="27">
        <v>0.11940000000000001</v>
      </c>
      <c r="ANQ10" s="27">
        <v>0.11940000000000001</v>
      </c>
      <c r="ANR10" s="27">
        <v>0.1196</v>
      </c>
      <c r="ANS10" s="27">
        <v>0.11890000000000001</v>
      </c>
      <c r="ANT10" s="27">
        <v>0.1186</v>
      </c>
      <c r="ANU10" s="27">
        <v>0.11749999999999999</v>
      </c>
      <c r="ANV10" s="27">
        <v>0.1179</v>
      </c>
      <c r="ANW10" s="27">
        <v>0.1179</v>
      </c>
      <c r="ANX10" s="27">
        <v>0.1179</v>
      </c>
      <c r="ANY10" s="27">
        <v>0.1181</v>
      </c>
      <c r="ANZ10" s="27">
        <v>0.11840000000000001</v>
      </c>
      <c r="AOA10" s="27">
        <v>0.1196</v>
      </c>
      <c r="AOB10" s="27">
        <v>0.12039999999999999</v>
      </c>
      <c r="AOC10" s="27">
        <v>0.1198</v>
      </c>
      <c r="AOD10" s="27">
        <v>0.1198</v>
      </c>
      <c r="AOE10" s="27">
        <v>0.1198</v>
      </c>
      <c r="AOF10" s="27">
        <v>0.11940000000000001</v>
      </c>
      <c r="AOG10" s="27">
        <v>0.1192</v>
      </c>
      <c r="AOH10" s="27">
        <v>0.1181</v>
      </c>
      <c r="AOI10" s="27">
        <v>0.1169</v>
      </c>
      <c r="AOJ10" s="27">
        <v>0.11749999999999999</v>
      </c>
      <c r="AOK10" s="27">
        <v>0.11749999999999999</v>
      </c>
      <c r="AOL10" s="27">
        <v>0.11749999999999999</v>
      </c>
      <c r="AOM10" s="27">
        <v>0.1225</v>
      </c>
      <c r="AON10" s="27">
        <v>0.1206</v>
      </c>
      <c r="AOO10" s="27">
        <v>0.1207</v>
      </c>
      <c r="AOP10" s="27">
        <v>0.1211</v>
      </c>
      <c r="AOQ10" s="27">
        <v>0.1193</v>
      </c>
      <c r="AOR10" s="27">
        <v>0.1193</v>
      </c>
      <c r="AOS10" s="27">
        <v>0.1193</v>
      </c>
      <c r="AOT10" s="27">
        <v>0.1191</v>
      </c>
      <c r="AOU10" s="27">
        <v>0.1202</v>
      </c>
      <c r="AOV10" s="27">
        <v>0.11990000000000001</v>
      </c>
      <c r="AOW10" s="27">
        <v>0.1208</v>
      </c>
      <c r="AOX10" s="27">
        <v>0.12189999999999999</v>
      </c>
      <c r="AOY10" s="27">
        <v>0.12189999999999999</v>
      </c>
      <c r="AOZ10" s="27">
        <v>0.12189999999999999</v>
      </c>
      <c r="APA10" s="27">
        <v>0.1226</v>
      </c>
      <c r="APB10" s="27">
        <v>0.1236</v>
      </c>
      <c r="APC10" s="27">
        <v>0.123</v>
      </c>
      <c r="APD10" s="27">
        <v>0.1221</v>
      </c>
      <c r="APE10" s="27">
        <v>0.1201</v>
      </c>
      <c r="APF10" s="27">
        <v>0.1201</v>
      </c>
      <c r="APG10" s="27">
        <v>0.1201</v>
      </c>
      <c r="APH10" s="27">
        <v>0.1198</v>
      </c>
      <c r="API10" s="27">
        <v>0.12</v>
      </c>
      <c r="APJ10" s="27">
        <v>0.1197</v>
      </c>
      <c r="APK10" s="27">
        <v>0.1197</v>
      </c>
      <c r="APL10" s="27">
        <v>0.1203</v>
      </c>
      <c r="APM10" s="27">
        <v>0.1203</v>
      </c>
      <c r="APN10" s="27">
        <v>0.1203</v>
      </c>
      <c r="APO10" s="27">
        <v>0.1208</v>
      </c>
      <c r="APP10" s="27">
        <v>0.11990000000000001</v>
      </c>
      <c r="APQ10" s="27">
        <v>0.1196</v>
      </c>
      <c r="APR10" s="27">
        <v>0.1197</v>
      </c>
      <c r="APS10" s="27">
        <v>0.1202</v>
      </c>
      <c r="APT10" s="27">
        <v>0.1202</v>
      </c>
      <c r="APU10" s="27">
        <v>0.1202</v>
      </c>
      <c r="APV10" s="27">
        <v>0.1196</v>
      </c>
      <c r="APW10" s="27">
        <v>0.1216</v>
      </c>
      <c r="APX10" s="27">
        <v>0.12230000000000001</v>
      </c>
      <c r="APY10" s="27">
        <v>0.1226</v>
      </c>
      <c r="APZ10" s="27">
        <v>0.12239999999999999</v>
      </c>
      <c r="AQA10" s="27">
        <v>0.12239999999999999</v>
      </c>
      <c r="AQB10" s="27">
        <v>0.12239999999999999</v>
      </c>
      <c r="AQC10" s="27">
        <v>0.1234</v>
      </c>
      <c r="AQD10" s="27">
        <v>0.1221</v>
      </c>
      <c r="AQE10" s="27">
        <v>0.1216</v>
      </c>
      <c r="AQF10" s="27">
        <v>0.1221</v>
      </c>
      <c r="AQG10" s="27">
        <v>0.1222</v>
      </c>
      <c r="AQH10" s="27">
        <v>0.1222</v>
      </c>
      <c r="AQI10" s="27">
        <v>0.1222</v>
      </c>
      <c r="AQJ10" s="27">
        <v>0.123</v>
      </c>
      <c r="AQK10" s="27">
        <v>0.1232</v>
      </c>
      <c r="AQL10" s="27">
        <v>0.12429999999999999</v>
      </c>
      <c r="AQM10" s="27">
        <v>0.1245</v>
      </c>
      <c r="AQN10" s="27">
        <v>0.1237</v>
      </c>
      <c r="AQO10" s="27">
        <v>0.1237</v>
      </c>
      <c r="AQP10" s="27">
        <v>0.1237</v>
      </c>
      <c r="AQQ10" s="27">
        <v>0.12280000000000001</v>
      </c>
      <c r="AQR10" s="27">
        <v>0.12280000000000001</v>
      </c>
      <c r="AQS10" s="27">
        <v>0.12230000000000001</v>
      </c>
      <c r="AQT10" s="27">
        <v>0.1215</v>
      </c>
      <c r="AQU10" s="27">
        <v>0.12180000000000001</v>
      </c>
      <c r="AQV10" s="27">
        <v>0.12180000000000001</v>
      </c>
      <c r="AQW10" s="27">
        <v>0.12180000000000001</v>
      </c>
      <c r="AQX10" s="27">
        <v>0.1234</v>
      </c>
      <c r="AQY10" s="27">
        <v>0.1232</v>
      </c>
      <c r="AQZ10" s="27">
        <v>0.1225</v>
      </c>
      <c r="ARA10" s="27">
        <v>0.1211</v>
      </c>
      <c r="ARB10" s="27">
        <v>0.12130000000000001</v>
      </c>
      <c r="ARC10" s="27">
        <v>0.12130000000000001</v>
      </c>
      <c r="ARD10" s="27">
        <v>0.12130000000000001</v>
      </c>
      <c r="ARE10" s="27">
        <v>0.1215</v>
      </c>
      <c r="ARF10" s="27">
        <v>0.12130000000000001</v>
      </c>
      <c r="ARG10" s="27">
        <v>0.12189999999999999</v>
      </c>
      <c r="ARH10" s="27">
        <v>0.12139999999999999</v>
      </c>
      <c r="ARI10" s="27">
        <v>0.1206</v>
      </c>
      <c r="ARJ10" s="27">
        <v>0.1206</v>
      </c>
      <c r="ARK10" s="27">
        <v>0.1206</v>
      </c>
      <c r="ARL10" s="27">
        <v>0.1202</v>
      </c>
      <c r="ARM10" s="27">
        <v>0.1196</v>
      </c>
      <c r="ARN10" s="27">
        <v>0.1197</v>
      </c>
      <c r="ARO10" s="27">
        <v>0.1206</v>
      </c>
      <c r="ARP10" s="27">
        <v>0.1211</v>
      </c>
      <c r="ARQ10" s="27">
        <v>0.1211</v>
      </c>
      <c r="ARR10" s="27">
        <v>0.1211</v>
      </c>
      <c r="ARS10" s="27">
        <v>0.12089999999999999</v>
      </c>
      <c r="ART10" s="27">
        <v>0.1201</v>
      </c>
      <c r="ARU10" s="27">
        <v>0.11799999999999999</v>
      </c>
      <c r="ARV10" s="27">
        <v>0.11749999999999999</v>
      </c>
      <c r="ARW10" s="27">
        <v>0.11749999999999999</v>
      </c>
      <c r="ARX10" s="27">
        <v>0.11749999999999999</v>
      </c>
      <c r="ARY10" s="27">
        <v>0.11749999999999999</v>
      </c>
      <c r="ARZ10" s="27">
        <v>0.11749999999999999</v>
      </c>
      <c r="ASA10" s="27">
        <v>0.1178</v>
      </c>
      <c r="ASB10" s="27">
        <v>0.1187</v>
      </c>
      <c r="ASC10" s="27">
        <v>0.11940000000000001</v>
      </c>
      <c r="ASD10" s="27">
        <v>0.1198</v>
      </c>
      <c r="ASE10" s="27">
        <v>0.1198</v>
      </c>
      <c r="ASF10" s="27">
        <v>0.1198</v>
      </c>
      <c r="ASG10" s="27">
        <v>0.11940000000000001</v>
      </c>
      <c r="ASH10" s="27">
        <v>0.1164</v>
      </c>
      <c r="ASI10" s="27">
        <v>0.1172</v>
      </c>
      <c r="ASJ10" s="27">
        <v>0.1181</v>
      </c>
      <c r="ASK10" s="27">
        <v>0.11749999999999999</v>
      </c>
      <c r="ASL10" s="27">
        <v>0.11749999999999999</v>
      </c>
      <c r="ASM10" s="27">
        <v>0.11749999999999999</v>
      </c>
      <c r="ASN10" s="27">
        <v>0.1168</v>
      </c>
      <c r="ASO10" s="27">
        <v>0.1168</v>
      </c>
      <c r="ASP10" s="27">
        <v>0.11700000000000001</v>
      </c>
      <c r="ASQ10" s="27">
        <v>0.11700000000000001</v>
      </c>
      <c r="ASR10" s="27">
        <v>0.1169</v>
      </c>
      <c r="ASS10" s="27">
        <v>0.1169</v>
      </c>
      <c r="AST10" s="27">
        <v>0.1169</v>
      </c>
      <c r="ASU10" s="27">
        <v>0.1157</v>
      </c>
      <c r="ASV10" s="27">
        <v>0.1152</v>
      </c>
      <c r="ASW10" s="27">
        <v>0.11559999999999999</v>
      </c>
      <c r="ASX10" s="27">
        <v>0.11459999999999999</v>
      </c>
      <c r="ASY10" s="27">
        <v>0.11559999999999999</v>
      </c>
      <c r="ASZ10" s="27">
        <v>0.11559999999999999</v>
      </c>
      <c r="ATA10" s="27">
        <v>0.11559999999999999</v>
      </c>
      <c r="ATB10" s="27">
        <v>0.11559999999999999</v>
      </c>
      <c r="ATC10" s="27">
        <v>0.11459999999999999</v>
      </c>
      <c r="ATD10" s="27">
        <v>0.1163</v>
      </c>
      <c r="ATE10" s="27">
        <v>0.11609999999999999</v>
      </c>
      <c r="ATF10" s="27">
        <v>0.1164</v>
      </c>
      <c r="ATG10" s="27">
        <v>0.1164</v>
      </c>
      <c r="ATH10" s="27">
        <v>0.1164</v>
      </c>
      <c r="ATI10" s="27">
        <v>0.1164</v>
      </c>
      <c r="ATJ10" s="27">
        <v>0.11609999999999999</v>
      </c>
      <c r="ATK10" s="27">
        <v>0.1163</v>
      </c>
      <c r="ATL10" s="27">
        <v>0.11609999999999999</v>
      </c>
      <c r="ATM10" s="27">
        <v>0.11650000000000001</v>
      </c>
      <c r="ATN10" s="27">
        <v>0.11650000000000001</v>
      </c>
      <c r="ATO10" s="27">
        <v>0.11650000000000001</v>
      </c>
      <c r="ATP10" s="27">
        <v>0.1169</v>
      </c>
      <c r="ATQ10" s="27">
        <v>0.11700000000000001</v>
      </c>
      <c r="ATR10" s="27">
        <v>0.1162</v>
      </c>
      <c r="ATS10" s="27">
        <v>0.1158</v>
      </c>
      <c r="ATT10" s="27">
        <v>0.1171</v>
      </c>
      <c r="ATU10" s="27">
        <v>0.1171</v>
      </c>
      <c r="ATV10" s="27">
        <v>0.1171</v>
      </c>
      <c r="ATW10" s="27">
        <v>0.11749999999999999</v>
      </c>
      <c r="ATX10" s="27">
        <v>0.1149</v>
      </c>
      <c r="ATY10" s="27">
        <v>0.1147</v>
      </c>
      <c r="ATZ10" s="27">
        <v>0.11559999999999999</v>
      </c>
      <c r="AUA10" s="27">
        <v>0.11509999999999999</v>
      </c>
      <c r="AUB10" s="27">
        <v>0.11509999999999999</v>
      </c>
      <c r="AUC10" s="27">
        <v>0.11509999999999999</v>
      </c>
      <c r="AUD10" s="27">
        <v>0.1154</v>
      </c>
      <c r="AUE10" s="27">
        <v>0.1152</v>
      </c>
      <c r="AUF10" s="27">
        <v>0.1142</v>
      </c>
      <c r="AUG10" s="27">
        <v>0.1143</v>
      </c>
      <c r="AUH10" s="27">
        <v>0.11409999999999999</v>
      </c>
      <c r="AUI10" s="27">
        <v>0.11409999999999999</v>
      </c>
      <c r="AUJ10" s="27">
        <v>0.11409999999999999</v>
      </c>
      <c r="AUK10" s="27">
        <v>0.1123</v>
      </c>
      <c r="AUL10" s="27">
        <v>0.1129</v>
      </c>
      <c r="AUM10" s="27">
        <v>0.113</v>
      </c>
      <c r="AUN10" s="27">
        <v>0.1124</v>
      </c>
      <c r="AUO10" s="27">
        <v>0.11360000000000001</v>
      </c>
      <c r="AUP10" s="27">
        <v>0.11360000000000001</v>
      </c>
      <c r="AUQ10" s="27">
        <v>0.11360000000000001</v>
      </c>
      <c r="AUR10" s="27">
        <v>0.1134</v>
      </c>
      <c r="AUS10" s="27">
        <v>0.1132</v>
      </c>
      <c r="AUT10" s="27">
        <v>0.1124</v>
      </c>
      <c r="AUU10" s="27">
        <v>0.1125</v>
      </c>
      <c r="AUV10" s="27">
        <v>0.11219999999999999</v>
      </c>
      <c r="AUW10" s="27">
        <v>0.11219999999999999</v>
      </c>
      <c r="AUX10" s="27">
        <v>0.11219999999999999</v>
      </c>
      <c r="AUY10" s="27">
        <v>0.11210000000000001</v>
      </c>
      <c r="AUZ10" s="27">
        <v>0.1116</v>
      </c>
      <c r="AVA10" s="27">
        <v>0.11210000000000001</v>
      </c>
      <c r="AVB10" s="27">
        <v>0.113</v>
      </c>
      <c r="AVC10" s="27">
        <v>0.1134</v>
      </c>
      <c r="AVD10" s="27">
        <v>0.1134</v>
      </c>
      <c r="AVE10" s="27">
        <v>0.1134</v>
      </c>
      <c r="AVF10" s="27">
        <v>0.1134</v>
      </c>
      <c r="AVG10" s="27">
        <v>0.11360000000000001</v>
      </c>
      <c r="AVH10" s="27">
        <v>0.11509999999999999</v>
      </c>
      <c r="AVI10" s="27">
        <v>0.1149</v>
      </c>
      <c r="AVJ10" s="27">
        <v>0.11509999999999999</v>
      </c>
      <c r="AVK10" s="27">
        <v>0.11509999999999999</v>
      </c>
      <c r="AVL10" s="27">
        <v>0.11509999999999999</v>
      </c>
      <c r="AVM10" s="27">
        <v>0.11509999999999999</v>
      </c>
      <c r="AVN10" s="27">
        <v>0.11459999999999999</v>
      </c>
      <c r="AVO10" s="27">
        <v>0.1148</v>
      </c>
      <c r="AVP10" s="27">
        <v>0.1137</v>
      </c>
      <c r="AVQ10" s="27">
        <v>0.11409999999999999</v>
      </c>
      <c r="AVR10" s="27">
        <v>0.11409999999999999</v>
      </c>
      <c r="AVS10" s="27">
        <v>0.11409999999999999</v>
      </c>
      <c r="AVT10" s="27">
        <v>0.114</v>
      </c>
      <c r="AVU10" s="27">
        <v>0.1144</v>
      </c>
      <c r="AVV10" s="27">
        <v>0.1158</v>
      </c>
      <c r="AVW10" s="27">
        <v>0.1148</v>
      </c>
      <c r="AVX10" s="27">
        <v>0.1148</v>
      </c>
      <c r="AVY10" s="27">
        <v>0.1148</v>
      </c>
      <c r="AVZ10" s="27">
        <v>0.1148</v>
      </c>
      <c r="AWA10" s="27">
        <v>0.11600000000000001</v>
      </c>
      <c r="AWB10" s="27">
        <v>0.1147</v>
      </c>
      <c r="AWC10" s="27">
        <v>0.1137</v>
      </c>
      <c r="AWD10" s="27">
        <v>0.1159</v>
      </c>
      <c r="AWE10" s="27">
        <v>0.1179</v>
      </c>
      <c r="AWF10" s="27">
        <v>0.1179</v>
      </c>
      <c r="AWG10" s="27">
        <v>0.1179</v>
      </c>
      <c r="AWH10" s="27">
        <v>0.1163</v>
      </c>
      <c r="AWI10" s="27">
        <v>0.11609999999999999</v>
      </c>
      <c r="AWJ10" s="27">
        <v>0.1152</v>
      </c>
      <c r="AWK10" s="27">
        <v>0.11509999999999999</v>
      </c>
      <c r="AWL10" s="27">
        <v>0.11509999999999999</v>
      </c>
      <c r="AWM10" s="27">
        <v>0.11509999999999999</v>
      </c>
      <c r="AWN10" s="27">
        <v>0.11509999999999999</v>
      </c>
      <c r="AWO10" s="27">
        <v>0.1154</v>
      </c>
      <c r="AWP10" s="27">
        <v>0.1153</v>
      </c>
      <c r="AWQ10" s="27">
        <v>0.1157</v>
      </c>
      <c r="AWR10" s="27">
        <v>0.1159</v>
      </c>
      <c r="AWS10" s="27">
        <v>0.11609999999999999</v>
      </c>
      <c r="AWT10" s="27">
        <v>0.11609999999999999</v>
      </c>
      <c r="AWU10" s="27">
        <v>0.11609999999999999</v>
      </c>
      <c r="AWV10" s="27">
        <v>0.11550000000000001</v>
      </c>
      <c r="AWW10" s="27">
        <v>0.11550000000000001</v>
      </c>
      <c r="AWX10" s="27">
        <v>0.11550000000000001</v>
      </c>
      <c r="AWY10" s="27">
        <v>0.1152</v>
      </c>
      <c r="AWZ10" s="27">
        <v>0.1153</v>
      </c>
      <c r="AXA10" s="27">
        <v>0.1153</v>
      </c>
      <c r="AXB10" s="27">
        <v>0.1153</v>
      </c>
      <c r="AXC10" s="27">
        <v>0.115</v>
      </c>
      <c r="AXD10" s="27">
        <v>0.1162</v>
      </c>
      <c r="AXE10" s="27">
        <v>0.11550000000000001</v>
      </c>
      <c r="AXF10" s="27">
        <v>0.11600000000000001</v>
      </c>
      <c r="AXG10" s="27">
        <v>0.1172</v>
      </c>
      <c r="AXH10" s="27">
        <v>0.1172</v>
      </c>
      <c r="AXI10" s="27">
        <v>0.1172</v>
      </c>
      <c r="AXJ10" s="27">
        <v>0.1169</v>
      </c>
      <c r="AXK10" s="27">
        <v>0.1172</v>
      </c>
      <c r="AXL10" s="27">
        <v>0.11749999999999999</v>
      </c>
      <c r="AXM10" s="27">
        <v>0.1182</v>
      </c>
      <c r="AXN10" s="27">
        <v>0.1173</v>
      </c>
      <c r="AXO10" s="27">
        <v>0.1173</v>
      </c>
      <c r="AXP10" s="27">
        <v>0.1173</v>
      </c>
      <c r="AXQ10" s="27">
        <v>0.1167</v>
      </c>
      <c r="AXR10" s="27">
        <v>0.1177</v>
      </c>
      <c r="AXS10" s="27">
        <v>0.1181</v>
      </c>
      <c r="AXT10" s="27">
        <v>0.1193</v>
      </c>
      <c r="AXU10" s="27">
        <v>0.1198</v>
      </c>
      <c r="AXV10" s="27">
        <v>0.1198</v>
      </c>
      <c r="AXW10" s="27">
        <v>0.1198</v>
      </c>
      <c r="AXX10" s="27">
        <v>0.122</v>
      </c>
      <c r="AXY10" s="27">
        <v>0.1226</v>
      </c>
      <c r="AXZ10" s="27">
        <v>0.1231</v>
      </c>
      <c r="AYA10" s="27">
        <v>0.1234</v>
      </c>
      <c r="AYB10" s="27">
        <v>0.1235</v>
      </c>
      <c r="AYC10" s="27">
        <v>0.1235</v>
      </c>
      <c r="AYD10" s="27">
        <v>0.1235</v>
      </c>
      <c r="AYE10" s="27">
        <v>0.1241</v>
      </c>
      <c r="AYF10" s="27">
        <v>0.1235</v>
      </c>
      <c r="AYG10" s="27">
        <v>0.1227</v>
      </c>
      <c r="AYH10" s="27">
        <v>0.1242</v>
      </c>
      <c r="AYI10" s="27">
        <v>0.1236</v>
      </c>
      <c r="AYJ10" s="27">
        <v>0.1236</v>
      </c>
      <c r="AYK10" s="27">
        <v>0.1236</v>
      </c>
      <c r="AYL10" s="27">
        <v>0.1221</v>
      </c>
      <c r="AYM10" s="27">
        <v>0.1217</v>
      </c>
      <c r="AYN10" s="27">
        <v>0.1197</v>
      </c>
      <c r="AYO10" s="27">
        <v>0.1197</v>
      </c>
      <c r="AYP10" s="27">
        <v>0.1186</v>
      </c>
      <c r="AYQ10" s="27">
        <v>0.1186</v>
      </c>
      <c r="AYR10" s="27">
        <v>0.1186</v>
      </c>
      <c r="AYS10" s="27">
        <v>0.1179</v>
      </c>
      <c r="AYT10" s="27">
        <v>0.1176</v>
      </c>
      <c r="AYU10" s="27">
        <v>0.1177</v>
      </c>
      <c r="AYV10" s="27">
        <v>0.1166</v>
      </c>
      <c r="AYW10" s="27">
        <v>0.1172</v>
      </c>
      <c r="AYX10" s="27">
        <v>0.1172</v>
      </c>
      <c r="AYY10" s="27">
        <v>0.1172</v>
      </c>
      <c r="AYZ10" s="27">
        <v>0.1188</v>
      </c>
      <c r="AZA10" s="27">
        <v>0.1207</v>
      </c>
      <c r="AZB10" s="27">
        <v>0.1211</v>
      </c>
      <c r="AZC10" s="27">
        <v>0.122</v>
      </c>
      <c r="AZD10" s="27">
        <v>0.1236</v>
      </c>
      <c r="AZE10" s="27">
        <v>0.1236</v>
      </c>
      <c r="AZF10" s="27">
        <v>0.1236</v>
      </c>
      <c r="AZG10" s="27">
        <v>0.1227</v>
      </c>
      <c r="AZH10" s="27">
        <v>0.1215</v>
      </c>
      <c r="AZI10" s="27">
        <v>0.12230000000000001</v>
      </c>
      <c r="AZJ10" s="27">
        <v>0.1221</v>
      </c>
      <c r="AZK10" s="27">
        <v>0.1215</v>
      </c>
      <c r="AZL10" s="27">
        <v>0.1215</v>
      </c>
      <c r="AZM10" s="27">
        <v>0.1215</v>
      </c>
      <c r="AZN10" s="27">
        <v>0.12189999999999999</v>
      </c>
      <c r="AZO10" s="27">
        <v>0.1211</v>
      </c>
      <c r="AZP10" s="27">
        <v>0.121</v>
      </c>
      <c r="AZQ10" s="27">
        <v>0.1203</v>
      </c>
      <c r="AZR10" s="27">
        <v>0.1208</v>
      </c>
      <c r="AZS10" s="27">
        <v>0.1208</v>
      </c>
      <c r="AZT10" s="27">
        <v>0.1208</v>
      </c>
      <c r="AZU10" s="27">
        <v>0.1211</v>
      </c>
      <c r="AZV10" s="27">
        <v>0.121</v>
      </c>
      <c r="AZW10" s="27">
        <v>0.1201</v>
      </c>
      <c r="AZX10" s="27">
        <v>0.1198</v>
      </c>
      <c r="AZY10" s="27">
        <v>0.1206</v>
      </c>
      <c r="AZZ10" s="27">
        <v>0.1206</v>
      </c>
      <c r="BAA10" s="27">
        <v>0.1206</v>
      </c>
      <c r="BAB10" s="27">
        <v>0.12</v>
      </c>
      <c r="BAC10" s="27">
        <v>0.12</v>
      </c>
      <c r="BAD10" s="27">
        <v>0.1226</v>
      </c>
      <c r="BAE10" s="27">
        <v>0.1227</v>
      </c>
      <c r="BAF10" s="27">
        <v>0.1216</v>
      </c>
      <c r="BAG10" s="27">
        <v>0.1216</v>
      </c>
      <c r="BAH10" s="27">
        <v>0.1216</v>
      </c>
      <c r="BAI10" s="27">
        <v>0.1211</v>
      </c>
      <c r="BAJ10" s="27">
        <v>0.12039999999999999</v>
      </c>
      <c r="BAK10" s="27">
        <v>0.1208</v>
      </c>
      <c r="BAL10" s="27">
        <v>0.1212</v>
      </c>
      <c r="BAM10" s="27">
        <v>0.12230000000000001</v>
      </c>
      <c r="BAN10" s="27">
        <v>0.12230000000000001</v>
      </c>
      <c r="BAO10" s="27">
        <v>0.12230000000000001</v>
      </c>
      <c r="BAP10" s="27">
        <v>0.12239999999999999</v>
      </c>
      <c r="BAQ10" s="27">
        <v>0.1229</v>
      </c>
      <c r="BAR10" s="27">
        <v>0.1217</v>
      </c>
      <c r="BAS10" s="27">
        <v>0.12139999999999999</v>
      </c>
      <c r="BAT10" s="27">
        <v>0.121</v>
      </c>
      <c r="BAU10" s="27">
        <v>0.121</v>
      </c>
      <c r="BAV10" s="27">
        <v>0.121</v>
      </c>
      <c r="BAW10" s="27">
        <v>0.1206</v>
      </c>
      <c r="BAX10" s="27">
        <v>0.121</v>
      </c>
      <c r="BAY10" s="27">
        <v>0.12189999999999999</v>
      </c>
      <c r="BAZ10" s="27">
        <v>0.1217</v>
      </c>
      <c r="BBA10" s="27">
        <v>0.12180000000000001</v>
      </c>
      <c r="BBB10" s="27">
        <v>0.12180000000000001</v>
      </c>
      <c r="BBC10" s="27">
        <v>0.12180000000000001</v>
      </c>
      <c r="BBD10" s="27">
        <v>0.1225</v>
      </c>
      <c r="BBE10" s="27">
        <v>0.1226</v>
      </c>
      <c r="BBF10" s="27">
        <v>0.1222</v>
      </c>
      <c r="BBG10" s="27">
        <v>0.12230000000000001</v>
      </c>
      <c r="BBH10" s="27">
        <v>0.1216</v>
      </c>
      <c r="BBI10" s="27">
        <v>0.1216</v>
      </c>
      <c r="BBJ10" s="27">
        <v>0.1216</v>
      </c>
      <c r="BBK10" s="27">
        <v>0.1227</v>
      </c>
      <c r="BBL10" s="27">
        <v>0.1225</v>
      </c>
      <c r="BBM10" s="27">
        <v>0.12189999999999999</v>
      </c>
      <c r="BBN10" s="27">
        <v>0.122</v>
      </c>
      <c r="BBO10" s="27">
        <v>0.1226</v>
      </c>
      <c r="BBP10" s="27">
        <v>0.1226</v>
      </c>
      <c r="BBQ10" s="27">
        <v>0.1226</v>
      </c>
      <c r="BBR10" s="27">
        <v>0.1227</v>
      </c>
      <c r="BBS10" s="27">
        <v>0.1231</v>
      </c>
      <c r="BBT10" s="27">
        <v>0.1227</v>
      </c>
      <c r="BBU10" s="27">
        <v>0.1241</v>
      </c>
      <c r="BBV10" s="27">
        <v>0.12570000000000001</v>
      </c>
      <c r="BBW10" s="27">
        <v>0.12570000000000001</v>
      </c>
      <c r="BBX10" s="27">
        <v>0.12570000000000001</v>
      </c>
      <c r="BBY10" s="27">
        <v>0.1226</v>
      </c>
      <c r="BBZ10" s="27">
        <v>0.1215</v>
      </c>
      <c r="BCA10" s="27">
        <v>0.1217</v>
      </c>
      <c r="BCB10" s="27">
        <v>0.1236</v>
      </c>
      <c r="BCC10" s="27">
        <v>0.12540000000000001</v>
      </c>
      <c r="BCD10" s="27">
        <v>0.12540000000000001</v>
      </c>
      <c r="BCE10" s="27">
        <v>0.12540000000000001</v>
      </c>
      <c r="BCF10" s="27">
        <v>0.1258</v>
      </c>
      <c r="BCG10" s="27">
        <v>0.127</v>
      </c>
      <c r="BCH10" s="27">
        <v>0.1273</v>
      </c>
      <c r="BCI10" s="27">
        <v>0.12640000000000001</v>
      </c>
      <c r="BCJ10" s="27">
        <v>0.12770000000000001</v>
      </c>
      <c r="BCK10" s="27">
        <v>0.12770000000000001</v>
      </c>
      <c r="BCL10" s="27">
        <v>0.12770000000000001</v>
      </c>
      <c r="BCM10" s="27">
        <v>0.12790000000000001</v>
      </c>
      <c r="BCN10" s="27">
        <v>0.12790000000000001</v>
      </c>
      <c r="BCO10" s="27">
        <v>0.12839999999999999</v>
      </c>
      <c r="BCP10" s="27">
        <v>0.1298</v>
      </c>
      <c r="BCQ10" s="27">
        <v>0.128</v>
      </c>
      <c r="BCR10" s="27">
        <v>0.128</v>
      </c>
      <c r="BCS10" s="27">
        <v>0.128</v>
      </c>
      <c r="BCT10" s="27">
        <v>0.12909999999999999</v>
      </c>
      <c r="BCU10" s="27">
        <v>0.1293</v>
      </c>
      <c r="BCV10" s="27">
        <v>0.12859999999999999</v>
      </c>
      <c r="BCW10" s="27">
        <v>0.1288</v>
      </c>
      <c r="BCX10" s="27">
        <v>0.129</v>
      </c>
      <c r="BCY10" s="27">
        <v>0.129</v>
      </c>
      <c r="BCZ10" s="27">
        <v>0.129</v>
      </c>
      <c r="BDA10" s="27">
        <v>0.1278</v>
      </c>
      <c r="BDB10" s="27">
        <v>0.12970000000000001</v>
      </c>
      <c r="BDC10" s="27">
        <v>0.12809999999999999</v>
      </c>
      <c r="BDD10" s="27">
        <v>0.1265</v>
      </c>
      <c r="BDE10" s="27">
        <v>0.12740000000000001</v>
      </c>
      <c r="BDF10" s="27">
        <v>0.12740000000000001</v>
      </c>
      <c r="BDG10" s="27">
        <v>0.12740000000000001</v>
      </c>
      <c r="BDH10" s="27">
        <v>0.1295</v>
      </c>
      <c r="BDI10" s="27">
        <v>0.1278</v>
      </c>
      <c r="BDJ10" s="27">
        <v>0.12709999999999999</v>
      </c>
      <c r="BDK10" s="27">
        <v>0.12570000000000001</v>
      </c>
      <c r="BDL10" s="27">
        <v>0.1285</v>
      </c>
      <c r="BDM10" s="27">
        <v>0.1285</v>
      </c>
      <c r="BDN10" s="27">
        <v>0.1285</v>
      </c>
      <c r="BDO10" s="27">
        <v>0.1283</v>
      </c>
      <c r="BDP10" s="27">
        <v>0.12889999999999999</v>
      </c>
      <c r="BDQ10" s="27">
        <v>0.13059999999999999</v>
      </c>
      <c r="BDR10" s="27">
        <v>0.1308</v>
      </c>
      <c r="BDS10" s="27">
        <v>0.13270000000000001</v>
      </c>
      <c r="BDT10" s="27">
        <v>0.13270000000000001</v>
      </c>
      <c r="BDU10" s="27">
        <v>0.13270000000000001</v>
      </c>
      <c r="BDV10" s="27">
        <v>0.13200000000000001</v>
      </c>
      <c r="BDW10" s="27">
        <v>0.13239999999999999</v>
      </c>
      <c r="BDX10" s="27">
        <v>0.1338</v>
      </c>
      <c r="BDY10" s="27">
        <v>0.13589999999999999</v>
      </c>
      <c r="BDZ10" s="27">
        <v>0.1353</v>
      </c>
      <c r="BEA10" s="27">
        <v>0.1353</v>
      </c>
      <c r="BEB10" s="27">
        <v>0.1353</v>
      </c>
      <c r="BEC10" s="27">
        <v>0.13539999999999999</v>
      </c>
      <c r="BED10" s="27">
        <v>0.1343</v>
      </c>
      <c r="BEE10" s="27">
        <v>0.13389999999999999</v>
      </c>
      <c r="BEF10" s="27">
        <v>0.1323</v>
      </c>
      <c r="BEG10" s="27">
        <v>0.13389999999999999</v>
      </c>
      <c r="BEH10" s="27">
        <v>0.13389999999999999</v>
      </c>
      <c r="BEI10" s="27">
        <v>0.13389999999999999</v>
      </c>
      <c r="BEJ10" s="27">
        <v>0.1358</v>
      </c>
      <c r="BEK10" s="27">
        <v>0.13350000000000001</v>
      </c>
      <c r="BEL10" s="27">
        <v>0.13159999999999999</v>
      </c>
      <c r="BEM10" s="27">
        <v>0.1318</v>
      </c>
      <c r="BEN10" s="27">
        <v>0.1338</v>
      </c>
      <c r="BEO10" s="27">
        <v>0.1338</v>
      </c>
      <c r="BEP10" s="27">
        <v>0.1338</v>
      </c>
      <c r="BEQ10" s="27">
        <v>0.1338</v>
      </c>
      <c r="BER10" s="27">
        <v>0.13120000000000001</v>
      </c>
      <c r="BES10" s="27">
        <v>0.13020000000000001</v>
      </c>
      <c r="BET10" s="27">
        <v>0.1283</v>
      </c>
      <c r="BEU10" s="27">
        <v>0.12770000000000001</v>
      </c>
      <c r="BEV10" s="27">
        <v>0.12770000000000001</v>
      </c>
      <c r="BEW10" s="27">
        <v>0.12770000000000001</v>
      </c>
      <c r="BEX10" s="27">
        <v>0.1265</v>
      </c>
      <c r="BEY10" s="27">
        <v>0.12720000000000001</v>
      </c>
      <c r="BEZ10" s="27">
        <v>0.127</v>
      </c>
      <c r="BFA10" s="27">
        <v>0.127</v>
      </c>
      <c r="BFB10" s="27">
        <v>0.1288</v>
      </c>
      <c r="BFC10" s="27">
        <v>0.1288</v>
      </c>
      <c r="BFD10" s="27">
        <v>0.1288</v>
      </c>
      <c r="BFE10" s="27">
        <v>0.12790000000000001</v>
      </c>
      <c r="BFF10" s="27">
        <v>0.12570000000000001</v>
      </c>
      <c r="BFG10" s="27">
        <v>0.1245</v>
      </c>
      <c r="BFH10" s="27">
        <v>0.1234</v>
      </c>
      <c r="BFI10" s="27">
        <v>0.1227</v>
      </c>
      <c r="BFJ10" s="27">
        <v>0.1227</v>
      </c>
      <c r="BFK10" s="27">
        <v>0.1227</v>
      </c>
      <c r="BFL10" s="27">
        <v>0.1244</v>
      </c>
      <c r="BFM10" s="27">
        <v>0.12520000000000001</v>
      </c>
      <c r="BFN10" s="27">
        <v>0.1242</v>
      </c>
      <c r="BFO10" s="27">
        <v>0.12520000000000001</v>
      </c>
      <c r="BFP10" s="27">
        <v>0.12520000000000001</v>
      </c>
      <c r="BFQ10" s="27">
        <v>0.12520000000000001</v>
      </c>
      <c r="BFR10" s="27">
        <v>0.12520000000000001</v>
      </c>
      <c r="BFS10" s="27">
        <v>0.12520000000000001</v>
      </c>
      <c r="BFT10" s="27">
        <v>0.1241</v>
      </c>
      <c r="BFU10" s="27">
        <v>0.1236</v>
      </c>
      <c r="BFV10" s="27">
        <v>0.12529999999999999</v>
      </c>
      <c r="BFW10" s="27">
        <v>0.12559999999999999</v>
      </c>
      <c r="BFX10" s="27">
        <v>0.12559999999999999</v>
      </c>
      <c r="BFY10" s="27">
        <v>0.12559999999999999</v>
      </c>
      <c r="BFZ10" s="27">
        <v>0.12759999999999999</v>
      </c>
      <c r="BGA10" s="27">
        <v>0.1278</v>
      </c>
      <c r="BGB10" s="27">
        <v>0.12740000000000001</v>
      </c>
      <c r="BGC10" s="27">
        <v>0.1265</v>
      </c>
      <c r="BGD10" s="27">
        <v>0.1237</v>
      </c>
      <c r="BGE10" s="27">
        <v>0.1237</v>
      </c>
      <c r="BGF10" s="27">
        <v>0.1237</v>
      </c>
      <c r="BGG10" s="27">
        <v>0.1236</v>
      </c>
      <c r="BGH10" s="27">
        <v>0.11899999999999999</v>
      </c>
      <c r="BGI10" s="27">
        <v>0.121</v>
      </c>
      <c r="BGJ10" s="27">
        <v>0.1215</v>
      </c>
      <c r="BGK10" s="27">
        <v>0.1226</v>
      </c>
      <c r="BGL10" s="27">
        <v>0.1226</v>
      </c>
      <c r="BGM10" s="27">
        <v>0.1226</v>
      </c>
      <c r="BGN10" s="27">
        <v>0.1235</v>
      </c>
      <c r="BGO10" s="27">
        <v>0.1222</v>
      </c>
      <c r="BGP10" s="27">
        <v>0.12429999999999999</v>
      </c>
      <c r="BGQ10" s="27">
        <v>0.12659999999999999</v>
      </c>
      <c r="BGR10" s="27">
        <v>0.1283</v>
      </c>
      <c r="BGS10" s="27">
        <v>0.1283</v>
      </c>
      <c r="BGT10" s="27">
        <v>0.1283</v>
      </c>
      <c r="BGU10" s="27">
        <v>0.1295</v>
      </c>
      <c r="BGV10" s="27">
        <v>0.12909999999999999</v>
      </c>
      <c r="BGW10" s="27">
        <v>0.12970000000000001</v>
      </c>
      <c r="BGX10" s="27">
        <v>0.13039999999999999</v>
      </c>
      <c r="BGY10" s="27">
        <v>0.13109999999999999</v>
      </c>
      <c r="BGZ10" s="27">
        <v>0.13109999999999999</v>
      </c>
      <c r="BHA10" s="27">
        <v>0.13109999999999999</v>
      </c>
      <c r="BHB10" s="27">
        <v>0.1321</v>
      </c>
      <c r="BHC10" s="27">
        <v>0.13139999999999999</v>
      </c>
      <c r="BHD10" s="27">
        <v>0.1313</v>
      </c>
      <c r="BHE10" s="27">
        <v>0.1308</v>
      </c>
      <c r="BHF10" s="27">
        <v>0.13150000000000001</v>
      </c>
      <c r="BHG10" s="27">
        <v>0.13150000000000001</v>
      </c>
      <c r="BHH10" s="27">
        <v>0.13150000000000001</v>
      </c>
      <c r="BHI10" s="27">
        <v>0.13170000000000001</v>
      </c>
      <c r="BHJ10" s="27">
        <v>0.13300000000000001</v>
      </c>
      <c r="BHK10" s="27">
        <v>0.13320000000000001</v>
      </c>
      <c r="BHL10" s="27">
        <v>0.1326</v>
      </c>
      <c r="BHM10" s="27">
        <v>0.13150000000000001</v>
      </c>
      <c r="BHN10" s="27">
        <v>0.13150000000000001</v>
      </c>
      <c r="BHO10" s="27">
        <v>0.13150000000000001</v>
      </c>
      <c r="BHP10" s="27">
        <v>0.12959999999999999</v>
      </c>
      <c r="BHQ10" s="27">
        <v>0.13150000000000001</v>
      </c>
      <c r="BHR10" s="27">
        <v>0.13189999999999999</v>
      </c>
      <c r="BHS10" s="27">
        <v>0.13089999999999999</v>
      </c>
      <c r="BHT10" s="27">
        <v>0.13350000000000001</v>
      </c>
      <c r="BHU10" s="27">
        <v>0.13350000000000001</v>
      </c>
      <c r="BHV10" s="27">
        <v>0.13350000000000001</v>
      </c>
      <c r="BHW10" s="27">
        <v>0.1321</v>
      </c>
      <c r="BHX10" s="27">
        <v>0.1326</v>
      </c>
      <c r="BHY10" s="27">
        <v>0.13170000000000001</v>
      </c>
      <c r="BHZ10" s="27">
        <v>0.12970000000000001</v>
      </c>
      <c r="BIA10" s="27">
        <v>0.128</v>
      </c>
      <c r="BIB10" s="27">
        <v>0.128</v>
      </c>
      <c r="BIC10" s="27">
        <v>0.128</v>
      </c>
      <c r="BID10" s="27">
        <v>0.12820000000000001</v>
      </c>
      <c r="BIE10" s="27">
        <v>0.129</v>
      </c>
      <c r="BIF10" s="27">
        <v>0.1283</v>
      </c>
      <c r="BIG10" s="27">
        <v>0.12870000000000001</v>
      </c>
      <c r="BIH10" s="27">
        <v>0.12859999999999999</v>
      </c>
      <c r="BII10" s="27">
        <v>0.12859999999999999</v>
      </c>
      <c r="BIJ10" s="27">
        <v>0.12859999999999999</v>
      </c>
      <c r="BIK10" s="27">
        <v>0.13159999999999999</v>
      </c>
      <c r="BIL10" s="27">
        <v>0.13139999999999999</v>
      </c>
      <c r="BIM10" s="27">
        <v>0.13159999999999999</v>
      </c>
      <c r="BIN10" s="27">
        <v>0.13139999999999999</v>
      </c>
      <c r="BIO10" s="27">
        <v>0.13170000000000001</v>
      </c>
      <c r="BIP10" s="27">
        <v>0.13170000000000001</v>
      </c>
      <c r="BIQ10" s="27">
        <v>0.13170000000000001</v>
      </c>
      <c r="BIR10" s="27">
        <v>0.1313</v>
      </c>
      <c r="BIS10" s="27">
        <v>0.13</v>
      </c>
      <c r="BIT10" s="27">
        <v>0.1293</v>
      </c>
      <c r="BIU10" s="27">
        <v>0.1293</v>
      </c>
      <c r="BIV10" s="27">
        <v>0.13039999999999999</v>
      </c>
      <c r="BIW10" s="27">
        <v>0.13039999999999999</v>
      </c>
      <c r="BIX10" s="27">
        <v>0.13039999999999999</v>
      </c>
      <c r="BIY10" s="27">
        <v>0.13039999999999999</v>
      </c>
      <c r="BIZ10" s="27">
        <v>0.1293</v>
      </c>
      <c r="BJA10" s="27">
        <v>0.1298</v>
      </c>
      <c r="BJB10" s="27">
        <v>0.1308</v>
      </c>
      <c r="BJC10" s="27">
        <v>0.13320000000000001</v>
      </c>
      <c r="BJD10" s="27">
        <v>0.13320000000000001</v>
      </c>
      <c r="BJE10" s="27">
        <v>0.13320000000000001</v>
      </c>
      <c r="BJF10" s="27">
        <v>0.1343</v>
      </c>
      <c r="BJG10" s="27">
        <v>0.1343</v>
      </c>
      <c r="BJH10" s="27">
        <v>0.13450000000000001</v>
      </c>
      <c r="BJI10" s="27">
        <v>0.1348</v>
      </c>
      <c r="BJJ10" s="27">
        <v>0.13350000000000001</v>
      </c>
      <c r="BJK10" s="27">
        <v>0.13350000000000001</v>
      </c>
      <c r="BJL10" s="27">
        <v>0.13350000000000001</v>
      </c>
      <c r="BJM10" s="27">
        <v>0.13350000000000001</v>
      </c>
      <c r="BJN10" s="27">
        <v>0.13350000000000001</v>
      </c>
      <c r="BJO10" s="27">
        <v>0.1353</v>
      </c>
      <c r="BJP10" s="27">
        <v>0.13539999999999999</v>
      </c>
      <c r="BJQ10" s="27">
        <v>0.13619999999999999</v>
      </c>
      <c r="BJR10" s="27">
        <v>0.13619999999999999</v>
      </c>
      <c r="BJS10" s="27">
        <v>0.13619999999999999</v>
      </c>
      <c r="BJT10" s="27">
        <v>0.13550000000000001</v>
      </c>
      <c r="BJU10" s="27">
        <v>0.1346</v>
      </c>
      <c r="BJV10" s="27">
        <v>0.13139999999999999</v>
      </c>
      <c r="BJW10" s="27">
        <v>0.13539999999999999</v>
      </c>
      <c r="BJX10" s="27">
        <v>0.13650000000000001</v>
      </c>
      <c r="BJY10" s="27">
        <v>0.13650000000000001</v>
      </c>
      <c r="BJZ10" s="27">
        <v>0.13650000000000001</v>
      </c>
      <c r="BKA10" s="27">
        <v>0.13800000000000001</v>
      </c>
      <c r="BKB10" s="27">
        <v>0.1396</v>
      </c>
      <c r="BKC10" s="27">
        <v>0.1404</v>
      </c>
      <c r="BKD10" s="27">
        <v>0.13930000000000001</v>
      </c>
      <c r="BKE10" s="27">
        <v>0.14030000000000001</v>
      </c>
      <c r="BKF10" s="27">
        <v>0.14030000000000001</v>
      </c>
      <c r="BKG10" s="27">
        <v>0.14030000000000001</v>
      </c>
      <c r="BKH10" s="27">
        <v>0.14119999999999999</v>
      </c>
      <c r="BKI10" s="27">
        <v>0.14249999999999999</v>
      </c>
      <c r="BKJ10" s="27">
        <v>0.1429</v>
      </c>
      <c r="BKK10" s="27">
        <v>0.14369999999999999</v>
      </c>
      <c r="BKL10" s="27">
        <v>0.14349999999999999</v>
      </c>
      <c r="BKM10" s="27">
        <v>0.14349999999999999</v>
      </c>
      <c r="BKN10" s="27">
        <v>0.14349999999999999</v>
      </c>
      <c r="BKO10" s="27">
        <v>0.1452</v>
      </c>
      <c r="BKP10" s="27">
        <v>0.14660000000000001</v>
      </c>
      <c r="BKQ10" s="27">
        <v>0.14680000000000001</v>
      </c>
      <c r="BKR10" s="27">
        <v>0.14760000000000001</v>
      </c>
      <c r="BKS10" s="27">
        <v>0.14779999999999999</v>
      </c>
      <c r="BKT10" s="27">
        <v>0.14779999999999999</v>
      </c>
      <c r="BKU10" s="27">
        <v>0.14779999999999999</v>
      </c>
      <c r="BKV10" s="27">
        <v>0.1477</v>
      </c>
      <c r="BKW10" s="27">
        <v>0.14760000000000001</v>
      </c>
      <c r="BKX10" s="27">
        <v>0.14849999999999999</v>
      </c>
      <c r="BKY10" s="27">
        <v>0.14799999999999999</v>
      </c>
      <c r="BKZ10" s="27">
        <v>0.14710000000000001</v>
      </c>
      <c r="BLA10" s="27">
        <v>0.14710000000000001</v>
      </c>
      <c r="BLB10" s="27">
        <v>0.14710000000000001</v>
      </c>
      <c r="BLC10" s="27">
        <v>0.14729999999999999</v>
      </c>
      <c r="BLD10" s="27">
        <v>0.1477</v>
      </c>
      <c r="BLE10" s="27">
        <v>0.1464</v>
      </c>
      <c r="BLF10" s="27">
        <v>0.1482</v>
      </c>
      <c r="BLG10" s="27">
        <v>0.1459</v>
      </c>
      <c r="BLH10" s="27">
        <v>0.1459</v>
      </c>
      <c r="BLI10" s="27">
        <v>0.1459</v>
      </c>
      <c r="BLJ10" s="27">
        <v>0.14699999999999999</v>
      </c>
      <c r="BLK10" s="27">
        <v>0.14560000000000001</v>
      </c>
      <c r="BLL10" s="27">
        <v>0.1459</v>
      </c>
      <c r="BLM10" s="27">
        <v>0.14760000000000001</v>
      </c>
      <c r="BLN10" s="27">
        <v>0.14749999999999999</v>
      </c>
      <c r="BLO10" s="27">
        <v>0.14749999999999999</v>
      </c>
      <c r="BLP10" s="27">
        <v>0.14749999999999999</v>
      </c>
      <c r="BLQ10" s="27">
        <v>0.1489</v>
      </c>
      <c r="BLR10" s="27">
        <v>0.15040000000000001</v>
      </c>
      <c r="BLS10" s="27">
        <v>0.151</v>
      </c>
      <c r="BLT10" s="27">
        <v>0.151</v>
      </c>
      <c r="BLU10" s="27">
        <v>0.15179999999999999</v>
      </c>
      <c r="BLV10" s="27">
        <v>0.15179999999999999</v>
      </c>
      <c r="BLW10" s="27">
        <v>0.15179999999999999</v>
      </c>
      <c r="BLX10" s="27">
        <v>0.1525</v>
      </c>
      <c r="BLY10" s="27">
        <v>0.15140000000000001</v>
      </c>
      <c r="BLZ10" s="27">
        <v>0.1525</v>
      </c>
      <c r="BMA10" s="27">
        <v>0.1522</v>
      </c>
      <c r="BMB10" s="27">
        <v>0.153</v>
      </c>
      <c r="BMC10" s="27">
        <v>0.153</v>
      </c>
      <c r="BMD10" s="27">
        <v>0.153</v>
      </c>
      <c r="BME10" s="27">
        <v>0.15079999999999999</v>
      </c>
      <c r="BMF10" s="27">
        <v>0.15110000000000001</v>
      </c>
      <c r="BMG10" s="27">
        <v>0.1525</v>
      </c>
      <c r="BMH10" s="27">
        <v>0.15409999999999999</v>
      </c>
      <c r="BMI10" s="27">
        <v>0.153</v>
      </c>
      <c r="BMJ10" s="27">
        <v>0.153</v>
      </c>
      <c r="BMK10" s="27">
        <v>0.153</v>
      </c>
      <c r="BML10" s="27">
        <v>0.15579999999999999</v>
      </c>
      <c r="BMM10" s="27">
        <v>0.15429999999999999</v>
      </c>
      <c r="BMN10" s="27">
        <v>0.15440000000000001</v>
      </c>
      <c r="BMO10" s="27">
        <v>0.154</v>
      </c>
      <c r="BMP10" s="27">
        <v>0.15429999999999999</v>
      </c>
      <c r="BMQ10" s="27">
        <v>0.15429999999999999</v>
      </c>
      <c r="BMR10" s="27">
        <v>0.15429999999999999</v>
      </c>
      <c r="BMS10" s="27">
        <v>0.155</v>
      </c>
      <c r="BMT10" s="27">
        <v>0.15479999999999999</v>
      </c>
      <c r="BMU10" s="27">
        <v>0.155</v>
      </c>
      <c r="BMV10" s="27">
        <v>0.155</v>
      </c>
      <c r="BMW10" s="27">
        <v>0.15590000000000001</v>
      </c>
      <c r="BMX10" s="27">
        <v>0.15590000000000001</v>
      </c>
      <c r="BMY10" s="27">
        <v>0.15590000000000001</v>
      </c>
      <c r="BMZ10" s="27">
        <v>0.15609999999999999</v>
      </c>
      <c r="BNA10" s="27">
        <v>0.15679999999999999</v>
      </c>
      <c r="BNB10" s="27">
        <v>0.158</v>
      </c>
      <c r="BNC10" s="27">
        <v>0.15770000000000001</v>
      </c>
      <c r="BND10" s="27">
        <v>0.15759999999999999</v>
      </c>
      <c r="BNE10" s="27">
        <v>0.15759999999999999</v>
      </c>
      <c r="BNF10" s="27">
        <v>0.15759999999999999</v>
      </c>
      <c r="BNG10" s="27">
        <v>0.15720000000000001</v>
      </c>
      <c r="BNH10" s="27">
        <v>0.156</v>
      </c>
      <c r="BNI10" s="27">
        <v>0.15640000000000001</v>
      </c>
      <c r="BNJ10" s="27">
        <v>0.156</v>
      </c>
      <c r="BNK10" s="27">
        <v>0.15690000000000001</v>
      </c>
      <c r="BNL10" s="27">
        <v>0.15690000000000001</v>
      </c>
      <c r="BNM10" s="27">
        <v>0.15690000000000001</v>
      </c>
      <c r="BNN10" s="27">
        <v>0.15759999999999999</v>
      </c>
      <c r="BNO10" s="27">
        <v>0.15770000000000001</v>
      </c>
      <c r="BNP10" s="27">
        <v>0.15790000000000001</v>
      </c>
      <c r="BNQ10" s="27">
        <v>0.1588</v>
      </c>
      <c r="BNR10" s="27">
        <v>0.15909999999999999</v>
      </c>
      <c r="BNS10" s="27">
        <v>0.15909999999999999</v>
      </c>
      <c r="BNT10" s="27">
        <v>0.15909999999999999</v>
      </c>
      <c r="BNU10" s="27">
        <v>0.1603</v>
      </c>
      <c r="BNV10" s="27">
        <v>0.16120000000000001</v>
      </c>
      <c r="BNW10" s="27">
        <v>0.1615</v>
      </c>
      <c r="BNX10" s="27">
        <v>0.1615</v>
      </c>
      <c r="BNY10" s="27">
        <v>0.16189999999999999</v>
      </c>
      <c r="BNZ10" s="27">
        <v>0.16189999999999999</v>
      </c>
      <c r="BOA10" s="27">
        <v>0.16189999999999999</v>
      </c>
      <c r="BOB10" s="27">
        <v>0.16159999999999999</v>
      </c>
      <c r="BOC10" s="27">
        <v>0.16159999999999999</v>
      </c>
      <c r="BOD10" s="27">
        <v>0.16189999999999999</v>
      </c>
      <c r="BOE10" s="27">
        <v>0.16189999999999999</v>
      </c>
      <c r="BOF10" s="27">
        <v>0.1628</v>
      </c>
      <c r="BOG10" s="27">
        <v>0.1628</v>
      </c>
      <c r="BOH10" s="27">
        <v>0.1628</v>
      </c>
      <c r="BOI10" s="27">
        <v>0.16250000000000001</v>
      </c>
      <c r="BOJ10" s="27">
        <v>0.16189999999999999</v>
      </c>
      <c r="BOK10" s="27">
        <v>0.16289999999999999</v>
      </c>
      <c r="BOL10" s="27">
        <v>0.16259999999999999</v>
      </c>
      <c r="BOM10" s="27">
        <v>0.16289999999999999</v>
      </c>
      <c r="BON10" s="27">
        <v>0.16289999999999999</v>
      </c>
      <c r="BOO10" s="27">
        <v>0.16289999999999999</v>
      </c>
      <c r="BOP10" s="27">
        <v>0.16259999999999999</v>
      </c>
      <c r="BOQ10" s="27">
        <v>0.16220000000000001</v>
      </c>
      <c r="BOR10" s="27">
        <v>0.16189999999999999</v>
      </c>
      <c r="BOS10" s="27">
        <v>0.16170000000000001</v>
      </c>
      <c r="BOT10" s="27">
        <v>0.16009999999999999</v>
      </c>
      <c r="BOU10" s="27">
        <v>0.16009999999999999</v>
      </c>
      <c r="BOV10" s="27">
        <v>0.16009999999999999</v>
      </c>
      <c r="BOW10" s="27">
        <v>0.15970000000000001</v>
      </c>
      <c r="BOX10" s="27">
        <v>0.15870000000000001</v>
      </c>
      <c r="BOY10" s="27">
        <v>0.15959999999999999</v>
      </c>
      <c r="BOZ10" s="27">
        <v>0.15920000000000001</v>
      </c>
      <c r="BPA10" s="27">
        <v>0.15870000000000001</v>
      </c>
      <c r="BPB10" s="27">
        <v>0.15870000000000001</v>
      </c>
      <c r="BPC10" s="27">
        <v>0.15870000000000001</v>
      </c>
      <c r="BPD10" s="27">
        <v>0.15920000000000001</v>
      </c>
      <c r="BPE10" s="27">
        <v>0.16</v>
      </c>
      <c r="BPF10" s="27">
        <v>0.16059999999999999</v>
      </c>
      <c r="BPG10" s="27">
        <v>0.16109999999999999</v>
      </c>
      <c r="BPH10" s="27">
        <v>0.16120000000000001</v>
      </c>
      <c r="BPI10" s="27">
        <v>0.16120000000000001</v>
      </c>
      <c r="BPJ10" s="27">
        <v>0.16120000000000001</v>
      </c>
      <c r="BPK10" s="27">
        <v>0.16109999999999999</v>
      </c>
      <c r="BPL10" s="27">
        <v>0.1618</v>
      </c>
      <c r="BPM10" s="27">
        <v>0.16159999999999999</v>
      </c>
      <c r="BPN10" s="27">
        <v>0.161</v>
      </c>
      <c r="BPO10" s="27">
        <v>0.1618</v>
      </c>
      <c r="BPP10" s="27">
        <v>0.1618</v>
      </c>
      <c r="BPQ10" s="27">
        <v>0.1618</v>
      </c>
      <c r="BPR10" s="27">
        <v>0.1613</v>
      </c>
      <c r="BPS10" s="27">
        <v>0.16139999999999999</v>
      </c>
      <c r="BPT10" s="27">
        <v>0.1615</v>
      </c>
      <c r="BPU10" s="27">
        <v>0.16200000000000001</v>
      </c>
      <c r="BPV10" s="27">
        <v>0.1623</v>
      </c>
      <c r="BPW10" s="27">
        <v>0.1623</v>
      </c>
      <c r="BPX10" s="27">
        <v>0.1623</v>
      </c>
      <c r="BPY10" s="27">
        <v>0.16239999999999999</v>
      </c>
      <c r="BPZ10" s="27">
        <v>0.16189999999999999</v>
      </c>
      <c r="BQA10" s="27">
        <v>0.1618</v>
      </c>
      <c r="BQB10" s="27">
        <v>0.1618</v>
      </c>
      <c r="BQC10" s="27">
        <v>0.1615</v>
      </c>
      <c r="BQD10" s="27">
        <v>0.1615</v>
      </c>
      <c r="BQE10" s="27">
        <v>0.1615</v>
      </c>
      <c r="BQF10" s="27">
        <v>0.16089999999999999</v>
      </c>
      <c r="BQG10" s="27">
        <v>0.16209999999999999</v>
      </c>
      <c r="BQH10" s="27">
        <v>0.16220000000000001</v>
      </c>
      <c r="BQI10" s="27">
        <v>0.16250000000000001</v>
      </c>
      <c r="BQJ10" s="27">
        <v>0.1628</v>
      </c>
      <c r="BQK10" s="27">
        <v>0.1628</v>
      </c>
      <c r="BQL10" s="27">
        <v>0.1628</v>
      </c>
      <c r="BQM10" s="27">
        <v>0.1628</v>
      </c>
      <c r="BQN10" s="27">
        <v>0.16289999999999999</v>
      </c>
      <c r="BQO10" s="27">
        <v>0.16400000000000001</v>
      </c>
      <c r="BQP10" s="27">
        <v>0.1633</v>
      </c>
      <c r="BQQ10" s="27">
        <v>0.16289999999999999</v>
      </c>
      <c r="BQR10" s="27">
        <v>0.16289999999999999</v>
      </c>
      <c r="BQS10" s="27">
        <v>0.16289999999999999</v>
      </c>
      <c r="BQT10" s="27">
        <v>0.1638</v>
      </c>
      <c r="BQU10" s="27">
        <v>0.16600000000000001</v>
      </c>
      <c r="BQV10" s="27">
        <v>0.16689999999999999</v>
      </c>
      <c r="BQW10" s="27">
        <v>0.16669999999999999</v>
      </c>
      <c r="BQX10" s="27">
        <v>0.1666</v>
      </c>
      <c r="BQY10" s="27">
        <v>0.1666</v>
      </c>
      <c r="BQZ10" s="27">
        <v>0.1666</v>
      </c>
      <c r="BRA10" s="27">
        <v>0.1668</v>
      </c>
      <c r="BRB10" s="27">
        <v>0.1671</v>
      </c>
      <c r="BRC10" s="27">
        <v>0.16750000000000001</v>
      </c>
      <c r="BRD10" s="27">
        <v>0.16800000000000001</v>
      </c>
      <c r="BRE10" s="27">
        <v>0.16739999999999999</v>
      </c>
      <c r="BRF10" s="27">
        <v>0.16739999999999999</v>
      </c>
      <c r="BRG10" s="27">
        <v>0.16739999999999999</v>
      </c>
      <c r="BRH10" s="27">
        <v>0.1668</v>
      </c>
      <c r="BRI10" s="27">
        <v>0.16689999999999999</v>
      </c>
      <c r="BRJ10" s="27">
        <v>0.1668</v>
      </c>
      <c r="BRK10" s="27">
        <v>0.1668</v>
      </c>
      <c r="BRL10" s="27">
        <v>0.1671</v>
      </c>
      <c r="BRM10" s="27">
        <v>0.1671</v>
      </c>
      <c r="BRN10" s="27">
        <v>0.1671</v>
      </c>
      <c r="BRO10" s="27">
        <v>0.1678</v>
      </c>
      <c r="BRP10" s="27">
        <v>0.16800000000000001</v>
      </c>
      <c r="BRQ10" s="27">
        <v>0.16800000000000001</v>
      </c>
      <c r="BRR10" s="27">
        <v>0.1678</v>
      </c>
      <c r="BRS10" s="27">
        <v>0.1676</v>
      </c>
      <c r="BRT10" s="27">
        <v>0.1676</v>
      </c>
      <c r="BRU10" s="27">
        <v>0.1676</v>
      </c>
      <c r="BRV10" s="27">
        <v>0.16830000000000001</v>
      </c>
      <c r="BRW10" s="27">
        <v>0.16800000000000001</v>
      </c>
      <c r="BRX10" s="27">
        <v>0.16839999999999999</v>
      </c>
      <c r="BRY10" s="27">
        <v>0.1686</v>
      </c>
      <c r="BRZ10" s="27">
        <v>0.16800000000000001</v>
      </c>
      <c r="BSA10" s="27">
        <v>0.16800000000000001</v>
      </c>
      <c r="BSB10" s="27">
        <v>0.16800000000000001</v>
      </c>
      <c r="BSC10" s="27">
        <v>0.16850000000000001</v>
      </c>
      <c r="BSD10" s="27">
        <v>0.16900000000000001</v>
      </c>
      <c r="BSE10" s="27">
        <v>0.16850000000000001</v>
      </c>
      <c r="BSF10" s="27">
        <v>0.1691</v>
      </c>
      <c r="BSG10" s="27">
        <v>0.1694</v>
      </c>
      <c r="BSH10" s="27">
        <v>0.1694</v>
      </c>
      <c r="BSI10" s="27">
        <v>0.1694</v>
      </c>
      <c r="BSJ10" s="27">
        <v>0.1706</v>
      </c>
      <c r="BSK10" s="27">
        <v>0.1694</v>
      </c>
      <c r="BSL10" s="27">
        <v>0.16919999999999999</v>
      </c>
      <c r="BSM10" s="27">
        <v>0.16800000000000001</v>
      </c>
      <c r="BSN10" s="27">
        <v>0.16830000000000001</v>
      </c>
      <c r="BSO10" s="27">
        <v>0.16830000000000001</v>
      </c>
      <c r="BSP10" s="27">
        <v>0.16830000000000001</v>
      </c>
      <c r="BSQ10" s="27">
        <v>0.16739999999999999</v>
      </c>
      <c r="BSR10" s="27">
        <v>0.16739999999999999</v>
      </c>
      <c r="BSS10" s="27">
        <v>0.16700000000000001</v>
      </c>
      <c r="BST10" s="27">
        <v>0.16669999999999999</v>
      </c>
      <c r="BSU10" s="27">
        <v>0.16700000000000001</v>
      </c>
      <c r="BSV10" s="27">
        <v>0.16700000000000001</v>
      </c>
      <c r="BSW10" s="27">
        <v>0.16700000000000001</v>
      </c>
      <c r="BSX10" s="27">
        <v>0.16689999999999999</v>
      </c>
      <c r="BSY10" s="27">
        <v>0.16719999999999999</v>
      </c>
      <c r="BSZ10" s="27">
        <v>0.16719999999999999</v>
      </c>
      <c r="BTA10" s="27">
        <v>0.1673</v>
      </c>
      <c r="BTB10" s="27">
        <v>0.1673</v>
      </c>
      <c r="BTC10" s="27">
        <v>0.1673</v>
      </c>
      <c r="BTD10" s="27">
        <v>0.1673</v>
      </c>
      <c r="BTE10" s="27">
        <v>0.1673</v>
      </c>
      <c r="BTF10" s="27">
        <v>0.16800000000000001</v>
      </c>
      <c r="BTG10" s="27">
        <v>0.16769999999999999</v>
      </c>
      <c r="BTH10" s="27">
        <v>0.1678</v>
      </c>
      <c r="BTI10" s="27">
        <v>0.16789999999999999</v>
      </c>
      <c r="BTJ10" s="27">
        <v>0.16789999999999999</v>
      </c>
      <c r="BTK10" s="27">
        <v>0.16789999999999999</v>
      </c>
      <c r="BTL10" s="27">
        <v>0.16880000000000001</v>
      </c>
      <c r="BTM10" s="27">
        <v>0.1678</v>
      </c>
      <c r="BTN10" s="27">
        <v>0.16719999999999999</v>
      </c>
      <c r="BTO10" s="27">
        <v>0.16650000000000001</v>
      </c>
      <c r="BTP10" s="27">
        <v>0.1668</v>
      </c>
      <c r="BTQ10" s="27">
        <v>0.1668</v>
      </c>
      <c r="BTR10" s="27">
        <v>0.1668</v>
      </c>
      <c r="BTS10" s="27">
        <v>0.1673</v>
      </c>
      <c r="BTT10" s="27">
        <v>0.16789999999999999</v>
      </c>
      <c r="BTU10" s="27">
        <v>0.1676</v>
      </c>
      <c r="BTV10" s="27">
        <v>0.16700000000000001</v>
      </c>
      <c r="BTW10" s="27">
        <v>0.16689999999999999</v>
      </c>
      <c r="BTX10" s="27">
        <v>0.16689999999999999</v>
      </c>
      <c r="BTY10" s="27">
        <v>0.16689999999999999</v>
      </c>
      <c r="BTZ10" s="27">
        <v>0.16650000000000001</v>
      </c>
      <c r="BUA10" s="27">
        <v>0.16550000000000001</v>
      </c>
      <c r="BUB10" s="27">
        <v>0.1653</v>
      </c>
      <c r="BUC10" s="27">
        <v>0.16500000000000001</v>
      </c>
      <c r="BUD10" s="27">
        <v>0.1646</v>
      </c>
      <c r="BUE10" s="27">
        <v>0.1646</v>
      </c>
      <c r="BUF10" s="27">
        <v>0.1646</v>
      </c>
      <c r="BUG10" s="27">
        <v>0.16439999999999999</v>
      </c>
      <c r="BUH10" s="27">
        <v>0.1673</v>
      </c>
      <c r="BUI10" s="27">
        <v>0.16739999999999999</v>
      </c>
      <c r="BUJ10" s="27">
        <v>0.16789999999999999</v>
      </c>
      <c r="BUK10" s="27">
        <v>0.1671</v>
      </c>
      <c r="BUL10" s="27">
        <v>0.1671</v>
      </c>
      <c r="BUM10" s="27">
        <v>0.1671</v>
      </c>
      <c r="BUN10" s="27">
        <v>0.16880000000000001</v>
      </c>
      <c r="BUO10" s="27">
        <v>0.1676</v>
      </c>
      <c r="BUP10" s="27">
        <v>0.1681</v>
      </c>
      <c r="BUQ10" s="27">
        <v>0.1676</v>
      </c>
      <c r="BUR10" s="27">
        <v>0.1678</v>
      </c>
      <c r="BUS10" s="27">
        <v>0.1678</v>
      </c>
      <c r="BUT10" s="27">
        <v>0.1678</v>
      </c>
      <c r="BUU10" s="27">
        <v>0.1671</v>
      </c>
      <c r="BUV10" s="27">
        <v>0.1668</v>
      </c>
      <c r="BUW10" s="27">
        <v>0.16689999999999999</v>
      </c>
      <c r="BUX10" s="27">
        <v>0.16550000000000001</v>
      </c>
      <c r="BUY10" s="27">
        <v>0.16689999999999999</v>
      </c>
      <c r="BUZ10" s="27">
        <v>0.16689999999999999</v>
      </c>
      <c r="BVA10" s="27">
        <v>0.16689999999999999</v>
      </c>
      <c r="BVB10" s="27">
        <v>0.1651</v>
      </c>
      <c r="BVC10" s="27">
        <v>0.16520000000000001</v>
      </c>
      <c r="BVD10" s="27">
        <v>0.16600000000000001</v>
      </c>
      <c r="BVE10" s="27">
        <v>0.16589999999999999</v>
      </c>
      <c r="BVF10" s="27">
        <v>0.1638</v>
      </c>
      <c r="BVG10" s="27">
        <v>0.1638</v>
      </c>
      <c r="BVH10" s="27">
        <v>0.1638</v>
      </c>
      <c r="BVI10" s="27">
        <v>0.16389999999999999</v>
      </c>
      <c r="BVJ10" s="27">
        <v>0.16520000000000001</v>
      </c>
      <c r="BVK10" s="27">
        <v>0.1646</v>
      </c>
      <c r="BVL10" s="27">
        <v>0.16470000000000001</v>
      </c>
      <c r="BVM10" s="27">
        <v>0.1641</v>
      </c>
      <c r="BVN10" s="27">
        <v>0.1641</v>
      </c>
      <c r="BVO10" s="27">
        <v>0.1641</v>
      </c>
      <c r="BVP10" s="27">
        <v>0.16400000000000001</v>
      </c>
      <c r="BVQ10" s="27">
        <v>0.16289999999999999</v>
      </c>
      <c r="BVR10" s="27">
        <v>0.16339999999999999</v>
      </c>
      <c r="BVS10" s="27">
        <v>0.16320000000000001</v>
      </c>
      <c r="BVT10" s="27">
        <v>0.16139999999999999</v>
      </c>
      <c r="BVU10" s="27">
        <v>0.16139999999999999</v>
      </c>
      <c r="BVV10" s="27">
        <v>0.16139999999999999</v>
      </c>
      <c r="BVW10" s="27">
        <v>0.16070000000000001</v>
      </c>
      <c r="BVX10" s="27">
        <v>0.16009999999999999</v>
      </c>
      <c r="BVY10" s="27">
        <v>0.15870000000000001</v>
      </c>
      <c r="BVZ10" s="27">
        <v>0.15970000000000001</v>
      </c>
      <c r="BWA10" s="27">
        <v>0.1588</v>
      </c>
      <c r="BWB10" s="27">
        <v>0.1588</v>
      </c>
      <c r="BWC10" s="27">
        <v>0.1588</v>
      </c>
      <c r="BWD10" s="27">
        <v>0.1603</v>
      </c>
      <c r="BWE10" s="27">
        <v>0.1613</v>
      </c>
      <c r="BWF10" s="27">
        <v>0.16239999999999999</v>
      </c>
      <c r="BWG10" s="27">
        <v>0.16189999999999999</v>
      </c>
      <c r="BWH10" s="27">
        <v>0.16309999999999999</v>
      </c>
      <c r="BWI10" s="27">
        <v>0.16309999999999999</v>
      </c>
      <c r="BWJ10" s="27">
        <v>0.16309999999999999</v>
      </c>
      <c r="BWK10" s="27">
        <v>0.16370000000000001</v>
      </c>
      <c r="BWL10" s="27">
        <v>0.16220000000000001</v>
      </c>
      <c r="BWM10" s="27">
        <v>0.16159999999999999</v>
      </c>
      <c r="BWN10" s="27">
        <v>0.16189999999999999</v>
      </c>
      <c r="BWO10" s="27">
        <v>0.16209999999999999</v>
      </c>
      <c r="BWP10" s="27">
        <v>0.16209999999999999</v>
      </c>
      <c r="BWQ10" s="27">
        <v>0.16209999999999999</v>
      </c>
      <c r="BWR10" s="27">
        <v>0.16209999999999999</v>
      </c>
      <c r="BWS10" s="27">
        <v>0.1636</v>
      </c>
      <c r="BWT10" s="27">
        <v>0.16400000000000001</v>
      </c>
      <c r="BWU10" s="27">
        <v>0.1633</v>
      </c>
      <c r="BWV10" s="27">
        <v>0.16170000000000001</v>
      </c>
      <c r="BWW10" s="27">
        <v>0.16170000000000001</v>
      </c>
      <c r="BWX10" s="27">
        <v>0.16170000000000001</v>
      </c>
      <c r="BWY10" s="27">
        <v>0.16189999999999999</v>
      </c>
      <c r="BWZ10" s="27">
        <v>0.16159999999999999</v>
      </c>
      <c r="BXA10" s="27">
        <v>0.16270000000000001</v>
      </c>
      <c r="BXB10" s="27">
        <v>0.16209999999999999</v>
      </c>
      <c r="BXC10" s="27">
        <v>0.16309999999999999</v>
      </c>
      <c r="BXD10" s="27">
        <v>0.16309999999999999</v>
      </c>
      <c r="BXE10" s="27">
        <v>0.16309999999999999</v>
      </c>
      <c r="BXF10" s="27">
        <v>0.16250000000000001</v>
      </c>
      <c r="BXG10" s="27">
        <v>0.16489999999999999</v>
      </c>
      <c r="BXH10" s="27">
        <v>0.16489999999999999</v>
      </c>
      <c r="BXI10" s="27">
        <v>0.1636</v>
      </c>
      <c r="BXJ10" s="27">
        <v>0.16350000000000001</v>
      </c>
      <c r="BXK10" s="27">
        <v>0.16350000000000001</v>
      </c>
      <c r="BXL10" s="27">
        <v>0.16350000000000001</v>
      </c>
      <c r="BXM10" s="27">
        <v>0.16220000000000001</v>
      </c>
      <c r="BXN10" s="27">
        <v>0.16220000000000001</v>
      </c>
      <c r="BXO10" s="27">
        <v>0.16220000000000001</v>
      </c>
      <c r="BXP10" s="27">
        <v>0.16320000000000001</v>
      </c>
      <c r="BXQ10" s="27">
        <v>0.1623</v>
      </c>
      <c r="BXR10" s="27">
        <v>0.1623</v>
      </c>
      <c r="BXS10" s="27">
        <v>0.1623</v>
      </c>
      <c r="BXT10" s="27">
        <v>0.16300000000000001</v>
      </c>
      <c r="BXU10" s="27">
        <v>0.1641</v>
      </c>
      <c r="BXV10" s="27">
        <v>0.16250000000000001</v>
      </c>
      <c r="BXW10" s="27">
        <v>0.1633</v>
      </c>
      <c r="BXX10" s="27">
        <v>0.16170000000000001</v>
      </c>
      <c r="BXY10" s="27">
        <v>0.16170000000000001</v>
      </c>
      <c r="BXZ10" s="27">
        <v>0.16170000000000001</v>
      </c>
      <c r="BYA10" s="27">
        <v>0.16250000000000001</v>
      </c>
      <c r="BYB10" s="27">
        <v>0.16350000000000001</v>
      </c>
      <c r="BYC10" s="27">
        <v>0.16370000000000001</v>
      </c>
      <c r="BYD10" s="27">
        <v>0.1628</v>
      </c>
      <c r="BYE10" s="27">
        <v>0.16200000000000001</v>
      </c>
      <c r="BYF10" s="27">
        <v>0.16200000000000001</v>
      </c>
      <c r="BYG10" s="27">
        <v>0.16200000000000001</v>
      </c>
      <c r="BYH10" s="27">
        <v>0.1618</v>
      </c>
      <c r="BYI10" s="27">
        <v>0.1636</v>
      </c>
      <c r="BYJ10" s="27">
        <v>0.1638</v>
      </c>
      <c r="BYK10" s="27">
        <v>0.16289999999999999</v>
      </c>
      <c r="BYL10" s="27">
        <v>0.1636</v>
      </c>
      <c r="BYM10" s="27">
        <v>0.1636</v>
      </c>
      <c r="BYN10" s="27">
        <v>0.1636</v>
      </c>
      <c r="BYO10" s="27">
        <v>0.16420000000000001</v>
      </c>
      <c r="BYP10" s="27">
        <v>0.16470000000000001</v>
      </c>
      <c r="BYQ10" s="27">
        <v>0.1638</v>
      </c>
      <c r="BYR10" s="27">
        <v>0.1633</v>
      </c>
      <c r="BYS10" s="27">
        <v>0.16470000000000001</v>
      </c>
      <c r="BYT10" s="27">
        <v>0.16470000000000001</v>
      </c>
      <c r="BYU10" s="27">
        <v>0.16470000000000001</v>
      </c>
      <c r="BYV10" s="27">
        <v>0.16420000000000001</v>
      </c>
      <c r="BYW10" s="27">
        <v>0.16439999999999999</v>
      </c>
      <c r="BYX10" s="27">
        <v>0.1641</v>
      </c>
      <c r="BYY10" s="27">
        <v>0.16350000000000001</v>
      </c>
      <c r="BYZ10" s="27">
        <v>0.16309999999999999</v>
      </c>
      <c r="BZA10" s="27">
        <v>0.16309999999999999</v>
      </c>
      <c r="BZB10" s="27">
        <v>0.16309999999999999</v>
      </c>
      <c r="BZC10" s="27">
        <v>0.1613</v>
      </c>
      <c r="BZD10" s="27">
        <v>0.16089999999999999</v>
      </c>
      <c r="BZE10" s="27">
        <v>0.1618</v>
      </c>
      <c r="BZF10" s="27">
        <v>0.16320000000000001</v>
      </c>
      <c r="BZG10" s="27">
        <v>0.1643</v>
      </c>
      <c r="BZH10" s="27">
        <v>0.1643</v>
      </c>
      <c r="BZI10" s="27">
        <v>0.1643</v>
      </c>
      <c r="BZJ10" s="27">
        <v>0.16669999999999999</v>
      </c>
      <c r="BZK10" s="27">
        <v>0.16789999999999999</v>
      </c>
      <c r="BZL10" s="27">
        <v>0.1676</v>
      </c>
      <c r="BZM10" s="27">
        <v>0.16850000000000001</v>
      </c>
      <c r="BZN10" s="27">
        <v>0.1678</v>
      </c>
      <c r="BZO10" s="27">
        <v>0.1678</v>
      </c>
      <c r="BZP10" s="27">
        <v>0.1678</v>
      </c>
      <c r="BZQ10" s="27">
        <v>0.16830000000000001</v>
      </c>
      <c r="BZR10" s="27">
        <v>0.17019999999999999</v>
      </c>
      <c r="BZS10" s="27">
        <v>0.1696</v>
      </c>
      <c r="BZT10" s="27">
        <v>0.16950000000000001</v>
      </c>
      <c r="BZU10" s="27">
        <v>0.16930000000000001</v>
      </c>
      <c r="BZV10" s="27">
        <v>0.16930000000000001</v>
      </c>
      <c r="BZW10" s="27">
        <v>0.16930000000000001</v>
      </c>
      <c r="BZX10" s="27">
        <v>0.17</v>
      </c>
      <c r="BZY10" s="27">
        <v>0.16900000000000001</v>
      </c>
      <c r="BZZ10" s="27">
        <v>0.1681</v>
      </c>
      <c r="CAA10" s="27">
        <v>0.16889999999999999</v>
      </c>
      <c r="CAB10" s="27">
        <v>0.16900000000000001</v>
      </c>
      <c r="CAC10" s="27">
        <v>0.16900000000000001</v>
      </c>
      <c r="CAD10" s="27">
        <v>0.16900000000000001</v>
      </c>
      <c r="CAE10" s="27">
        <v>0.16839999999999999</v>
      </c>
      <c r="CAF10" s="27">
        <v>0.16669999999999999</v>
      </c>
      <c r="CAG10" s="27">
        <v>0.16619999999999999</v>
      </c>
      <c r="CAH10" s="27">
        <v>0.1668</v>
      </c>
      <c r="CAI10" s="27">
        <v>0.16689999999999999</v>
      </c>
      <c r="CAJ10" s="27">
        <v>0.16689999999999999</v>
      </c>
      <c r="CAK10" s="27">
        <v>0.16689999999999999</v>
      </c>
      <c r="CAL10" s="27">
        <v>0.16520000000000001</v>
      </c>
      <c r="CAM10" s="27">
        <v>0.1666</v>
      </c>
      <c r="CAN10" s="27">
        <v>0.16800000000000001</v>
      </c>
      <c r="CAO10" s="27">
        <v>0.16700000000000001</v>
      </c>
      <c r="CAP10" s="27">
        <v>0.16750000000000001</v>
      </c>
      <c r="CAQ10" s="27">
        <v>0.16750000000000001</v>
      </c>
      <c r="CAR10" s="27">
        <v>0.16750000000000001</v>
      </c>
      <c r="CAS10" s="27">
        <v>0.1676</v>
      </c>
      <c r="CAT10" s="27">
        <v>0.16619999999999999</v>
      </c>
      <c r="CAU10" s="27">
        <v>0.16669999999999999</v>
      </c>
      <c r="CAV10" s="27">
        <v>0.16639999999999999</v>
      </c>
      <c r="CAW10" s="27">
        <v>0.1671</v>
      </c>
      <c r="CAX10" s="27">
        <v>0.1671</v>
      </c>
      <c r="CAY10" s="27">
        <v>0.1671</v>
      </c>
      <c r="CAZ10" s="27">
        <v>0.16739999999999999</v>
      </c>
      <c r="CBA10" s="27">
        <v>0.16600000000000001</v>
      </c>
      <c r="CBB10" s="27">
        <v>0.16800000000000001</v>
      </c>
      <c r="CBC10" s="27">
        <v>0.16950000000000001</v>
      </c>
      <c r="CBD10" s="27">
        <v>0.16880000000000001</v>
      </c>
      <c r="CBE10" s="27">
        <v>0.16880000000000001</v>
      </c>
      <c r="CBF10" s="27">
        <v>0.16880000000000001</v>
      </c>
      <c r="CBG10" s="27">
        <v>0.17269999999999999</v>
      </c>
      <c r="CBH10" s="27">
        <v>0.16919999999999999</v>
      </c>
      <c r="CBI10" s="27">
        <v>0.16980000000000001</v>
      </c>
      <c r="CBJ10" s="27">
        <v>0.16919999999999999</v>
      </c>
      <c r="CBK10" s="27">
        <v>0.16889999999999999</v>
      </c>
      <c r="CBL10" s="27">
        <v>0.16889999999999999</v>
      </c>
      <c r="CBM10" s="27">
        <v>0.16889999999999999</v>
      </c>
      <c r="CBN10" s="27">
        <v>0.16919999999999999</v>
      </c>
      <c r="CBO10" s="27">
        <v>0.16900000000000001</v>
      </c>
      <c r="CBP10" s="27">
        <v>0.16839999999999999</v>
      </c>
      <c r="CBQ10" s="27">
        <v>0.16450000000000001</v>
      </c>
      <c r="CBR10" s="27">
        <v>0.16389999999999999</v>
      </c>
      <c r="CBS10" s="27">
        <v>0.16389999999999999</v>
      </c>
      <c r="CBT10" s="27">
        <v>0.16389999999999999</v>
      </c>
      <c r="CBU10" s="27">
        <v>0.16400000000000001</v>
      </c>
      <c r="CBV10" s="27">
        <v>0.1646</v>
      </c>
      <c r="CBW10" s="27">
        <v>0.1646</v>
      </c>
      <c r="CBX10" s="27">
        <v>0.16489999999999999</v>
      </c>
      <c r="CBY10" s="27">
        <v>0.1636</v>
      </c>
      <c r="CBZ10" s="27">
        <v>0.1636</v>
      </c>
      <c r="CCA10" s="27">
        <v>0.1636</v>
      </c>
      <c r="CCB10" s="27">
        <v>0.1648</v>
      </c>
      <c r="CCC10" s="27">
        <v>0.1656</v>
      </c>
      <c r="CCD10" s="27">
        <v>0.1661</v>
      </c>
      <c r="CCE10" s="27">
        <v>0.1653</v>
      </c>
      <c r="CCF10" s="27">
        <v>0.16500000000000001</v>
      </c>
      <c r="CCG10" s="27">
        <v>0.16500000000000001</v>
      </c>
      <c r="CCH10" s="27">
        <v>0.16500000000000001</v>
      </c>
      <c r="CCI10" s="27">
        <v>0.16400000000000001</v>
      </c>
      <c r="CCJ10" s="27">
        <v>0.16619999999999999</v>
      </c>
      <c r="CCK10" s="27">
        <v>0.16769999999999999</v>
      </c>
      <c r="CCL10" s="27">
        <v>0.16880000000000001</v>
      </c>
      <c r="CCM10" s="27">
        <v>0.16880000000000001</v>
      </c>
      <c r="CCN10" s="27">
        <v>0.16880000000000001</v>
      </c>
      <c r="CCO10" s="27">
        <v>0.16880000000000001</v>
      </c>
      <c r="CCP10" s="27">
        <v>0.16950000000000001</v>
      </c>
      <c r="CCQ10" s="27">
        <v>0.16950000000000001</v>
      </c>
      <c r="CCR10" s="27">
        <v>0.17050000000000001</v>
      </c>
      <c r="CCS10" s="27">
        <v>0.1701</v>
      </c>
      <c r="CCT10" s="27">
        <v>0.1711</v>
      </c>
      <c r="CCU10" s="27">
        <v>0.1711</v>
      </c>
      <c r="CCV10" s="27">
        <v>0.1711</v>
      </c>
      <c r="CCW10" s="27">
        <v>0.16950000000000001</v>
      </c>
      <c r="CCX10" s="27">
        <v>0.16839999999999999</v>
      </c>
      <c r="CCY10" s="27">
        <v>0.16889999999999999</v>
      </c>
      <c r="CCZ10" s="27">
        <v>0.16880000000000001</v>
      </c>
      <c r="CDA10" s="27">
        <v>0.16789999999999999</v>
      </c>
      <c r="CDB10" s="27">
        <v>0.16789999999999999</v>
      </c>
      <c r="CDC10" s="27">
        <v>0.16789999999999999</v>
      </c>
      <c r="CDD10" s="27">
        <v>0.16889999999999999</v>
      </c>
      <c r="CDE10" s="27">
        <v>0.16880000000000001</v>
      </c>
      <c r="CDF10" s="27">
        <v>0.16880000000000001</v>
      </c>
      <c r="CDG10" s="27">
        <v>0.16880000000000001</v>
      </c>
      <c r="CDH10" s="27">
        <v>0.1686</v>
      </c>
      <c r="CDI10" s="27">
        <v>0.1686</v>
      </c>
      <c r="CDJ10" s="27">
        <v>0.1686</v>
      </c>
      <c r="CDK10" s="27">
        <v>0.16869999999999999</v>
      </c>
      <c r="CDL10" s="27">
        <v>0.17019999999999999</v>
      </c>
      <c r="CDM10" s="27">
        <v>0.1686</v>
      </c>
      <c r="CDN10" s="27">
        <v>0.16830000000000001</v>
      </c>
      <c r="CDO10" s="27">
        <v>0.16700000000000001</v>
      </c>
      <c r="CDP10" s="27">
        <v>0.16700000000000001</v>
      </c>
      <c r="CDQ10" s="27">
        <v>0.16700000000000001</v>
      </c>
      <c r="CDR10" s="27">
        <v>0.16669999999999999</v>
      </c>
      <c r="CDS10" s="27">
        <v>0.1668</v>
      </c>
      <c r="CDT10" s="27">
        <v>0.16619999999999999</v>
      </c>
      <c r="CDU10" s="27">
        <v>0.1641</v>
      </c>
      <c r="CDV10" s="27">
        <v>0.16470000000000001</v>
      </c>
      <c r="CDW10" s="27">
        <v>0.16470000000000001</v>
      </c>
      <c r="CDX10" s="27">
        <v>0.16470000000000001</v>
      </c>
      <c r="CDY10" s="27">
        <v>0.16450000000000001</v>
      </c>
      <c r="CDZ10" s="27">
        <v>0.16309999999999999</v>
      </c>
      <c r="CEA10" s="27">
        <v>0.16270000000000001</v>
      </c>
      <c r="CEB10" s="27">
        <v>0.1613</v>
      </c>
      <c r="CEC10" s="27">
        <v>0.16200000000000001</v>
      </c>
      <c r="CED10" s="27">
        <v>0.16200000000000001</v>
      </c>
      <c r="CEE10" s="27">
        <v>0.16200000000000001</v>
      </c>
      <c r="CEF10" s="27">
        <v>0.1636</v>
      </c>
      <c r="CEG10" s="27">
        <v>0.1633</v>
      </c>
      <c r="CEH10" s="27">
        <v>0.16439999999999999</v>
      </c>
      <c r="CEI10" s="27">
        <v>0.1651</v>
      </c>
      <c r="CEJ10" s="27">
        <v>0.16589999999999999</v>
      </c>
      <c r="CEK10" s="27">
        <v>0.16589999999999999</v>
      </c>
      <c r="CEL10" s="27">
        <v>0.16589999999999999</v>
      </c>
      <c r="CEM10" s="27">
        <v>0.16539999999999999</v>
      </c>
      <c r="CEN10" s="27">
        <v>0.16389999999999999</v>
      </c>
      <c r="CEO10" s="27">
        <v>0.1646</v>
      </c>
      <c r="CEP10" s="27">
        <v>0.1628</v>
      </c>
      <c r="CEQ10" s="27">
        <v>0.1666</v>
      </c>
      <c r="CER10" s="27">
        <v>0.1666</v>
      </c>
      <c r="CES10" s="27">
        <v>0.1666</v>
      </c>
      <c r="CET10" s="27">
        <v>0.16819999999999999</v>
      </c>
      <c r="CEU10" s="27">
        <v>0.17460000000000001</v>
      </c>
      <c r="CEV10" s="27">
        <v>0.17380000000000001</v>
      </c>
      <c r="CEW10" s="27">
        <v>0.17469999999999999</v>
      </c>
      <c r="CEX10" s="27">
        <v>0.1741</v>
      </c>
      <c r="CEY10" s="27">
        <v>0.1741</v>
      </c>
      <c r="CEZ10" s="27">
        <v>0.1741</v>
      </c>
      <c r="CFA10" s="27">
        <v>0.1734</v>
      </c>
      <c r="CFB10" s="27">
        <v>0.17319999999999999</v>
      </c>
      <c r="CFC10" s="27">
        <v>0.17269999999999999</v>
      </c>
      <c r="CFD10" s="27">
        <v>0.17349999999999999</v>
      </c>
      <c r="CFE10" s="27">
        <v>0.17380000000000001</v>
      </c>
      <c r="CFF10" s="27">
        <v>0.17380000000000001</v>
      </c>
      <c r="CFG10" s="27">
        <v>0.17380000000000001</v>
      </c>
      <c r="CFH10" s="27">
        <v>0.17299999999999999</v>
      </c>
      <c r="CFI10" s="27">
        <v>0.17180000000000001</v>
      </c>
      <c r="CFJ10" s="27">
        <v>0.17230000000000001</v>
      </c>
      <c r="CFK10" s="27">
        <v>0.17119999999999999</v>
      </c>
      <c r="CFL10" s="27">
        <v>0.17080000000000001</v>
      </c>
      <c r="CFM10" s="27">
        <v>0.17080000000000001</v>
      </c>
      <c r="CFN10" s="27">
        <v>0.17080000000000001</v>
      </c>
      <c r="CFO10" s="27">
        <v>0.1699</v>
      </c>
      <c r="CFP10" s="27">
        <v>0.1704</v>
      </c>
      <c r="CFQ10" s="27">
        <v>0.17130000000000001</v>
      </c>
      <c r="CFR10" s="27">
        <v>0.1714</v>
      </c>
      <c r="CFS10" s="27">
        <v>0.1719</v>
      </c>
      <c r="CFT10" s="27">
        <v>0.1719</v>
      </c>
      <c r="CFU10" s="27">
        <v>0.1719</v>
      </c>
      <c r="CFV10" s="27">
        <v>0.1711</v>
      </c>
      <c r="CFW10" s="27">
        <v>0.1731</v>
      </c>
      <c r="CFX10" s="27">
        <v>0.1714</v>
      </c>
      <c r="CFY10" s="27">
        <v>0.17100000000000001</v>
      </c>
      <c r="CFZ10" s="27">
        <v>0.17069999999999999</v>
      </c>
      <c r="CGA10" s="27">
        <v>0.17069999999999999</v>
      </c>
      <c r="CGB10" s="27">
        <v>0.17069999999999999</v>
      </c>
      <c r="CGC10" s="27">
        <v>0.17100000000000001</v>
      </c>
      <c r="CGD10" s="27">
        <v>0.1706</v>
      </c>
      <c r="CGE10" s="27">
        <v>0.1721</v>
      </c>
      <c r="CGF10" s="27">
        <v>0.17219999999999999</v>
      </c>
      <c r="CGG10" s="27">
        <v>0.1726</v>
      </c>
      <c r="CGH10" s="27">
        <v>0.1726</v>
      </c>
      <c r="CGI10" s="27">
        <v>0.1726</v>
      </c>
      <c r="CGJ10" s="27">
        <v>0.1741</v>
      </c>
      <c r="CGK10" s="27">
        <v>0.17299999999999999</v>
      </c>
      <c r="CGL10" s="27">
        <v>0.1716</v>
      </c>
      <c r="CGM10" s="27">
        <v>0.1719</v>
      </c>
      <c r="CGN10" s="27">
        <v>0.1724</v>
      </c>
      <c r="CGO10" s="27">
        <v>0.1724</v>
      </c>
      <c r="CGP10" s="27">
        <v>0.1724</v>
      </c>
      <c r="CGQ10" s="27">
        <v>0.1739</v>
      </c>
      <c r="CGR10" s="27">
        <v>0.17180000000000001</v>
      </c>
      <c r="CGS10" s="27">
        <v>0.17180000000000001</v>
      </c>
      <c r="CGT10" s="27">
        <v>0.17230000000000001</v>
      </c>
      <c r="CGU10" s="27">
        <v>0.1706</v>
      </c>
      <c r="CGV10" s="27">
        <v>0.1706</v>
      </c>
      <c r="CGW10" s="27">
        <v>0.1706</v>
      </c>
      <c r="CGX10" s="27">
        <v>0.1709</v>
      </c>
      <c r="CGY10" s="27">
        <v>0.1694</v>
      </c>
      <c r="CGZ10" s="27">
        <v>0.16919999999999999</v>
      </c>
      <c r="CHA10" s="27">
        <v>0.17130000000000001</v>
      </c>
      <c r="CHB10" s="27">
        <v>0.1726</v>
      </c>
      <c r="CHC10" s="27">
        <v>0.1726</v>
      </c>
      <c r="CHD10" s="27">
        <v>0.1726</v>
      </c>
      <c r="CHE10" s="27">
        <v>0.1719</v>
      </c>
      <c r="CHF10" s="27">
        <v>0.17380000000000001</v>
      </c>
      <c r="CHG10" s="27">
        <v>0.17449999999999999</v>
      </c>
      <c r="CHH10" s="27">
        <v>0.1744</v>
      </c>
      <c r="CHI10" s="27">
        <v>0.1744</v>
      </c>
      <c r="CHJ10" s="27">
        <v>0.1744</v>
      </c>
      <c r="CHK10" s="27">
        <v>0.1744</v>
      </c>
      <c r="CHL10" s="27">
        <v>0.17549999999999999</v>
      </c>
      <c r="CHM10" s="27">
        <v>0.17430000000000001</v>
      </c>
      <c r="CHN10" s="27">
        <v>0.17419999999999999</v>
      </c>
      <c r="CHO10" s="27">
        <v>0.17469999999999999</v>
      </c>
      <c r="CHP10" s="27">
        <v>0.17380000000000001</v>
      </c>
      <c r="CHQ10" s="27">
        <v>0.17380000000000001</v>
      </c>
      <c r="CHR10" s="27">
        <v>0.17380000000000001</v>
      </c>
      <c r="CHS10" s="27">
        <v>0.1721</v>
      </c>
      <c r="CHT10" s="27">
        <v>0.17230000000000001</v>
      </c>
      <c r="CHU10" s="27">
        <v>0.17199999999999999</v>
      </c>
      <c r="CHV10" s="27">
        <v>0.17050000000000001</v>
      </c>
      <c r="CHW10" s="27">
        <v>0.17050000000000001</v>
      </c>
      <c r="CHX10" s="27">
        <v>0.17050000000000001</v>
      </c>
      <c r="CHY10" s="27">
        <v>0.17050000000000001</v>
      </c>
      <c r="CHZ10" s="27">
        <v>0.17050000000000001</v>
      </c>
      <c r="CIA10" s="27">
        <v>0.1709</v>
      </c>
      <c r="CIB10" s="27">
        <v>0.17150000000000001</v>
      </c>
      <c r="CIC10" s="27">
        <v>0.17150000000000001</v>
      </c>
      <c r="CID10" s="27">
        <v>0.17169999999999999</v>
      </c>
      <c r="CIE10" s="27">
        <v>0.17169999999999999</v>
      </c>
      <c r="CIF10" s="27">
        <v>0.17169999999999999</v>
      </c>
      <c r="CIG10" s="27">
        <v>0.17100000000000001</v>
      </c>
      <c r="CIH10" s="27">
        <v>0.1716</v>
      </c>
      <c r="CII10" s="27">
        <v>0.1721</v>
      </c>
      <c r="CIJ10" s="27">
        <v>0.1724</v>
      </c>
      <c r="CIK10" s="27">
        <v>0.17369999999999999</v>
      </c>
      <c r="CIL10" s="27">
        <v>0.17369999999999999</v>
      </c>
      <c r="CIM10" s="27">
        <v>0.17369999999999999</v>
      </c>
      <c r="CIN10" s="27">
        <v>0.17180000000000001</v>
      </c>
      <c r="CIO10" s="27">
        <v>0.1744</v>
      </c>
      <c r="CIP10" s="27">
        <v>0.17530000000000001</v>
      </c>
      <c r="CIQ10" s="27">
        <v>0.17469999999999999</v>
      </c>
      <c r="CIR10" s="27">
        <v>0.1759</v>
      </c>
      <c r="CIS10" s="27">
        <v>0.1759</v>
      </c>
      <c r="CIT10" s="27">
        <v>0.1759</v>
      </c>
      <c r="CIU10" s="27">
        <v>0.1754</v>
      </c>
      <c r="CIV10" s="27">
        <v>0.17560000000000001</v>
      </c>
      <c r="CIW10" s="27">
        <v>0.17519999999999999</v>
      </c>
      <c r="CIX10" s="27">
        <v>0.17469999999999999</v>
      </c>
      <c r="CIY10" s="27">
        <v>0.17369999999999999</v>
      </c>
      <c r="CIZ10" s="27">
        <v>0.17369999999999999</v>
      </c>
      <c r="CJA10" s="27">
        <v>0.17369999999999999</v>
      </c>
      <c r="CJB10" s="27">
        <v>0.1754</v>
      </c>
      <c r="CJC10" s="27">
        <v>0.1754</v>
      </c>
      <c r="CJD10" s="27">
        <v>0.17530000000000001</v>
      </c>
      <c r="CJE10" s="27">
        <v>0.1782</v>
      </c>
      <c r="CJF10" s="27">
        <v>0.17660000000000001</v>
      </c>
      <c r="CJG10" s="27">
        <v>0.17660000000000001</v>
      </c>
      <c r="CJH10" s="27">
        <v>0.17660000000000001</v>
      </c>
      <c r="CJI10" s="27">
        <v>0.1764</v>
      </c>
      <c r="CJJ10" s="27">
        <v>0.18049999999999999</v>
      </c>
      <c r="CJK10" s="27">
        <v>0.18</v>
      </c>
      <c r="CJL10" s="27">
        <v>0.18029999999999999</v>
      </c>
      <c r="CJM10" s="27">
        <v>0.1802</v>
      </c>
      <c r="CJN10" s="27">
        <v>0.1802</v>
      </c>
      <c r="CJO10" s="27">
        <v>0.1802</v>
      </c>
      <c r="CJP10" s="27">
        <v>0.18110000000000001</v>
      </c>
      <c r="CJQ10" s="27">
        <v>0.18290000000000001</v>
      </c>
      <c r="CJR10" s="27">
        <v>0.18190000000000001</v>
      </c>
      <c r="CJS10" s="27">
        <v>0.18149999999999999</v>
      </c>
      <c r="CJT10" s="27">
        <v>0.18090000000000001</v>
      </c>
      <c r="CJU10" s="27">
        <v>0.18090000000000001</v>
      </c>
      <c r="CJV10" s="27">
        <v>0.18090000000000001</v>
      </c>
      <c r="CJW10" s="27">
        <v>0.1822</v>
      </c>
      <c r="CJX10" s="27">
        <v>0.18210000000000001</v>
      </c>
      <c r="CJY10" s="27">
        <v>0.18260000000000001</v>
      </c>
      <c r="CJZ10" s="27">
        <v>0.1825</v>
      </c>
      <c r="CKA10" s="27">
        <v>0.1837</v>
      </c>
      <c r="CKB10" s="27">
        <v>0.1837</v>
      </c>
      <c r="CKC10" s="27">
        <v>0.1837</v>
      </c>
      <c r="CKD10" s="27">
        <v>0.1822</v>
      </c>
      <c r="CKE10" s="27">
        <v>0.18210000000000001</v>
      </c>
      <c r="CKF10" s="27">
        <v>0.18129999999999999</v>
      </c>
      <c r="CKG10" s="27">
        <v>0.1807</v>
      </c>
      <c r="CKH10" s="27">
        <v>0.18140000000000001</v>
      </c>
      <c r="CKI10" s="27">
        <v>0.18140000000000001</v>
      </c>
      <c r="CKJ10" s="27">
        <v>0.18140000000000001</v>
      </c>
      <c r="CKK10" s="27">
        <v>0.18010000000000001</v>
      </c>
      <c r="CKL10" s="27">
        <v>0.18010000000000001</v>
      </c>
      <c r="CKM10" s="27">
        <v>0.1789</v>
      </c>
      <c r="CKN10" s="27">
        <v>0.17899999999999999</v>
      </c>
      <c r="CKO10" s="27">
        <v>0.17860000000000001</v>
      </c>
      <c r="CKP10" s="27">
        <v>0.17860000000000001</v>
      </c>
      <c r="CKQ10" s="27">
        <v>0.17860000000000001</v>
      </c>
      <c r="CKR10" s="27">
        <v>0.18049999999999999</v>
      </c>
      <c r="CKS10" s="27">
        <v>0.1789</v>
      </c>
      <c r="CKT10" s="27">
        <v>0.18010000000000001</v>
      </c>
      <c r="CKU10" s="27">
        <v>0.1812</v>
      </c>
      <c r="CKV10" s="27">
        <v>0.18060000000000001</v>
      </c>
      <c r="CKW10" s="27">
        <v>0.18060000000000001</v>
      </c>
      <c r="CKX10" s="27">
        <v>0.18060000000000001</v>
      </c>
      <c r="CKY10" s="27">
        <v>0.1797</v>
      </c>
      <c r="CKZ10" s="27">
        <v>0.1782</v>
      </c>
      <c r="CLA10" s="27">
        <v>0.17860000000000001</v>
      </c>
      <c r="CLB10" s="27">
        <v>0.17849999999999999</v>
      </c>
      <c r="CLC10" s="27">
        <v>0.17829999999999999</v>
      </c>
      <c r="CLD10" s="27">
        <v>0.17829999999999999</v>
      </c>
      <c r="CLE10" s="27">
        <v>0.17829999999999999</v>
      </c>
      <c r="CLF10" s="27">
        <v>0.1797</v>
      </c>
      <c r="CLG10" s="27">
        <v>0.1812</v>
      </c>
      <c r="CLH10" s="27">
        <v>0.17960000000000001</v>
      </c>
      <c r="CLI10" s="27">
        <v>0.17960000000000001</v>
      </c>
      <c r="CLJ10" s="27">
        <v>0.1797</v>
      </c>
      <c r="CLK10" s="27">
        <v>0.1797</v>
      </c>
      <c r="CLL10" s="27">
        <v>0.1797</v>
      </c>
      <c r="CLM10" s="27">
        <v>0.1799</v>
      </c>
      <c r="CLN10" s="27">
        <v>0.1794</v>
      </c>
      <c r="CLO10" s="27">
        <v>0.1794</v>
      </c>
      <c r="CLP10" s="27">
        <v>0.1794</v>
      </c>
      <c r="CLQ10" s="27">
        <v>0.18060000000000001</v>
      </c>
      <c r="CLR10" s="27">
        <v>0.18060000000000001</v>
      </c>
      <c r="CLS10" s="27">
        <v>0.18060000000000001</v>
      </c>
      <c r="CLT10" s="27">
        <v>0.1799</v>
      </c>
      <c r="CLU10" s="27">
        <v>0.1804</v>
      </c>
      <c r="CLV10" s="27">
        <v>0.1784</v>
      </c>
      <c r="CLW10" s="27">
        <v>0.17849999999999999</v>
      </c>
      <c r="CLX10" s="27">
        <v>0.17749999999999999</v>
      </c>
      <c r="CLY10" s="27">
        <v>0.17749999999999999</v>
      </c>
      <c r="CLZ10" s="27">
        <v>0.17749999999999999</v>
      </c>
      <c r="CMA10" s="27">
        <v>0.17829999999999999</v>
      </c>
      <c r="CMB10" s="27">
        <v>0.1779</v>
      </c>
      <c r="CMC10" s="27">
        <v>0.17710000000000001</v>
      </c>
      <c r="CMD10" s="27">
        <v>0.17649999999999999</v>
      </c>
      <c r="CME10" s="27">
        <v>0.17599999999999999</v>
      </c>
      <c r="CMF10" s="27">
        <v>0.17599999999999999</v>
      </c>
      <c r="CMG10" s="27">
        <v>0.17599999999999999</v>
      </c>
      <c r="CMH10" s="27">
        <v>0.1782</v>
      </c>
      <c r="CMI10" s="27">
        <v>0.17760000000000001</v>
      </c>
      <c r="CMJ10" s="27">
        <v>0.1782</v>
      </c>
      <c r="CMK10" s="27">
        <v>0.1777</v>
      </c>
      <c r="CML10" s="27">
        <v>0.17610000000000001</v>
      </c>
      <c r="CMM10" s="27">
        <v>0.17610000000000001</v>
      </c>
      <c r="CMN10" s="27">
        <v>0.17610000000000001</v>
      </c>
      <c r="CMO10" s="27">
        <v>0.17680000000000001</v>
      </c>
      <c r="CMP10" s="27">
        <v>0.17560000000000001</v>
      </c>
      <c r="CMQ10" s="27">
        <v>0.1762</v>
      </c>
      <c r="CMR10" s="27">
        <v>0.1767</v>
      </c>
      <c r="CMS10" s="27">
        <v>0.17610000000000001</v>
      </c>
      <c r="CMT10" s="27">
        <v>0.17610000000000001</v>
      </c>
      <c r="CMU10" s="27">
        <v>0.17610000000000001</v>
      </c>
      <c r="CMV10" s="27">
        <v>0.17599999999999999</v>
      </c>
      <c r="CMW10" s="27">
        <v>0.17480000000000001</v>
      </c>
      <c r="CMX10" s="27">
        <v>0.17460000000000001</v>
      </c>
      <c r="CMY10" s="27">
        <v>0.1731</v>
      </c>
      <c r="CMZ10" s="27">
        <v>0.1729</v>
      </c>
      <c r="CNA10" s="27">
        <v>0.1729</v>
      </c>
      <c r="CNB10" s="27">
        <v>0.1729</v>
      </c>
      <c r="CNC10" s="27">
        <v>0.17330000000000001</v>
      </c>
      <c r="CND10" s="27">
        <v>0.17380000000000001</v>
      </c>
      <c r="CNE10" s="27">
        <v>0.17330000000000001</v>
      </c>
      <c r="CNF10" s="27">
        <v>0.1744</v>
      </c>
      <c r="CNG10" s="27">
        <v>0.1739</v>
      </c>
      <c r="CNH10" s="27">
        <v>0.1739</v>
      </c>
      <c r="CNI10" s="27">
        <v>0.1739</v>
      </c>
      <c r="CNJ10" s="27">
        <v>0.1744</v>
      </c>
      <c r="CNK10" s="27">
        <v>0.1741</v>
      </c>
      <c r="CNL10" s="27">
        <v>0.17480000000000001</v>
      </c>
      <c r="CNM10" s="27">
        <v>0.17399999999999999</v>
      </c>
      <c r="CNN10" s="27">
        <v>0.17530000000000001</v>
      </c>
      <c r="CNO10" s="27">
        <v>0.17530000000000001</v>
      </c>
      <c r="CNP10" s="27">
        <v>0.17530000000000001</v>
      </c>
      <c r="CNQ10" s="27">
        <v>0.17599999999999999</v>
      </c>
      <c r="CNR10" s="27">
        <v>0.1759</v>
      </c>
      <c r="CNS10" s="27">
        <v>0.17430000000000001</v>
      </c>
      <c r="CNT10" s="27">
        <v>0.1731</v>
      </c>
      <c r="CNU10" s="27">
        <v>0.1729</v>
      </c>
      <c r="CNV10" s="27">
        <v>0.1729</v>
      </c>
      <c r="CNW10" s="27">
        <v>0.1729</v>
      </c>
      <c r="CNX10" s="27">
        <v>0.1741</v>
      </c>
      <c r="CNY10" s="27">
        <v>0.1741</v>
      </c>
      <c r="CNZ10" s="27">
        <v>0.17530000000000001</v>
      </c>
      <c r="COA10" s="27">
        <v>0.17680000000000001</v>
      </c>
      <c r="COB10" s="27">
        <v>0.17649999999999999</v>
      </c>
      <c r="COC10" s="27">
        <v>0.17649999999999999</v>
      </c>
      <c r="COD10" s="27">
        <v>0.17649999999999999</v>
      </c>
      <c r="COE10" s="27">
        <v>0.17780000000000001</v>
      </c>
      <c r="COF10" s="27">
        <v>0.1774</v>
      </c>
      <c r="COG10" s="27">
        <v>0.17649999999999999</v>
      </c>
      <c r="COH10" s="27">
        <v>0.17499999999999999</v>
      </c>
      <c r="COI10" s="27">
        <v>0.17530000000000001</v>
      </c>
      <c r="COJ10" s="27">
        <v>0.17530000000000001</v>
      </c>
      <c r="COK10" s="27">
        <v>0.17530000000000001</v>
      </c>
      <c r="COL10" s="27">
        <v>0.17499999999999999</v>
      </c>
      <c r="COM10" s="27">
        <v>0.17419999999999999</v>
      </c>
      <c r="CON10" s="27">
        <v>0.1749</v>
      </c>
      <c r="COO10" s="27">
        <v>0.17510000000000001</v>
      </c>
      <c r="COP10" s="27">
        <v>0.1759</v>
      </c>
      <c r="COQ10" s="27">
        <v>0.1759</v>
      </c>
      <c r="COR10" s="27">
        <v>0.1759</v>
      </c>
      <c r="COS10" s="27">
        <v>0.17430000000000001</v>
      </c>
      <c r="COT10" s="27">
        <v>0.1741</v>
      </c>
      <c r="COU10" s="27">
        <v>0.1754</v>
      </c>
      <c r="COV10" s="27">
        <v>0.17449999999999999</v>
      </c>
      <c r="COW10" s="27">
        <v>0.17549999999999999</v>
      </c>
      <c r="COX10" s="27">
        <v>0.17549999999999999</v>
      </c>
      <c r="COY10" s="27">
        <v>0.17549999999999999</v>
      </c>
      <c r="COZ10" s="27">
        <v>0.1744</v>
      </c>
      <c r="CPA10" s="27">
        <v>0.17349999999999999</v>
      </c>
      <c r="CPB10" s="27">
        <v>0.17480000000000001</v>
      </c>
      <c r="CPC10" s="27">
        <v>0.17369999999999999</v>
      </c>
      <c r="CPD10" s="27">
        <v>0.17499999999999999</v>
      </c>
      <c r="CPE10" s="27">
        <v>0.17499999999999999</v>
      </c>
      <c r="CPF10" s="27">
        <v>0.17499999999999999</v>
      </c>
      <c r="CPG10" s="27">
        <v>0.17430000000000001</v>
      </c>
      <c r="CPH10" s="27">
        <v>0.17499999999999999</v>
      </c>
      <c r="CPI10" s="27">
        <v>0.1749</v>
      </c>
      <c r="CPJ10" s="27">
        <v>0.17510000000000001</v>
      </c>
      <c r="CPK10" s="27">
        <v>0.17630000000000001</v>
      </c>
      <c r="CPL10" s="27">
        <v>0.17630000000000001</v>
      </c>
      <c r="CPM10" s="27">
        <v>0.17630000000000001</v>
      </c>
      <c r="CPN10" s="27">
        <v>0.17399999999999999</v>
      </c>
      <c r="CPO10" s="27">
        <v>0.1741</v>
      </c>
      <c r="CPP10" s="27">
        <v>0.1731</v>
      </c>
      <c r="CPQ10" s="27">
        <v>0.1729</v>
      </c>
      <c r="CPR10" s="27">
        <v>0.17230000000000001</v>
      </c>
      <c r="CPS10" s="27">
        <v>0.17230000000000001</v>
      </c>
      <c r="CPT10" s="27">
        <v>0.17230000000000001</v>
      </c>
      <c r="CPU10" s="27">
        <v>0.1714</v>
      </c>
      <c r="CPV10" s="27">
        <v>0.1721</v>
      </c>
      <c r="CPW10" s="27">
        <v>0.1726</v>
      </c>
      <c r="CPX10" s="27">
        <v>0.1721</v>
      </c>
      <c r="CPY10" s="27">
        <v>0.1729</v>
      </c>
      <c r="CPZ10" s="27">
        <v>0.1729</v>
      </c>
      <c r="CQA10" s="27">
        <v>0.1729</v>
      </c>
      <c r="CQB10" s="27">
        <v>0.1724</v>
      </c>
      <c r="CQC10" s="27">
        <v>0.1716</v>
      </c>
      <c r="CQD10" s="27">
        <v>0.1721</v>
      </c>
      <c r="CQE10" s="27">
        <v>0.17180000000000001</v>
      </c>
      <c r="CQF10" s="27">
        <v>0.17130000000000001</v>
      </c>
      <c r="CQG10" s="27">
        <v>0.17130000000000001</v>
      </c>
      <c r="CQH10" s="27">
        <v>0.17130000000000001</v>
      </c>
      <c r="CQI10" s="27">
        <v>0.17100000000000001</v>
      </c>
      <c r="CQJ10" s="27">
        <v>0.16930000000000001</v>
      </c>
      <c r="CQK10" s="27">
        <v>0.16969999999999999</v>
      </c>
      <c r="CQL10" s="27">
        <v>0.16819999999999999</v>
      </c>
      <c r="CQM10" s="27">
        <v>0.16830000000000001</v>
      </c>
      <c r="CQN10" s="27">
        <v>0.16830000000000001</v>
      </c>
      <c r="CQO10" s="27">
        <v>0.16830000000000001</v>
      </c>
      <c r="CQP10" s="27">
        <v>0.16739999999999999</v>
      </c>
      <c r="CQQ10" s="27">
        <v>0.16830000000000001</v>
      </c>
      <c r="CQR10" s="27">
        <v>0.16919999999999999</v>
      </c>
      <c r="CQS10" s="27">
        <v>0.16889999999999999</v>
      </c>
      <c r="CQT10" s="27">
        <v>0.16869999999999999</v>
      </c>
      <c r="CQU10" s="27">
        <v>0.16869999999999999</v>
      </c>
      <c r="CQV10" s="27">
        <v>0.16869999999999999</v>
      </c>
      <c r="CQW10" s="27">
        <v>0.1686</v>
      </c>
      <c r="CQX10" s="27">
        <v>0.16889999999999999</v>
      </c>
      <c r="CQY10" s="27">
        <v>0.16900000000000001</v>
      </c>
      <c r="CQZ10" s="27">
        <v>0.16739999999999999</v>
      </c>
      <c r="CRA10" s="27">
        <v>0.1661</v>
      </c>
      <c r="CRB10" s="27">
        <v>0.1661</v>
      </c>
      <c r="CRC10" s="27">
        <v>0.1661</v>
      </c>
      <c r="CRD10" s="27">
        <v>0.16669999999999999</v>
      </c>
      <c r="CRE10" s="27">
        <v>0.16650000000000001</v>
      </c>
      <c r="CRF10" s="27">
        <v>0.16550000000000001</v>
      </c>
      <c r="CRG10" s="27">
        <v>0.16500000000000001</v>
      </c>
      <c r="CRH10" s="27">
        <v>0.1648</v>
      </c>
      <c r="CRI10" s="27">
        <v>0.1648</v>
      </c>
      <c r="CRJ10" s="27">
        <v>0.1648</v>
      </c>
      <c r="CRK10" s="27">
        <v>0.16569999999999999</v>
      </c>
      <c r="CRL10" s="27">
        <v>0.16470000000000001</v>
      </c>
      <c r="CRM10" s="27">
        <v>0.16400000000000001</v>
      </c>
      <c r="CRN10" s="27">
        <v>0.16400000000000001</v>
      </c>
      <c r="CRO10" s="27">
        <v>0.16439999999999999</v>
      </c>
      <c r="CRP10" s="27">
        <v>0.16439999999999999</v>
      </c>
      <c r="CRQ10" s="27">
        <v>0.16439999999999999</v>
      </c>
      <c r="CRR10" s="27">
        <v>0.1643</v>
      </c>
      <c r="CRS10" s="27">
        <v>0.16350000000000001</v>
      </c>
      <c r="CRT10" s="27">
        <v>0.1643</v>
      </c>
      <c r="CRU10" s="27">
        <v>0.16339999999999999</v>
      </c>
      <c r="CRV10" s="27">
        <v>0.1638</v>
      </c>
      <c r="CRW10" s="27">
        <v>0.1638</v>
      </c>
      <c r="CRX10" s="27">
        <v>0.1638</v>
      </c>
      <c r="CRY10" s="27">
        <v>0.16300000000000001</v>
      </c>
      <c r="CRZ10" s="27">
        <v>0.16400000000000001</v>
      </c>
      <c r="CSA10" s="27">
        <v>0.1641</v>
      </c>
      <c r="CSB10" s="27">
        <v>0.16400000000000001</v>
      </c>
      <c r="CSC10" s="27">
        <v>0.1646</v>
      </c>
      <c r="CSD10" s="27">
        <v>0.1646</v>
      </c>
      <c r="CSE10" s="27">
        <v>0.1646</v>
      </c>
      <c r="CSF10" s="27">
        <v>0.16619999999999999</v>
      </c>
      <c r="CSG10" s="27">
        <v>0.1671</v>
      </c>
      <c r="CSH10" s="27">
        <v>0.16719999999999999</v>
      </c>
      <c r="CSI10" s="27">
        <v>0.1673</v>
      </c>
      <c r="CSJ10" s="27">
        <v>0.1671</v>
      </c>
      <c r="CSK10" s="27">
        <v>0.1671</v>
      </c>
      <c r="CSL10" s="27">
        <v>0.1671</v>
      </c>
      <c r="CSM10" s="27">
        <v>0.1646</v>
      </c>
      <c r="CSN10" s="27">
        <v>0.16589999999999999</v>
      </c>
      <c r="CSO10" s="27">
        <v>0.1663</v>
      </c>
      <c r="CSP10" s="27">
        <v>0.1666</v>
      </c>
      <c r="CSQ10" s="27">
        <v>0.16750000000000001</v>
      </c>
      <c r="CSR10" s="27">
        <v>0.16750000000000001</v>
      </c>
      <c r="CSS10" s="27">
        <v>0.16750000000000001</v>
      </c>
      <c r="CST10" s="27">
        <v>0.16900000000000001</v>
      </c>
      <c r="CSU10" s="27">
        <v>0.16930000000000001</v>
      </c>
      <c r="CSV10" s="27">
        <v>0.16789999999999999</v>
      </c>
      <c r="CSW10" s="27">
        <v>0.16769999999999999</v>
      </c>
      <c r="CSX10" s="27">
        <v>0.16739999999999999</v>
      </c>
      <c r="CSY10" s="27">
        <v>0.16739999999999999</v>
      </c>
      <c r="CSZ10" s="27">
        <v>0.16739999999999999</v>
      </c>
      <c r="CTA10" s="27">
        <v>0.16719999999999999</v>
      </c>
      <c r="CTB10" s="27">
        <v>0.16689999999999999</v>
      </c>
      <c r="CTC10" s="27">
        <v>0.16550000000000001</v>
      </c>
      <c r="CTD10" s="27">
        <v>0.16600000000000001</v>
      </c>
      <c r="CTE10" s="27">
        <v>0.1641</v>
      </c>
      <c r="CTF10" s="27">
        <v>0.1641</v>
      </c>
      <c r="CTG10" s="27">
        <v>0.1641</v>
      </c>
      <c r="CTH10" s="27">
        <v>0.16600000000000001</v>
      </c>
      <c r="CTI10" s="27">
        <v>0.1641</v>
      </c>
      <c r="CTJ10" s="27">
        <v>0.16370000000000001</v>
      </c>
      <c r="CTK10" s="27">
        <v>0.1636</v>
      </c>
      <c r="CTL10" s="27">
        <v>0.16270000000000001</v>
      </c>
      <c r="CTM10" s="27">
        <v>0.16270000000000001</v>
      </c>
      <c r="CTN10" s="27">
        <v>0.16270000000000001</v>
      </c>
      <c r="CTO10" s="27">
        <v>0.16489999999999999</v>
      </c>
      <c r="CTP10" s="27">
        <v>0.16550000000000001</v>
      </c>
      <c r="CTQ10" s="27">
        <v>0.16650000000000001</v>
      </c>
      <c r="CTR10" s="27">
        <v>0.16669999999999999</v>
      </c>
      <c r="CTS10" s="27">
        <v>0.16619999999999999</v>
      </c>
      <c r="CTT10" s="27">
        <v>0.16619999999999999</v>
      </c>
      <c r="CTU10" s="27">
        <v>0.16619999999999999</v>
      </c>
      <c r="CTV10" s="27">
        <v>0.1666</v>
      </c>
      <c r="CTW10" s="27">
        <v>0.16719999999999999</v>
      </c>
      <c r="CTX10" s="27">
        <v>0.1686</v>
      </c>
      <c r="CTY10" s="27">
        <v>0.16719999999999999</v>
      </c>
      <c r="CTZ10" s="27">
        <v>0.16739999999999999</v>
      </c>
      <c r="CUA10" s="27">
        <v>0.16739999999999999</v>
      </c>
      <c r="CUB10" s="27">
        <v>0.16739999999999999</v>
      </c>
      <c r="CUC10" s="27">
        <v>0.1673</v>
      </c>
      <c r="CUD10" s="27">
        <v>0.1671</v>
      </c>
      <c r="CUE10" s="27">
        <v>0.1686</v>
      </c>
      <c r="CUF10" s="27">
        <v>0.1694</v>
      </c>
      <c r="CUG10" s="27">
        <v>0.17069999999999999</v>
      </c>
      <c r="CUH10" s="27">
        <v>0.17069999999999999</v>
      </c>
      <c r="CUI10" s="27">
        <v>0.17069999999999999</v>
      </c>
      <c r="CUJ10" s="27">
        <v>0.17150000000000001</v>
      </c>
      <c r="CUK10" s="27">
        <v>0.17119999999999999</v>
      </c>
      <c r="CUL10" s="27">
        <v>0.17230000000000001</v>
      </c>
      <c r="CUM10" s="27">
        <v>0.17230000000000001</v>
      </c>
      <c r="CUN10" s="27">
        <v>0.17369999999999999</v>
      </c>
      <c r="CUO10" s="27">
        <v>0.17369999999999999</v>
      </c>
      <c r="CUP10" s="27">
        <v>0.17369999999999999</v>
      </c>
      <c r="CUQ10" s="27">
        <v>0.17399999999999999</v>
      </c>
      <c r="CUR10" s="27">
        <v>0.1739</v>
      </c>
      <c r="CUS10" s="27">
        <v>0.17419999999999999</v>
      </c>
      <c r="CUT10" s="27">
        <v>0.17419999999999999</v>
      </c>
      <c r="CUU10" s="27">
        <v>0.17430000000000001</v>
      </c>
      <c r="CUV10" s="27">
        <v>0.17430000000000001</v>
      </c>
      <c r="CUW10" s="27">
        <v>0.17430000000000001</v>
      </c>
      <c r="CUX10" s="27">
        <v>0.1744</v>
      </c>
      <c r="CUY10" s="27">
        <v>0.17460000000000001</v>
      </c>
      <c r="CUZ10" s="27">
        <v>0.17419999999999999</v>
      </c>
      <c r="CVA10" s="27">
        <v>0.17369999999999999</v>
      </c>
      <c r="CVB10" s="27">
        <v>0.17480000000000001</v>
      </c>
      <c r="CVC10" s="27">
        <v>0.17480000000000001</v>
      </c>
      <c r="CVD10" s="27">
        <v>0.17480000000000001</v>
      </c>
      <c r="CVE10" s="27">
        <v>0.1734</v>
      </c>
      <c r="CVF10" s="27">
        <v>0.1734</v>
      </c>
      <c r="CVG10" s="27">
        <v>0.17399999999999999</v>
      </c>
      <c r="CVH10" s="27">
        <v>0.1724</v>
      </c>
      <c r="CVI10" s="27">
        <v>0.17299999999999999</v>
      </c>
      <c r="CVJ10" s="27">
        <v>0.17299999999999999</v>
      </c>
      <c r="CVK10" s="27">
        <v>0.17299999999999999</v>
      </c>
      <c r="CVL10" s="27">
        <v>0.17280000000000001</v>
      </c>
      <c r="CVM10" s="27">
        <v>0.17269999999999999</v>
      </c>
      <c r="CVN10" s="27">
        <v>0.17299999999999999</v>
      </c>
      <c r="CVO10" s="27">
        <v>0.1726</v>
      </c>
      <c r="CVP10" s="27">
        <v>0.1726</v>
      </c>
      <c r="CVQ10" s="27">
        <v>0.1726</v>
      </c>
      <c r="CVR10" s="27">
        <v>0.1726</v>
      </c>
      <c r="CVS10" s="27">
        <v>0.1726</v>
      </c>
      <c r="CVT10" s="27">
        <v>0.17349999999999999</v>
      </c>
      <c r="CVU10" s="27">
        <v>0.17610000000000001</v>
      </c>
      <c r="CVV10" s="27">
        <v>0.1764</v>
      </c>
      <c r="CVW10" s="27">
        <v>0.17560000000000001</v>
      </c>
      <c r="CVX10" s="27">
        <v>0.17560000000000001</v>
      </c>
      <c r="CVY10" s="27">
        <v>0.17560000000000001</v>
      </c>
      <c r="CVZ10" s="27">
        <v>0.1739</v>
      </c>
      <c r="CWA10" s="27">
        <v>0.17519999999999999</v>
      </c>
      <c r="CWB10" s="27">
        <v>0.17610000000000001</v>
      </c>
      <c r="CWC10" s="27">
        <v>0.17449999999999999</v>
      </c>
      <c r="CWD10" s="27">
        <v>0.1734</v>
      </c>
      <c r="CWE10" s="27">
        <v>0.1734</v>
      </c>
      <c r="CWF10" s="27">
        <v>0.1734</v>
      </c>
      <c r="CWG10" s="27">
        <v>0.17269999999999999</v>
      </c>
      <c r="CWH10" s="27">
        <v>0.17380000000000001</v>
      </c>
      <c r="CWI10" s="27">
        <v>0.17349999999999999</v>
      </c>
      <c r="CWJ10" s="27">
        <v>0.17419999999999999</v>
      </c>
      <c r="CWK10" s="27">
        <v>0.17380000000000001</v>
      </c>
      <c r="CWL10" s="27">
        <v>0.17380000000000001</v>
      </c>
      <c r="CWM10" s="27">
        <v>0.17380000000000001</v>
      </c>
      <c r="CWN10" s="27">
        <v>0.1726</v>
      </c>
      <c r="CWO10" s="27">
        <v>0.1731</v>
      </c>
      <c r="CWP10" s="27">
        <v>0.17519999999999999</v>
      </c>
      <c r="CWQ10" s="27">
        <v>0.1754</v>
      </c>
      <c r="CWR10" s="27">
        <v>0.17680000000000001</v>
      </c>
      <c r="CWS10" s="27">
        <v>0.17680000000000001</v>
      </c>
      <c r="CWT10" s="27">
        <v>0.17680000000000001</v>
      </c>
      <c r="CWU10" s="27">
        <v>0.1784</v>
      </c>
      <c r="CWV10" s="27">
        <v>0.1762</v>
      </c>
      <c r="CWW10" s="27">
        <v>0.17649999999999999</v>
      </c>
      <c r="CWX10" s="27">
        <v>0.1782</v>
      </c>
      <c r="CWY10" s="27">
        <v>0.17810000000000001</v>
      </c>
      <c r="CWZ10" s="27">
        <v>0.17810000000000001</v>
      </c>
      <c r="CXA10" s="27">
        <v>0.17810000000000001</v>
      </c>
      <c r="CXB10" s="27">
        <v>0.17929999999999999</v>
      </c>
      <c r="CXC10" s="27">
        <v>0.1807</v>
      </c>
      <c r="CXD10" s="27">
        <v>0.1799</v>
      </c>
      <c r="CXE10" s="27">
        <v>0.17860000000000001</v>
      </c>
      <c r="CXF10" s="27">
        <v>0.17929999999999999</v>
      </c>
      <c r="CXG10" s="27">
        <v>0.17929999999999999</v>
      </c>
      <c r="CXH10" s="27">
        <v>0.17929999999999999</v>
      </c>
      <c r="CXI10" s="27">
        <v>0.17799999999999999</v>
      </c>
      <c r="CXJ10" s="27">
        <v>0.1764</v>
      </c>
      <c r="CXK10" s="27">
        <v>0.17580000000000001</v>
      </c>
      <c r="CXL10" s="27">
        <v>0.1772</v>
      </c>
      <c r="CXM10" s="27">
        <v>0.17549999999999999</v>
      </c>
      <c r="CXN10" s="27">
        <v>0.17549999999999999</v>
      </c>
      <c r="CXO10" s="27">
        <v>0.17549999999999999</v>
      </c>
      <c r="CXP10" s="27">
        <v>0.1719</v>
      </c>
      <c r="CXQ10" s="27">
        <v>0.1739</v>
      </c>
      <c r="CXR10" s="27">
        <v>0.17480000000000001</v>
      </c>
      <c r="CXS10" s="27">
        <v>0.17510000000000001</v>
      </c>
      <c r="CXT10" s="27">
        <v>0.1731</v>
      </c>
      <c r="CXU10" s="27">
        <v>0.1731</v>
      </c>
      <c r="CXV10" s="27">
        <v>0.1731</v>
      </c>
      <c r="CXW10" s="27">
        <v>0.17419999999999999</v>
      </c>
      <c r="CXX10" s="27">
        <v>0.17399999999999999</v>
      </c>
      <c r="CXY10" s="27">
        <v>0.17199999999999999</v>
      </c>
      <c r="CXZ10" s="27">
        <v>0.17180000000000001</v>
      </c>
      <c r="CYA10" s="27">
        <v>0.17219999999999999</v>
      </c>
      <c r="CYB10" s="27">
        <v>0.17219999999999999</v>
      </c>
      <c r="CYC10" s="27">
        <v>0.17219999999999999</v>
      </c>
      <c r="CYD10" s="27">
        <v>0.17119999999999999</v>
      </c>
      <c r="CYE10" s="27">
        <v>0.1721</v>
      </c>
      <c r="CYF10" s="27">
        <v>0.1721</v>
      </c>
      <c r="CYG10" s="27">
        <v>0.17069999999999999</v>
      </c>
      <c r="CYH10" s="27">
        <v>0.1719</v>
      </c>
      <c r="CYI10" s="27">
        <v>0.1719</v>
      </c>
      <c r="CYJ10" s="27">
        <v>0.1719</v>
      </c>
      <c r="CYK10" s="27">
        <v>0.1719</v>
      </c>
      <c r="CYL10" s="27">
        <v>0.16850000000000001</v>
      </c>
      <c r="CYM10" s="27">
        <v>0.17019999999999999</v>
      </c>
      <c r="CYN10" s="27">
        <v>0.16980000000000001</v>
      </c>
      <c r="CYO10" s="27">
        <v>0.16839999999999999</v>
      </c>
      <c r="CYP10" s="27">
        <v>0.16839999999999999</v>
      </c>
      <c r="CYQ10" s="27">
        <v>0.16839999999999999</v>
      </c>
      <c r="CYR10" s="27">
        <v>0.16850000000000001</v>
      </c>
      <c r="CYS10" s="27">
        <v>0.16650000000000001</v>
      </c>
      <c r="CYT10" s="27">
        <v>0.16689999999999999</v>
      </c>
      <c r="CYU10" s="27">
        <v>0.16520000000000001</v>
      </c>
      <c r="CYV10" s="27">
        <v>0.16600000000000001</v>
      </c>
      <c r="CYW10" s="27">
        <v>0.16600000000000001</v>
      </c>
      <c r="CYX10" s="27">
        <v>0.16600000000000001</v>
      </c>
      <c r="CYY10" s="27">
        <v>0.16589999999999999</v>
      </c>
      <c r="CYZ10" s="27">
        <v>0.16619999999999999</v>
      </c>
      <c r="CZA10" s="27">
        <v>0.1673</v>
      </c>
      <c r="CZB10" s="27">
        <v>0.16619999999999999</v>
      </c>
      <c r="CZC10" s="27">
        <v>0.16650000000000001</v>
      </c>
      <c r="CZD10" s="27">
        <v>0.16650000000000001</v>
      </c>
      <c r="CZE10" s="27">
        <v>0.16650000000000001</v>
      </c>
      <c r="CZF10" s="27">
        <v>0.16700000000000001</v>
      </c>
      <c r="CZG10" s="27">
        <v>0.1681</v>
      </c>
      <c r="CZH10" s="27">
        <v>0.16819999999999999</v>
      </c>
      <c r="CZI10" s="27">
        <v>0.1668</v>
      </c>
      <c r="CZJ10" s="27">
        <v>0.16689999999999999</v>
      </c>
      <c r="CZK10" s="27">
        <v>0.16689999999999999</v>
      </c>
      <c r="CZL10" s="27">
        <v>0.16689999999999999</v>
      </c>
      <c r="CZM10" s="27">
        <v>0.1658</v>
      </c>
      <c r="CZN10" s="27">
        <v>0.1676</v>
      </c>
      <c r="CZO10" s="27">
        <v>0.16769999999999999</v>
      </c>
      <c r="CZP10" s="27">
        <v>0.1678</v>
      </c>
      <c r="CZQ10" s="27">
        <v>0.1678</v>
      </c>
      <c r="CZR10" s="27">
        <v>0.1678</v>
      </c>
      <c r="CZS10" s="27">
        <v>0.1678</v>
      </c>
      <c r="CZT10" s="27">
        <v>0.16800000000000001</v>
      </c>
      <c r="CZU10" s="27">
        <v>0.16839999999999999</v>
      </c>
      <c r="CZV10" s="27">
        <v>0.1696</v>
      </c>
      <c r="CZW10" s="27">
        <v>0.16830000000000001</v>
      </c>
      <c r="CZX10" s="27">
        <v>0.16789999999999999</v>
      </c>
      <c r="CZY10" s="27">
        <v>0.16789999999999999</v>
      </c>
      <c r="CZZ10" s="27">
        <v>0.16789999999999999</v>
      </c>
      <c r="DAA10" s="27">
        <v>0.1676</v>
      </c>
      <c r="DAB10" s="27">
        <v>0.1673</v>
      </c>
      <c r="DAC10" s="27">
        <v>0.1709</v>
      </c>
      <c r="DAD10" s="27">
        <v>0.1721</v>
      </c>
      <c r="DAE10" s="27">
        <v>0.17430000000000001</v>
      </c>
      <c r="DAF10" s="27">
        <v>0.17430000000000001</v>
      </c>
      <c r="DAG10" s="27">
        <v>0.17430000000000001</v>
      </c>
      <c r="DAH10" s="27">
        <v>0.17449999999999999</v>
      </c>
      <c r="DAI10" s="27">
        <v>0.1739</v>
      </c>
      <c r="DAJ10" s="27">
        <v>0.1736</v>
      </c>
      <c r="DAK10" s="27">
        <v>0.17399999999999999</v>
      </c>
      <c r="DAL10" s="27">
        <v>0.17399999999999999</v>
      </c>
      <c r="DAM10" s="27">
        <v>0.17399999999999999</v>
      </c>
      <c r="DAN10" s="27">
        <v>0.17399999999999999</v>
      </c>
      <c r="DAO10" s="27">
        <v>0.1734</v>
      </c>
      <c r="DAP10" s="27">
        <v>0.1731</v>
      </c>
      <c r="DAQ10" s="27">
        <v>0.1699</v>
      </c>
      <c r="DAR10" s="27">
        <v>0.1704</v>
      </c>
      <c r="DAS10" s="27">
        <v>0.16880000000000001</v>
      </c>
      <c r="DAT10" s="27">
        <v>0.16880000000000001</v>
      </c>
      <c r="DAU10" s="27">
        <v>0.16880000000000001</v>
      </c>
      <c r="DAV10" s="27">
        <v>0.17080000000000001</v>
      </c>
      <c r="DAW10" s="27">
        <v>0.17119999999999999</v>
      </c>
      <c r="DAX10" s="27">
        <v>0.17299999999999999</v>
      </c>
      <c r="DAY10" s="27">
        <v>0.1716</v>
      </c>
      <c r="DAZ10" s="27">
        <v>0.1736</v>
      </c>
      <c r="DBA10" s="27">
        <v>0.1736</v>
      </c>
      <c r="DBB10" s="27">
        <v>0.1736</v>
      </c>
      <c r="DBC10" s="27">
        <v>0.1724</v>
      </c>
      <c r="DBD10" s="27">
        <v>0.17299999999999999</v>
      </c>
      <c r="DBE10" s="27">
        <v>0.17349999999999999</v>
      </c>
      <c r="DBF10" s="27">
        <v>0.1762</v>
      </c>
      <c r="DBG10" s="27">
        <v>0.17610000000000001</v>
      </c>
      <c r="DBH10" s="27">
        <v>0.17610000000000001</v>
      </c>
      <c r="DBI10" s="27">
        <v>0.17610000000000001</v>
      </c>
      <c r="DBJ10" s="27">
        <v>0.1759</v>
      </c>
      <c r="DBK10" s="27">
        <v>0.17560000000000001</v>
      </c>
      <c r="DBL10" s="27">
        <v>0.17849999999999999</v>
      </c>
      <c r="DBM10" s="27">
        <v>0.1774</v>
      </c>
      <c r="DBN10" s="27">
        <v>0.1774</v>
      </c>
      <c r="DBO10" s="27">
        <v>0.1774</v>
      </c>
      <c r="DBP10" s="27">
        <v>0.1774</v>
      </c>
      <c r="DBQ10" s="27">
        <v>0.1784</v>
      </c>
      <c r="DBR10" s="27">
        <v>0.17799999999999999</v>
      </c>
      <c r="DBS10" s="27">
        <v>0.1757</v>
      </c>
      <c r="DBT10" s="27">
        <v>0.18179999999999999</v>
      </c>
      <c r="DBU10" s="27">
        <v>0.18459999999999999</v>
      </c>
      <c r="DBV10" s="27">
        <v>0.18459999999999999</v>
      </c>
      <c r="DBW10" s="27">
        <v>0.18459999999999999</v>
      </c>
      <c r="DBX10" s="27">
        <v>0.18340000000000001</v>
      </c>
      <c r="DBY10" s="27">
        <v>0.18129999999999999</v>
      </c>
      <c r="DBZ10" s="27">
        <v>0.18110000000000001</v>
      </c>
      <c r="DCA10" s="27">
        <v>0.18010000000000001</v>
      </c>
      <c r="DCB10" s="27">
        <v>0.17910000000000001</v>
      </c>
      <c r="DCC10" s="27">
        <v>0.17910000000000001</v>
      </c>
      <c r="DCD10" s="27">
        <v>0.17910000000000001</v>
      </c>
      <c r="DCE10" s="27">
        <v>0.17910000000000001</v>
      </c>
      <c r="DCF10" s="27">
        <v>0.17879999999999999</v>
      </c>
      <c r="DCG10" s="27">
        <v>0.1762</v>
      </c>
      <c r="DCH10" s="27">
        <v>0.1782</v>
      </c>
      <c r="DCI10" s="27">
        <v>0.17829999999999999</v>
      </c>
      <c r="DCJ10" s="27">
        <v>0.17829999999999999</v>
      </c>
      <c r="DCK10" s="27">
        <v>0.17829999999999999</v>
      </c>
      <c r="DCL10" s="27">
        <v>0.17699999999999999</v>
      </c>
      <c r="DCM10" s="27">
        <v>0.1769</v>
      </c>
      <c r="DCN10" s="27">
        <v>0.1749</v>
      </c>
      <c r="DCO10" s="27">
        <v>0.17419999999999999</v>
      </c>
      <c r="DCP10" s="27">
        <v>0.17219999999999999</v>
      </c>
      <c r="DCQ10" s="27">
        <v>0.17219999999999999</v>
      </c>
      <c r="DCR10" s="27">
        <v>0.17219999999999999</v>
      </c>
      <c r="DCS10" s="27">
        <v>0.1696</v>
      </c>
      <c r="DCT10" s="27">
        <v>0.17080000000000001</v>
      </c>
      <c r="DCU10" s="27">
        <v>0.16819999999999999</v>
      </c>
      <c r="DCV10" s="27">
        <v>0.17030000000000001</v>
      </c>
      <c r="DCW10" s="27">
        <v>0.17119999999999999</v>
      </c>
      <c r="DCX10" s="27">
        <v>0.17119999999999999</v>
      </c>
      <c r="DCY10" s="27">
        <v>0.17119999999999999</v>
      </c>
      <c r="DCZ10" s="27">
        <v>0.1736</v>
      </c>
      <c r="DDA10" s="27">
        <v>0.1744</v>
      </c>
      <c r="DDB10" s="27">
        <v>0.17430000000000001</v>
      </c>
      <c r="DDC10" s="27">
        <v>0.17249999999999999</v>
      </c>
      <c r="DDD10" s="27">
        <v>0.17030000000000001</v>
      </c>
      <c r="DDE10" s="27">
        <v>0.17030000000000001</v>
      </c>
      <c r="DDF10" s="27">
        <v>0.17030000000000001</v>
      </c>
      <c r="DDG10" s="27">
        <v>0.17180000000000001</v>
      </c>
      <c r="DDH10" s="27">
        <v>0.17580000000000001</v>
      </c>
      <c r="DDI10" s="27">
        <v>0.17660000000000001</v>
      </c>
      <c r="DDJ10" s="27">
        <v>0.1762</v>
      </c>
      <c r="DDK10" s="27">
        <v>0.17780000000000001</v>
      </c>
      <c r="DDL10" s="27">
        <v>0.17780000000000001</v>
      </c>
      <c r="DDM10" s="27">
        <v>0.17780000000000001</v>
      </c>
      <c r="DDN10" s="27">
        <v>0.17829999999999999</v>
      </c>
      <c r="DDO10" s="27">
        <v>0.1772</v>
      </c>
      <c r="DDP10" s="27">
        <v>0.17660000000000001</v>
      </c>
      <c r="DDQ10" s="27">
        <v>0.1799</v>
      </c>
      <c r="DDR10" s="27">
        <v>0.1835</v>
      </c>
      <c r="DDS10" s="27">
        <v>0.1835</v>
      </c>
      <c r="DDT10" s="27">
        <v>0.1835</v>
      </c>
      <c r="DDU10" s="27">
        <v>0.18579999999999999</v>
      </c>
      <c r="DDV10" s="27">
        <v>0.18609999999999999</v>
      </c>
      <c r="DDW10" s="27">
        <v>0.18559999999999999</v>
      </c>
      <c r="DDX10" s="27">
        <v>0.18410000000000001</v>
      </c>
      <c r="DDY10" s="27">
        <v>0.1857</v>
      </c>
      <c r="DDZ10" s="27">
        <v>0.1857</v>
      </c>
      <c r="DEA10" s="27">
        <v>0.1857</v>
      </c>
      <c r="DEB10" s="27">
        <v>0.18590000000000001</v>
      </c>
      <c r="DEC10" s="27">
        <v>0.1867</v>
      </c>
      <c r="DED10" s="27">
        <v>0.18529999999999999</v>
      </c>
      <c r="DEE10" s="27">
        <v>0.18640000000000001</v>
      </c>
      <c r="DEF10" s="27">
        <v>0.18529999999999999</v>
      </c>
      <c r="DEG10" s="27">
        <v>0.18529999999999999</v>
      </c>
      <c r="DEH10" s="27">
        <v>0.18529999999999999</v>
      </c>
      <c r="DEI10" s="27">
        <v>0.1852</v>
      </c>
      <c r="DEJ10" s="27">
        <v>0.184</v>
      </c>
      <c r="DEK10" s="27">
        <v>0.1852</v>
      </c>
      <c r="DEL10" s="27">
        <v>0.18390000000000001</v>
      </c>
      <c r="DEM10" s="27">
        <v>0.18310000000000001</v>
      </c>
      <c r="DEN10" s="27">
        <v>0.18310000000000001</v>
      </c>
      <c r="DEO10" s="27">
        <v>0.18310000000000001</v>
      </c>
      <c r="DEP10" s="27">
        <v>0.18410000000000001</v>
      </c>
      <c r="DEQ10" s="27">
        <v>0.18559999999999999</v>
      </c>
      <c r="DER10" s="27">
        <v>0.18260000000000001</v>
      </c>
      <c r="DES10" s="27">
        <v>0.18179999999999999</v>
      </c>
      <c r="DET10" s="27">
        <v>0.18210000000000001</v>
      </c>
      <c r="DEU10" s="27">
        <v>0.18210000000000001</v>
      </c>
      <c r="DEV10" s="27">
        <v>0.18210000000000001</v>
      </c>
      <c r="DEW10" s="27">
        <v>0.18079999999999999</v>
      </c>
      <c r="DEX10" s="27">
        <v>0.18390000000000001</v>
      </c>
      <c r="DEY10" s="27">
        <v>0.1822</v>
      </c>
      <c r="DEZ10" s="27">
        <v>0.18310000000000001</v>
      </c>
      <c r="DFA10" s="27">
        <v>0.18179999999999999</v>
      </c>
      <c r="DFB10" s="27">
        <v>0.18179999999999999</v>
      </c>
      <c r="DFC10" s="27">
        <v>0.18179999999999999</v>
      </c>
      <c r="DFD10" s="27">
        <v>0.18379999999999999</v>
      </c>
      <c r="DFE10" s="27">
        <v>0.18609999999999999</v>
      </c>
      <c r="DFF10" s="27">
        <v>0.18529999999999999</v>
      </c>
      <c r="DFG10" s="27">
        <v>0.18740000000000001</v>
      </c>
      <c r="DFH10" s="27">
        <v>0.18429999999999999</v>
      </c>
      <c r="DFI10" s="27">
        <v>0.18429999999999999</v>
      </c>
      <c r="DFJ10" s="27">
        <v>0.18429999999999999</v>
      </c>
      <c r="DFK10" s="27">
        <v>0.18459999999999999</v>
      </c>
      <c r="DFL10" s="27">
        <v>0.18609999999999999</v>
      </c>
      <c r="DFM10" s="27">
        <v>0.1865</v>
      </c>
      <c r="DFN10" s="27">
        <v>0.185</v>
      </c>
      <c r="DFO10" s="27">
        <v>0.18529999999999999</v>
      </c>
      <c r="DFP10" s="27">
        <v>0.18529999999999999</v>
      </c>
      <c r="DFQ10" s="27">
        <v>0.18529999999999999</v>
      </c>
      <c r="DFR10" s="27">
        <v>0.18290000000000001</v>
      </c>
      <c r="DFS10" s="27">
        <v>0.182</v>
      </c>
      <c r="DFT10" s="27">
        <v>0.18010000000000001</v>
      </c>
      <c r="DFU10" s="27">
        <v>0.17849999999999999</v>
      </c>
      <c r="DFV10" s="27">
        <v>0.17979999999999999</v>
      </c>
      <c r="DFW10" s="27">
        <v>0.17979999999999999</v>
      </c>
      <c r="DFX10" s="27">
        <v>0.17979999999999999</v>
      </c>
      <c r="DFY10" s="27">
        <v>0.1812</v>
      </c>
      <c r="DFZ10" s="27">
        <v>0.17960000000000001</v>
      </c>
      <c r="DGA10" s="27">
        <v>0.17979999999999999</v>
      </c>
      <c r="DGB10" s="27">
        <v>0.18149999999999999</v>
      </c>
      <c r="DGC10" s="27">
        <v>0.18390000000000001</v>
      </c>
      <c r="DGD10" s="27">
        <v>0.18390000000000001</v>
      </c>
      <c r="DGE10" s="27">
        <v>0.18390000000000001</v>
      </c>
      <c r="DGF10" s="27">
        <v>0.184</v>
      </c>
      <c r="DGG10" s="27">
        <v>0.18440000000000001</v>
      </c>
      <c r="DGH10" s="27">
        <v>0.1865</v>
      </c>
      <c r="DGI10" s="27">
        <v>0.18679999999999999</v>
      </c>
      <c r="DGJ10" s="27">
        <v>0.186</v>
      </c>
      <c r="DGK10" s="27">
        <v>0.186</v>
      </c>
      <c r="DGL10" s="27">
        <v>0.186</v>
      </c>
      <c r="DGM10" s="27">
        <v>0.18559999999999999</v>
      </c>
      <c r="DGN10" s="27">
        <v>0.18479999999999999</v>
      </c>
      <c r="DGO10" s="27">
        <v>0.18279999999999999</v>
      </c>
      <c r="DGP10" s="27">
        <v>0.1825</v>
      </c>
      <c r="DGQ10" s="27">
        <v>0.1827</v>
      </c>
      <c r="DGR10" s="27">
        <v>0.1827</v>
      </c>
      <c r="DGS10" s="27">
        <v>0.1827</v>
      </c>
      <c r="DGT10" s="27">
        <v>0.18210000000000001</v>
      </c>
      <c r="DGU10" s="27">
        <v>0.183</v>
      </c>
      <c r="DGV10" s="27">
        <v>0.1817</v>
      </c>
      <c r="DGW10" s="27">
        <v>0.17960000000000001</v>
      </c>
      <c r="DGX10" s="27">
        <v>0.18129999999999999</v>
      </c>
      <c r="DGY10" s="27">
        <v>0.18129999999999999</v>
      </c>
      <c r="DGZ10" s="27">
        <v>0.18129999999999999</v>
      </c>
      <c r="DHA10" s="27">
        <v>0.17879999999999999</v>
      </c>
      <c r="DHB10" s="27">
        <v>0.18279999999999999</v>
      </c>
      <c r="DHC10" s="27">
        <v>0.18529999999999999</v>
      </c>
      <c r="DHD10" s="27">
        <v>0.1825</v>
      </c>
      <c r="DHE10" s="27">
        <v>0.18440000000000001</v>
      </c>
      <c r="DHF10" s="27">
        <v>0.18440000000000001</v>
      </c>
      <c r="DHG10" s="27">
        <v>0.18440000000000001</v>
      </c>
      <c r="DHH10" s="27">
        <v>0.18559999999999999</v>
      </c>
      <c r="DHI10" s="27">
        <v>0.18529999999999999</v>
      </c>
      <c r="DHJ10" s="27">
        <v>0.18690000000000001</v>
      </c>
      <c r="DHK10" s="27">
        <v>0.18659999999999999</v>
      </c>
      <c r="DHL10" s="27">
        <v>0.18579999999999999</v>
      </c>
      <c r="DHM10" s="27">
        <v>0.18579999999999999</v>
      </c>
      <c r="DHN10" s="27">
        <v>0.18579999999999999</v>
      </c>
      <c r="DHO10" s="27">
        <v>0.18629999999999999</v>
      </c>
      <c r="DHP10" s="27">
        <v>0.18640000000000001</v>
      </c>
      <c r="DHQ10" s="27">
        <v>0.18540000000000001</v>
      </c>
      <c r="DHR10" s="27">
        <v>0.1842</v>
      </c>
      <c r="DHS10" s="27">
        <v>0.18360000000000001</v>
      </c>
      <c r="DHT10" s="27">
        <v>0.18360000000000001</v>
      </c>
      <c r="DHU10" s="27">
        <v>0.18360000000000001</v>
      </c>
      <c r="DHV10" s="27">
        <v>0.18190000000000001</v>
      </c>
      <c r="DHW10" s="27">
        <v>0.17979999999999999</v>
      </c>
      <c r="DHX10" s="27">
        <v>0.1797</v>
      </c>
      <c r="DHY10" s="27">
        <v>0.1787</v>
      </c>
      <c r="DHZ10" s="27">
        <v>0.18190000000000001</v>
      </c>
      <c r="DIA10" s="27">
        <v>0.18190000000000001</v>
      </c>
      <c r="DIB10" s="27">
        <v>0.18190000000000001</v>
      </c>
      <c r="DIC10" s="27">
        <v>0.1812</v>
      </c>
      <c r="DID10" s="27">
        <v>0.17929999999999999</v>
      </c>
      <c r="DIE10" s="27">
        <v>0.17849999999999999</v>
      </c>
      <c r="DIF10" s="27">
        <v>0.17979999999999999</v>
      </c>
      <c r="DIG10" s="27">
        <v>0.18210000000000001</v>
      </c>
      <c r="DIH10" s="27">
        <v>0.18210000000000001</v>
      </c>
      <c r="DII10" s="27">
        <v>0.18210000000000001</v>
      </c>
      <c r="DIJ10" s="27">
        <v>0.18140000000000001</v>
      </c>
      <c r="DIK10" s="27">
        <v>0.18429999999999999</v>
      </c>
      <c r="DIL10" s="27">
        <v>0.184</v>
      </c>
      <c r="DIM10" s="27">
        <v>0.183</v>
      </c>
      <c r="DIN10" s="27">
        <v>0.1825</v>
      </c>
      <c r="DIO10" s="27">
        <v>0.1825</v>
      </c>
      <c r="DIP10" s="27">
        <v>0.1825</v>
      </c>
      <c r="DIQ10" s="27">
        <v>0.18679999999999999</v>
      </c>
      <c r="DIR10" s="27">
        <v>0.18909999999999999</v>
      </c>
      <c r="DIS10" s="27">
        <v>0.1895</v>
      </c>
      <c r="DIT10" s="27">
        <v>0.19070000000000001</v>
      </c>
      <c r="DIU10" s="27">
        <v>0.191</v>
      </c>
      <c r="DIV10" s="27">
        <v>0.191</v>
      </c>
      <c r="DIW10" s="27">
        <v>0.191</v>
      </c>
      <c r="DIX10" s="27">
        <v>0.18940000000000001</v>
      </c>
      <c r="DIY10" s="27">
        <v>0.1883</v>
      </c>
      <c r="DIZ10" s="27">
        <v>0.18790000000000001</v>
      </c>
      <c r="DJA10" s="27">
        <v>0.18740000000000001</v>
      </c>
      <c r="DJB10" s="27">
        <v>0.18740000000000001</v>
      </c>
      <c r="DJC10" s="27">
        <v>0.18740000000000001</v>
      </c>
      <c r="DJD10" s="27">
        <v>0.18740000000000001</v>
      </c>
      <c r="DJE10" s="27">
        <v>0.18740000000000001</v>
      </c>
      <c r="DJF10" s="27">
        <v>0.18629999999999999</v>
      </c>
      <c r="DJG10" s="27">
        <v>0.1842</v>
      </c>
      <c r="DJH10" s="27">
        <v>0.18329999999999999</v>
      </c>
      <c r="DJI10" s="27">
        <v>0.18509999999999999</v>
      </c>
      <c r="DJJ10" s="27">
        <v>0.18509999999999999</v>
      </c>
      <c r="DJK10" s="27">
        <v>0.18509999999999999</v>
      </c>
      <c r="DJL10" s="27">
        <v>0.18329999999999999</v>
      </c>
      <c r="DJM10" s="27">
        <v>0.18429999999999999</v>
      </c>
      <c r="DJN10" s="27">
        <v>0.1837</v>
      </c>
      <c r="DJO10" s="27">
        <v>0.18479999999999999</v>
      </c>
      <c r="DJP10" s="27">
        <v>0.18459999999999999</v>
      </c>
      <c r="DJQ10" s="27">
        <v>0.18459999999999999</v>
      </c>
      <c r="DJR10" s="27">
        <v>0.18459999999999999</v>
      </c>
      <c r="DJS10" s="27">
        <v>0.1827</v>
      </c>
      <c r="DJT10" s="27">
        <v>0.1837</v>
      </c>
      <c r="DJU10" s="27">
        <v>0.18179999999999999</v>
      </c>
      <c r="DJV10" s="27">
        <v>0.18210000000000001</v>
      </c>
      <c r="DJW10" s="27">
        <v>0.1812</v>
      </c>
      <c r="DJX10" s="27">
        <v>0.1812</v>
      </c>
      <c r="DJY10" s="27">
        <v>0.1812</v>
      </c>
      <c r="DJZ10" s="27">
        <v>0.18140000000000001</v>
      </c>
      <c r="DKA10" s="27">
        <v>0.17910000000000001</v>
      </c>
      <c r="DKB10" s="27">
        <v>0.17799999999999999</v>
      </c>
      <c r="DKC10" s="27">
        <v>0.1782</v>
      </c>
      <c r="DKD10" s="27">
        <v>0.17899999999999999</v>
      </c>
      <c r="DKE10" s="27">
        <v>0.17899999999999999</v>
      </c>
      <c r="DKF10" s="27">
        <v>0.17899999999999999</v>
      </c>
      <c r="DKG10" s="27">
        <v>0.1792</v>
      </c>
      <c r="DKH10" s="27">
        <v>0.17910000000000001</v>
      </c>
      <c r="DKI10" s="27">
        <v>0.1797</v>
      </c>
      <c r="DKJ10" s="27">
        <v>0.18010000000000001</v>
      </c>
      <c r="DKK10" s="27">
        <v>0.1792</v>
      </c>
      <c r="DKL10" s="27">
        <v>0.1792</v>
      </c>
      <c r="DKM10" s="27">
        <v>0.1792</v>
      </c>
      <c r="DKN10" s="27">
        <v>0.17730000000000001</v>
      </c>
      <c r="DKO10" s="27">
        <v>0.17730000000000001</v>
      </c>
      <c r="DKP10" s="27">
        <v>0.1754</v>
      </c>
      <c r="DKQ10" s="27">
        <v>0.1782</v>
      </c>
      <c r="DKR10" s="27">
        <v>0.17649999999999999</v>
      </c>
      <c r="DKS10" s="27">
        <v>0.17649999999999999</v>
      </c>
      <c r="DKT10" s="27">
        <v>0.17649999999999999</v>
      </c>
      <c r="DKU10" s="27">
        <v>0.17760000000000001</v>
      </c>
      <c r="DKV10" s="27">
        <v>0.1797</v>
      </c>
      <c r="DKW10" s="27">
        <v>0.1792</v>
      </c>
      <c r="DKX10" s="27">
        <v>0.18079999999999999</v>
      </c>
      <c r="DKY10" s="27">
        <v>0.1794</v>
      </c>
      <c r="DKZ10" s="27">
        <v>0.1794</v>
      </c>
      <c r="DLA10" s="27">
        <v>0.1794</v>
      </c>
      <c r="DLB10" s="27">
        <v>0.17949999999999999</v>
      </c>
      <c r="DLC10" s="27">
        <v>0.17929999999999999</v>
      </c>
      <c r="DLD10" s="27">
        <v>0.17929999999999999</v>
      </c>
      <c r="DLE10" s="27">
        <v>0.17949999999999999</v>
      </c>
      <c r="DLF10" s="27">
        <v>0.17730000000000001</v>
      </c>
      <c r="DLG10" s="27">
        <v>0.17730000000000001</v>
      </c>
      <c r="DLH10" s="27">
        <v>0.17730000000000001</v>
      </c>
      <c r="DLI10" s="27">
        <v>0.1784</v>
      </c>
      <c r="DLJ10" s="27">
        <v>0.1774</v>
      </c>
      <c r="DLK10" s="27">
        <v>0.17630000000000001</v>
      </c>
      <c r="DLL10" s="27">
        <v>0.1759</v>
      </c>
      <c r="DLM10" s="27">
        <v>0.1757</v>
      </c>
      <c r="DLN10" s="27">
        <v>0.1757</v>
      </c>
      <c r="DLO10" s="27">
        <v>0.1757</v>
      </c>
      <c r="DLP10" s="27">
        <v>0.17369999999999999</v>
      </c>
      <c r="DLQ10" s="27">
        <v>0.1726</v>
      </c>
      <c r="DLR10" s="27">
        <v>0.17249999999999999</v>
      </c>
      <c r="DLS10" s="27">
        <v>0.1706</v>
      </c>
      <c r="DLT10" s="27">
        <v>0.17050000000000001</v>
      </c>
      <c r="DLU10" s="27">
        <v>0.17050000000000001</v>
      </c>
      <c r="DLV10" s="27">
        <v>0.17050000000000001</v>
      </c>
      <c r="DLW10" s="27">
        <v>0.17150000000000001</v>
      </c>
      <c r="DLX10" s="27">
        <v>0.1734</v>
      </c>
      <c r="DLY10" s="27">
        <v>0.17349999999999999</v>
      </c>
      <c r="DLZ10" s="27">
        <v>0.1729</v>
      </c>
      <c r="DMA10" s="27">
        <v>0.17460000000000001</v>
      </c>
      <c r="DMB10" s="27">
        <v>0.17460000000000001</v>
      </c>
      <c r="DMC10" s="27">
        <v>0.17460000000000001</v>
      </c>
      <c r="DMD10" s="27">
        <v>0.1749</v>
      </c>
      <c r="DME10" s="27">
        <v>0.17510000000000001</v>
      </c>
      <c r="DMF10" s="27">
        <v>0.17449999999999999</v>
      </c>
      <c r="DMG10" s="27">
        <v>0.17269999999999999</v>
      </c>
      <c r="DMH10" s="27">
        <v>0.17280000000000001</v>
      </c>
      <c r="DMI10" s="27">
        <v>0.17280000000000001</v>
      </c>
      <c r="DMJ10" s="27">
        <v>0.17280000000000001</v>
      </c>
      <c r="DMK10" s="27">
        <v>0.1731</v>
      </c>
      <c r="DML10" s="27">
        <v>0.1739</v>
      </c>
      <c r="DMM10" s="27">
        <v>0.17319999999999999</v>
      </c>
      <c r="DMN10" s="27">
        <v>0.17219999999999999</v>
      </c>
      <c r="DMO10" s="27">
        <v>0.17130000000000001</v>
      </c>
      <c r="DMP10" s="27">
        <v>0.17130000000000001</v>
      </c>
      <c r="DMQ10" s="27">
        <v>0.17130000000000001</v>
      </c>
      <c r="DMR10" s="27">
        <v>0.1711</v>
      </c>
      <c r="DMS10" s="27">
        <v>0.1726</v>
      </c>
      <c r="DMT10" s="27">
        <v>0.17100000000000001</v>
      </c>
      <c r="DMU10" s="27">
        <v>0.17100000000000001</v>
      </c>
      <c r="DMV10" s="27">
        <v>0.1701</v>
      </c>
      <c r="DMW10" s="27">
        <v>0.1701</v>
      </c>
      <c r="DMX10" s="27">
        <v>0.1701</v>
      </c>
      <c r="DMY10" s="27">
        <v>0.16930000000000001</v>
      </c>
      <c r="DMZ10" s="27">
        <v>0.16830000000000001</v>
      </c>
      <c r="DNA10" s="27">
        <v>0.1676</v>
      </c>
      <c r="DNB10" s="27">
        <v>0.16739999999999999</v>
      </c>
      <c r="DNC10" s="27">
        <v>0.1678</v>
      </c>
      <c r="DND10" s="27">
        <v>0.1678</v>
      </c>
      <c r="DNE10" s="27">
        <v>0.1678</v>
      </c>
      <c r="DNF10" s="27">
        <v>0.16900000000000001</v>
      </c>
      <c r="DNG10" s="27">
        <v>0.1696</v>
      </c>
      <c r="DNH10" s="27">
        <v>0.1719</v>
      </c>
      <c r="DNI10" s="27">
        <v>0.1716</v>
      </c>
      <c r="DNJ10" s="27">
        <v>0.17130000000000001</v>
      </c>
      <c r="DNK10" s="27">
        <v>0.17130000000000001</v>
      </c>
      <c r="DNL10" s="27">
        <v>0.17130000000000001</v>
      </c>
      <c r="DNM10" s="27">
        <v>0.16980000000000001</v>
      </c>
      <c r="DNN10" s="27">
        <v>0.16819999999999999</v>
      </c>
      <c r="DNO10" s="27">
        <v>0.1686</v>
      </c>
      <c r="DNP10" s="27">
        <v>0.16769999999999999</v>
      </c>
      <c r="DNQ10" s="27">
        <v>0.16739999999999999</v>
      </c>
      <c r="DNR10" s="27">
        <v>0.16739999999999999</v>
      </c>
      <c r="DNS10" s="27">
        <v>0.16739999999999999</v>
      </c>
      <c r="DNT10" s="27">
        <v>0.16669999999999999</v>
      </c>
      <c r="DNU10" s="27">
        <v>0.1666</v>
      </c>
      <c r="DNV10" s="27">
        <v>0.1673</v>
      </c>
      <c r="DNW10" s="27">
        <v>0.1673</v>
      </c>
      <c r="DNX10" s="27">
        <v>0.16800000000000001</v>
      </c>
      <c r="DNY10" s="27">
        <v>0.16800000000000001</v>
      </c>
      <c r="DNZ10" s="27">
        <v>0.16800000000000001</v>
      </c>
      <c r="DOA10" s="27">
        <v>0.16769999999999999</v>
      </c>
      <c r="DOB10" s="27">
        <v>0.16980000000000001</v>
      </c>
      <c r="DOC10" s="27">
        <v>0.1701</v>
      </c>
      <c r="DOD10" s="27">
        <v>0.16739999999999999</v>
      </c>
      <c r="DOE10" s="27">
        <v>0.16689999999999999</v>
      </c>
      <c r="DOF10" s="27">
        <v>0.16689999999999999</v>
      </c>
      <c r="DOG10" s="27">
        <v>0.16689999999999999</v>
      </c>
      <c r="DOH10" s="27">
        <v>0.1661</v>
      </c>
      <c r="DOI10" s="27">
        <v>0.1658</v>
      </c>
      <c r="DOJ10" s="27">
        <v>0.1678</v>
      </c>
      <c r="DOK10" s="27">
        <v>0.16639999999999999</v>
      </c>
      <c r="DOL10" s="27">
        <v>0.16550000000000001</v>
      </c>
      <c r="DOM10" s="27">
        <v>0.16550000000000001</v>
      </c>
      <c r="DON10" s="27">
        <v>0.16550000000000001</v>
      </c>
      <c r="DOO10" s="27">
        <v>0.16320000000000001</v>
      </c>
      <c r="DOP10" s="27">
        <v>0.16270000000000001</v>
      </c>
      <c r="DOQ10" s="27">
        <v>0.16059999999999999</v>
      </c>
      <c r="DOR10" s="27">
        <v>0.16170000000000001</v>
      </c>
      <c r="DOS10" s="27">
        <v>0.16170000000000001</v>
      </c>
      <c r="DOT10" s="27">
        <v>0.16170000000000001</v>
      </c>
      <c r="DOU10" s="27">
        <v>0.16170000000000001</v>
      </c>
      <c r="DOV10" s="27">
        <v>0.16389999999999999</v>
      </c>
      <c r="DOW10" s="27">
        <v>0.1638</v>
      </c>
      <c r="DOX10" s="27">
        <v>0.16439999999999999</v>
      </c>
      <c r="DOY10" s="27">
        <v>0.1663</v>
      </c>
      <c r="DOZ10" s="27">
        <v>0.1668</v>
      </c>
      <c r="DPA10" s="27">
        <v>0.1668</v>
      </c>
      <c r="DPB10" s="27">
        <v>0.1668</v>
      </c>
      <c r="DPC10" s="27">
        <v>0.16719999999999999</v>
      </c>
      <c r="DPD10" s="27">
        <v>0.16470000000000001</v>
      </c>
      <c r="DPE10" s="27">
        <v>0.16669999999999999</v>
      </c>
      <c r="DPF10" s="27">
        <v>0.16750000000000001</v>
      </c>
      <c r="DPG10" s="27">
        <v>0.1686</v>
      </c>
      <c r="DPH10" s="27">
        <v>0.1686</v>
      </c>
      <c r="DPI10" s="27">
        <v>0.1686</v>
      </c>
      <c r="DPJ10" s="27">
        <v>0.16930000000000001</v>
      </c>
      <c r="DPK10" s="27">
        <v>0.17050000000000001</v>
      </c>
      <c r="DPL10" s="27">
        <v>0.17269999999999999</v>
      </c>
      <c r="DPM10" s="27">
        <v>0.1721</v>
      </c>
      <c r="DPN10" s="27">
        <v>0.17349999999999999</v>
      </c>
      <c r="DPO10" s="27">
        <v>0.17349999999999999</v>
      </c>
      <c r="DPP10" s="27">
        <v>0.17349999999999999</v>
      </c>
      <c r="DPQ10" s="27">
        <v>0.17480000000000001</v>
      </c>
      <c r="DPR10" s="27">
        <v>0.17069999999999999</v>
      </c>
      <c r="DPS10" s="27">
        <v>0.1709</v>
      </c>
      <c r="DPT10" s="27">
        <v>0.17100000000000001</v>
      </c>
      <c r="DPU10" s="27">
        <v>0.16919999999999999</v>
      </c>
      <c r="DPV10" s="27">
        <v>0.16919999999999999</v>
      </c>
      <c r="DPW10" s="27">
        <v>0.16919999999999999</v>
      </c>
      <c r="DPX10" s="27">
        <v>0.17</v>
      </c>
      <c r="DPY10" s="27">
        <v>0.16950000000000001</v>
      </c>
      <c r="DPZ10" s="27">
        <v>0.17130000000000001</v>
      </c>
      <c r="DQA10" s="27">
        <v>0.1734</v>
      </c>
      <c r="DQB10" s="27">
        <v>0.1711</v>
      </c>
      <c r="DQC10" s="27">
        <v>0.1711</v>
      </c>
      <c r="DQD10" s="27">
        <v>0.1711</v>
      </c>
      <c r="DQE10" s="27">
        <v>0.17219999999999999</v>
      </c>
      <c r="DQF10" s="27">
        <v>0.1699</v>
      </c>
      <c r="DQG10" s="27">
        <v>0.16969999999999999</v>
      </c>
      <c r="DQH10" s="27">
        <v>0.17050000000000001</v>
      </c>
      <c r="DQI10" s="27">
        <v>0.1741</v>
      </c>
      <c r="DQJ10" s="27">
        <v>0.1741</v>
      </c>
      <c r="DQK10" s="27">
        <v>0.1741</v>
      </c>
      <c r="DQL10" s="27">
        <v>0.17469999999999999</v>
      </c>
      <c r="DQM10" s="27">
        <v>0.1716</v>
      </c>
      <c r="DQN10" s="27">
        <v>0.17030000000000001</v>
      </c>
      <c r="DQO10" s="27">
        <v>0.1716</v>
      </c>
      <c r="DQP10" s="27">
        <v>0.17130000000000001</v>
      </c>
      <c r="DQQ10" s="27">
        <v>0.17130000000000001</v>
      </c>
      <c r="DQR10" s="27">
        <v>0.17130000000000001</v>
      </c>
      <c r="DQS10" s="27">
        <v>0.17280000000000001</v>
      </c>
      <c r="DQT10" s="27">
        <v>0.17249999999999999</v>
      </c>
      <c r="DQU10" s="27">
        <v>0.1714</v>
      </c>
      <c r="DQV10" s="27">
        <v>0.17069999999999999</v>
      </c>
      <c r="DQW10" s="27">
        <v>0.17069999999999999</v>
      </c>
      <c r="DQX10" s="27">
        <v>0.17069999999999999</v>
      </c>
      <c r="DQY10" s="27">
        <v>0.17069999999999999</v>
      </c>
      <c r="DQZ10" s="27">
        <v>0.17130000000000001</v>
      </c>
      <c r="DRA10" s="27">
        <v>0.17080000000000001</v>
      </c>
      <c r="DRB10" s="27">
        <v>0.16889999999999999</v>
      </c>
      <c r="DRC10" s="27">
        <v>0.17030000000000001</v>
      </c>
      <c r="DRD10" s="27">
        <v>0.16880000000000001</v>
      </c>
      <c r="DRE10" s="27">
        <v>0.16880000000000001</v>
      </c>
      <c r="DRF10" s="27">
        <v>0.16880000000000001</v>
      </c>
      <c r="DRG10" s="27">
        <v>0.16819999999999999</v>
      </c>
      <c r="DRH10" s="27">
        <v>0.16919999999999999</v>
      </c>
      <c r="DRI10" s="27">
        <v>0.16550000000000001</v>
      </c>
      <c r="DRJ10" s="27">
        <v>0.16439999999999999</v>
      </c>
      <c r="DRK10" s="27">
        <v>0.16400000000000001</v>
      </c>
      <c r="DRL10" s="27">
        <v>0.16400000000000001</v>
      </c>
      <c r="DRM10" s="27">
        <v>0.16400000000000001</v>
      </c>
      <c r="DRN10" s="27">
        <v>0.16439999999999999</v>
      </c>
      <c r="DRO10" s="27">
        <v>0.16450000000000001</v>
      </c>
      <c r="DRP10" s="27">
        <v>0.16309999999999999</v>
      </c>
      <c r="DRQ10" s="27">
        <v>0.16300000000000001</v>
      </c>
      <c r="DRR10" s="27">
        <v>0.16159999999999999</v>
      </c>
      <c r="DRS10" s="27">
        <v>0.16159999999999999</v>
      </c>
      <c r="DRT10" s="27">
        <v>0.16159999999999999</v>
      </c>
      <c r="DRU10" s="27">
        <v>0.1615</v>
      </c>
      <c r="DRV10" s="27">
        <v>0.16109999999999999</v>
      </c>
      <c r="DRW10" s="27">
        <v>0.1615</v>
      </c>
      <c r="DRX10" s="27">
        <v>0.16339999999999999</v>
      </c>
      <c r="DRY10" s="27">
        <v>0.16270000000000001</v>
      </c>
      <c r="DRZ10" s="27">
        <v>0.16270000000000001</v>
      </c>
      <c r="DSA10" s="27">
        <v>0.16270000000000001</v>
      </c>
      <c r="DSB10" s="27">
        <v>0.16220000000000001</v>
      </c>
      <c r="DSC10" s="27">
        <v>0.16120000000000001</v>
      </c>
      <c r="DSD10" s="27">
        <v>0.158</v>
      </c>
      <c r="DSE10" s="27">
        <v>0.15939999999999999</v>
      </c>
      <c r="DSF10" s="27">
        <v>0.1593</v>
      </c>
      <c r="DSG10" s="27">
        <v>0.1593</v>
      </c>
      <c r="DSH10" s="27">
        <v>0.1593</v>
      </c>
      <c r="DSI10" s="27">
        <v>0.15859999999999999</v>
      </c>
      <c r="DSJ10" s="27">
        <v>0.1573</v>
      </c>
      <c r="DSK10" s="27">
        <v>0.1588</v>
      </c>
      <c r="DSL10" s="27">
        <v>0.16070000000000001</v>
      </c>
      <c r="DSM10" s="27">
        <v>0.15959999999999999</v>
      </c>
      <c r="DSN10" s="27">
        <v>0.15959999999999999</v>
      </c>
      <c r="DSO10" s="27">
        <v>0.15959999999999999</v>
      </c>
      <c r="DSP10" s="27">
        <v>0.16259999999999999</v>
      </c>
      <c r="DSQ10" s="27">
        <v>0.16239999999999999</v>
      </c>
      <c r="DSR10" s="27">
        <v>0.16270000000000001</v>
      </c>
      <c r="DSS10" s="27">
        <v>0.16120000000000001</v>
      </c>
      <c r="DST10" s="27">
        <v>0.1615</v>
      </c>
      <c r="DSU10" s="27">
        <v>0.1615</v>
      </c>
      <c r="DSV10" s="27">
        <v>0.1615</v>
      </c>
      <c r="DSW10" s="27">
        <v>0.16059999999999999</v>
      </c>
      <c r="DSX10" s="27">
        <v>0.16339999999999999</v>
      </c>
      <c r="DSY10" s="27">
        <v>0.1663</v>
      </c>
      <c r="DSZ10" s="27">
        <v>0.1678</v>
      </c>
      <c r="DTA10" s="27">
        <v>0.1673</v>
      </c>
      <c r="DTB10" s="27">
        <v>0.1673</v>
      </c>
      <c r="DTC10" s="27">
        <v>0.1673</v>
      </c>
      <c r="DTD10" s="27">
        <v>0.16739999999999999</v>
      </c>
      <c r="DTE10" s="27">
        <v>0.16739999999999999</v>
      </c>
      <c r="DTF10" s="27">
        <v>0.16769999999999999</v>
      </c>
      <c r="DTG10" s="27">
        <v>0.1663</v>
      </c>
      <c r="DTH10" s="27">
        <v>0.1641</v>
      </c>
      <c r="DTI10" s="27">
        <v>0.1641</v>
      </c>
      <c r="DTJ10" s="27">
        <v>0.1641</v>
      </c>
      <c r="DTK10" s="27">
        <v>0.16400000000000001</v>
      </c>
      <c r="DTL10" s="27">
        <v>0.1628</v>
      </c>
      <c r="DTM10" s="27">
        <v>0.16289999999999999</v>
      </c>
      <c r="DTN10" s="27">
        <v>0.16159999999999999</v>
      </c>
      <c r="DTO10" s="27">
        <v>0.16189999999999999</v>
      </c>
      <c r="DTP10" s="27">
        <v>0.16189999999999999</v>
      </c>
      <c r="DTQ10" s="27">
        <v>0.16189999999999999</v>
      </c>
      <c r="DTR10" s="27">
        <v>0.16109999999999999</v>
      </c>
      <c r="DTS10" s="27">
        <v>0.15989999999999999</v>
      </c>
      <c r="DTT10" s="27">
        <v>0.158</v>
      </c>
      <c r="DTU10" s="27">
        <v>0.15909999999999999</v>
      </c>
      <c r="DTV10" s="27">
        <v>0.16139999999999999</v>
      </c>
      <c r="DTW10" s="27">
        <v>0.16139999999999999</v>
      </c>
      <c r="DTX10" s="27">
        <v>0.16139999999999999</v>
      </c>
      <c r="DTY10" s="27">
        <v>0.1618</v>
      </c>
      <c r="DTZ10" s="27">
        <v>0.1603</v>
      </c>
      <c r="DUA10" s="27">
        <v>0.158</v>
      </c>
      <c r="DUB10" s="27">
        <v>0.15679999999999999</v>
      </c>
      <c r="DUC10" s="27">
        <v>0.15709999999999999</v>
      </c>
      <c r="DUD10" s="27">
        <v>0.15709999999999999</v>
      </c>
      <c r="DUE10" s="27">
        <v>0.15709999999999999</v>
      </c>
      <c r="DUF10" s="27">
        <v>0.157</v>
      </c>
      <c r="DUG10" s="27">
        <v>0.15509999999999999</v>
      </c>
      <c r="DUH10" s="27">
        <v>0.15590000000000001</v>
      </c>
      <c r="DUI10" s="27">
        <v>0.1555</v>
      </c>
      <c r="DUJ10" s="27">
        <v>0.15559999999999999</v>
      </c>
      <c r="DUK10" s="27">
        <v>0.15559999999999999</v>
      </c>
      <c r="DUL10" s="27">
        <v>0.15559999999999999</v>
      </c>
      <c r="DUM10" s="27">
        <v>0.1532</v>
      </c>
      <c r="DUN10" s="27">
        <v>0.15390000000000001</v>
      </c>
      <c r="DUO10" s="27">
        <v>0.1542</v>
      </c>
      <c r="DUP10" s="27">
        <v>0.1555</v>
      </c>
      <c r="DUQ10" s="27">
        <v>0.15390000000000001</v>
      </c>
      <c r="DUR10" s="27">
        <v>0.15390000000000001</v>
      </c>
      <c r="DUS10" s="27">
        <v>0.15390000000000001</v>
      </c>
      <c r="DUT10" s="27">
        <v>0.1537</v>
      </c>
      <c r="DUU10" s="27">
        <v>0.15479999999999999</v>
      </c>
      <c r="DUV10" s="27">
        <v>0.1545</v>
      </c>
      <c r="DUW10" s="27">
        <v>0.15770000000000001</v>
      </c>
      <c r="DUX10" s="27">
        <v>0.15740000000000001</v>
      </c>
      <c r="DUY10" s="27">
        <v>0.15740000000000001</v>
      </c>
      <c r="DUZ10" s="27">
        <v>0.15740000000000001</v>
      </c>
      <c r="DVA10" s="27">
        <v>0.15709999999999999</v>
      </c>
      <c r="DVB10" s="27">
        <v>0.15579999999999999</v>
      </c>
      <c r="DVC10" s="27">
        <v>0.15609999999999999</v>
      </c>
      <c r="DVD10" s="27">
        <v>0.15670000000000001</v>
      </c>
      <c r="DVE10" s="27">
        <v>0.15479999999999999</v>
      </c>
      <c r="DVF10" s="27">
        <v>0.15479999999999999</v>
      </c>
      <c r="DVG10" s="27">
        <v>0.15479999999999999</v>
      </c>
      <c r="DVH10" s="27">
        <v>0.15310000000000001</v>
      </c>
      <c r="DVI10" s="27">
        <v>0.151</v>
      </c>
      <c r="DVJ10" s="27">
        <v>0.14960000000000001</v>
      </c>
      <c r="DVK10" s="27">
        <v>0.1507</v>
      </c>
      <c r="DVL10" s="27">
        <v>0.15359999999999999</v>
      </c>
      <c r="DVM10" s="27">
        <v>0.15359999999999999</v>
      </c>
      <c r="DVN10" s="27">
        <v>0.15359999999999999</v>
      </c>
      <c r="DVO10" s="27">
        <v>0.156</v>
      </c>
      <c r="DVP10" s="27">
        <v>0.1542</v>
      </c>
      <c r="DVQ10" s="27">
        <v>0.153</v>
      </c>
      <c r="DVR10" s="27">
        <v>0.155</v>
      </c>
      <c r="DVS10" s="27">
        <v>0.1555</v>
      </c>
      <c r="DVT10" s="27">
        <v>0.1555</v>
      </c>
      <c r="DVU10" s="27">
        <v>0.1555</v>
      </c>
      <c r="DVV10" s="27">
        <v>0.1535</v>
      </c>
      <c r="DVW10" s="27">
        <v>0.15429999999999999</v>
      </c>
      <c r="DVX10" s="27">
        <v>0.15040000000000001</v>
      </c>
      <c r="DVY10" s="27">
        <v>0.15290000000000001</v>
      </c>
      <c r="DVZ10" s="27">
        <v>0.1535</v>
      </c>
      <c r="DWA10" s="27">
        <v>0.1535</v>
      </c>
      <c r="DWB10" s="27">
        <v>0.1535</v>
      </c>
      <c r="DWC10" s="27">
        <v>0.15329999999999999</v>
      </c>
      <c r="DWD10" s="27">
        <v>0.1573</v>
      </c>
      <c r="DWE10" s="27">
        <v>0.1608</v>
      </c>
      <c r="DWF10" s="27">
        <v>0.15989999999999999</v>
      </c>
      <c r="DWG10" s="27">
        <v>0.16170000000000001</v>
      </c>
      <c r="DWH10" s="27">
        <v>0.16170000000000001</v>
      </c>
      <c r="DWI10" s="27">
        <v>0.16170000000000001</v>
      </c>
      <c r="DWJ10" s="27">
        <v>0.16250000000000001</v>
      </c>
      <c r="DWK10" s="27">
        <v>0.16289999999999999</v>
      </c>
      <c r="DWL10" s="27">
        <v>0.16189999999999999</v>
      </c>
      <c r="DWM10" s="27">
        <v>0.1648</v>
      </c>
      <c r="DWN10" s="27">
        <v>0.16020000000000001</v>
      </c>
      <c r="DWO10" s="27">
        <v>0.16020000000000001</v>
      </c>
      <c r="DWP10" s="27">
        <v>0.16020000000000001</v>
      </c>
      <c r="DWQ10" s="27">
        <v>0.16350000000000001</v>
      </c>
      <c r="DWR10" s="27">
        <v>0.1653</v>
      </c>
      <c r="DWS10" s="27">
        <v>0.1673</v>
      </c>
      <c r="DWT10" s="27">
        <v>0.16889999999999999</v>
      </c>
      <c r="DWU10" s="27">
        <v>0.16969999999999999</v>
      </c>
      <c r="DWV10" s="27">
        <v>0.16969999999999999</v>
      </c>
      <c r="DWW10" s="27">
        <v>0.16969999999999999</v>
      </c>
      <c r="DWX10" s="27">
        <v>0.16900000000000001</v>
      </c>
      <c r="DWY10" s="27">
        <v>0.16819999999999999</v>
      </c>
      <c r="DWZ10" s="27">
        <v>0.1694</v>
      </c>
      <c r="DXA10" s="27">
        <v>0.16969999999999999</v>
      </c>
      <c r="DXB10" s="27">
        <v>0.16900000000000001</v>
      </c>
      <c r="DXC10" s="27">
        <v>0.16900000000000001</v>
      </c>
      <c r="DXD10" s="27">
        <v>0.16900000000000001</v>
      </c>
      <c r="DXE10" s="27">
        <v>0.16889999999999999</v>
      </c>
      <c r="DXF10" s="27">
        <v>0.1694</v>
      </c>
      <c r="DXG10" s="27">
        <v>0.16969999999999999</v>
      </c>
      <c r="DXH10" s="27">
        <v>0.16830000000000001</v>
      </c>
      <c r="DXI10" s="27">
        <v>0.1701</v>
      </c>
      <c r="DXJ10" s="27">
        <v>0.1701</v>
      </c>
      <c r="DXK10" s="27">
        <v>0.1701</v>
      </c>
      <c r="DXL10" s="27">
        <v>0.17030000000000001</v>
      </c>
      <c r="DXM10" s="27">
        <v>0.17030000000000001</v>
      </c>
      <c r="DXN10" s="27">
        <v>0.1699</v>
      </c>
      <c r="DXO10" s="27">
        <v>0.1696</v>
      </c>
      <c r="DXP10" s="27">
        <v>0.1686</v>
      </c>
      <c r="DXQ10" s="27">
        <v>0.1686</v>
      </c>
      <c r="DXR10" s="27">
        <v>0.1686</v>
      </c>
      <c r="DXS10" s="27">
        <v>0.16719999999999999</v>
      </c>
      <c r="DXT10" s="27">
        <v>0.16750000000000001</v>
      </c>
      <c r="DXU10" s="27">
        <v>0.16719999999999999</v>
      </c>
      <c r="DXV10" s="27">
        <v>0.16800000000000001</v>
      </c>
      <c r="DXW10" s="27">
        <v>0.16800000000000001</v>
      </c>
      <c r="DXX10" s="27">
        <v>0.16800000000000001</v>
      </c>
      <c r="DXY10" s="27">
        <v>0.16800000000000001</v>
      </c>
      <c r="DXZ10" s="27">
        <v>0.16800000000000001</v>
      </c>
      <c r="DYA10" s="27">
        <v>0.16819999999999999</v>
      </c>
      <c r="DYB10" s="27">
        <v>0.16769999999999999</v>
      </c>
      <c r="DYC10" s="27">
        <v>0.16700000000000001</v>
      </c>
      <c r="DYD10" s="27">
        <v>0.16489999999999999</v>
      </c>
      <c r="DYE10" s="27">
        <v>0.16489999999999999</v>
      </c>
      <c r="DYF10" s="27">
        <v>0.16489999999999999</v>
      </c>
      <c r="DYG10" s="27">
        <v>0.16539999999999999</v>
      </c>
      <c r="DYH10" s="27">
        <v>0.1661</v>
      </c>
      <c r="DYI10" s="27">
        <v>0.1681</v>
      </c>
      <c r="DYJ10" s="27">
        <v>0.16750000000000001</v>
      </c>
      <c r="DYK10" s="27">
        <v>0.1699</v>
      </c>
      <c r="DYL10" s="27">
        <v>0.1699</v>
      </c>
      <c r="DYM10" s="27">
        <v>0.1699</v>
      </c>
      <c r="DYN10" s="27">
        <v>0.17080000000000001</v>
      </c>
      <c r="DYO10" s="27">
        <v>0.17169999999999999</v>
      </c>
      <c r="DYP10" s="27">
        <v>0.17119999999999999</v>
      </c>
      <c r="DYQ10" s="27">
        <v>0.17100000000000001</v>
      </c>
      <c r="DYR10" s="27">
        <v>0.1714</v>
      </c>
      <c r="DYS10" s="27">
        <v>0.1714</v>
      </c>
      <c r="DYT10" s="27">
        <v>0.1714</v>
      </c>
      <c r="DYU10" s="27">
        <v>0.17050000000000001</v>
      </c>
      <c r="DYV10" s="27">
        <v>0.1699</v>
      </c>
      <c r="DYW10" s="27">
        <v>0.1686</v>
      </c>
      <c r="DYX10" s="27">
        <v>0.16969999999999999</v>
      </c>
      <c r="DYY10" s="27">
        <v>0.16869999999999999</v>
      </c>
      <c r="DYZ10" s="27">
        <v>0.16869999999999999</v>
      </c>
      <c r="DZA10" s="27">
        <v>0.16869999999999999</v>
      </c>
      <c r="DZB10" s="27">
        <v>0.16980000000000001</v>
      </c>
      <c r="DZC10" s="27">
        <v>0.16889999999999999</v>
      </c>
      <c r="DZD10" s="27">
        <v>0.16830000000000001</v>
      </c>
      <c r="DZE10" s="27">
        <v>0.16789999999999999</v>
      </c>
      <c r="DZF10" s="27">
        <v>0.16869999999999999</v>
      </c>
      <c r="DZG10" s="27">
        <v>0.16869999999999999</v>
      </c>
      <c r="DZH10" s="27">
        <v>0.16869999999999999</v>
      </c>
      <c r="DZI10" s="27">
        <v>0.1678</v>
      </c>
      <c r="DZJ10" s="27">
        <v>0.16869999999999999</v>
      </c>
      <c r="DZK10" s="27">
        <v>0.16930000000000001</v>
      </c>
      <c r="DZL10" s="27">
        <v>0.1696</v>
      </c>
      <c r="DZM10" s="27">
        <v>0.1668</v>
      </c>
      <c r="DZN10" s="27">
        <v>0.1668</v>
      </c>
      <c r="DZO10" s="27">
        <v>0.1668</v>
      </c>
      <c r="DZP10" s="27">
        <v>0.16819999999999999</v>
      </c>
      <c r="DZQ10" s="27">
        <v>0.1714</v>
      </c>
      <c r="DZR10" s="27">
        <v>0.16950000000000001</v>
      </c>
      <c r="DZS10" s="27">
        <v>0.16900000000000001</v>
      </c>
      <c r="DZT10" s="27">
        <v>0.16830000000000001</v>
      </c>
      <c r="DZU10" s="27">
        <v>0.16830000000000001</v>
      </c>
      <c r="DZV10" s="27">
        <v>0.16830000000000001</v>
      </c>
      <c r="DZW10" s="27">
        <v>0.1694</v>
      </c>
      <c r="DZX10" s="27">
        <v>0.1694</v>
      </c>
      <c r="DZY10" s="27">
        <v>0.16880000000000001</v>
      </c>
      <c r="DZZ10" s="27">
        <v>0.16739999999999999</v>
      </c>
      <c r="EAA10" s="27">
        <v>0.1666</v>
      </c>
      <c r="EAB10" s="27">
        <v>0.1666</v>
      </c>
      <c r="EAC10" s="27">
        <v>0.1666</v>
      </c>
      <c r="EAD10" s="27">
        <v>0.16950000000000001</v>
      </c>
      <c r="EAE10" s="27">
        <v>0.17119999999999999</v>
      </c>
      <c r="EAF10" s="27">
        <v>0.1711</v>
      </c>
      <c r="EAG10" s="27">
        <v>0.16969999999999999</v>
      </c>
      <c r="EAH10" s="27">
        <v>0.1701</v>
      </c>
      <c r="EAI10" s="27">
        <v>0.1701</v>
      </c>
      <c r="EAJ10" s="27">
        <v>0.1701</v>
      </c>
      <c r="EAK10" s="27">
        <v>0.17119999999999999</v>
      </c>
      <c r="EAL10" s="27">
        <v>0.17119999999999999</v>
      </c>
      <c r="EAM10" s="27">
        <v>0.17069999999999999</v>
      </c>
      <c r="EAN10" s="27">
        <v>0.17249999999999999</v>
      </c>
      <c r="EAO10" s="27">
        <v>0.17249999999999999</v>
      </c>
      <c r="EAP10" s="27">
        <v>0.17249999999999999</v>
      </c>
      <c r="EAQ10" s="27">
        <v>0.17249999999999999</v>
      </c>
      <c r="EAR10" s="27">
        <v>0.17269999999999999</v>
      </c>
      <c r="EAS10" s="27">
        <v>0.17380000000000001</v>
      </c>
      <c r="EAT10" s="27">
        <v>0.17519999999999999</v>
      </c>
      <c r="EAU10" s="27">
        <v>0.1764</v>
      </c>
      <c r="EAV10" s="27">
        <v>0.17649999999999999</v>
      </c>
      <c r="EAW10" s="27">
        <v>0.17649999999999999</v>
      </c>
      <c r="EAX10" s="27">
        <v>0.17649999999999999</v>
      </c>
      <c r="EAY10" s="27">
        <v>0.1774</v>
      </c>
      <c r="EAZ10" s="27">
        <v>0.17810000000000001</v>
      </c>
      <c r="EBA10" s="27">
        <v>0.17699999999999999</v>
      </c>
      <c r="EBB10" s="27">
        <v>0.17849999999999999</v>
      </c>
      <c r="EBC10" s="27">
        <v>0.17469999999999999</v>
      </c>
      <c r="EBD10" s="27">
        <v>0.17469999999999999</v>
      </c>
      <c r="EBE10" s="27">
        <v>0.17469999999999999</v>
      </c>
      <c r="EBF10" s="27">
        <v>0.17449999999999999</v>
      </c>
      <c r="EBG10" s="27">
        <v>0.17530000000000001</v>
      </c>
      <c r="EBH10" s="27">
        <v>0.1759</v>
      </c>
      <c r="EBI10" s="27">
        <v>0.1749</v>
      </c>
      <c r="EBJ10" s="27">
        <v>0.1736</v>
      </c>
      <c r="EBK10" s="27">
        <v>0.1736</v>
      </c>
      <c r="EBL10" s="27">
        <v>0.1736</v>
      </c>
      <c r="EBM10" s="27">
        <v>0.1736</v>
      </c>
      <c r="EBN10" s="27">
        <v>0.17230000000000001</v>
      </c>
      <c r="EBO10" s="27">
        <v>0.17330000000000001</v>
      </c>
      <c r="EBP10" s="27">
        <v>0.1726</v>
      </c>
      <c r="EBQ10" s="27">
        <v>0.17269999999999999</v>
      </c>
      <c r="EBR10" s="27">
        <v>0.17269999999999999</v>
      </c>
      <c r="EBS10" s="27">
        <v>0.17269999999999999</v>
      </c>
      <c r="EBT10" s="27">
        <v>0.17269999999999999</v>
      </c>
      <c r="EBU10" s="27">
        <v>0.1709</v>
      </c>
      <c r="EBV10" s="27">
        <v>0.17069999999999999</v>
      </c>
      <c r="EBW10" s="27">
        <v>0.17199999999999999</v>
      </c>
      <c r="EBX10" s="27">
        <v>0.17080000000000001</v>
      </c>
      <c r="EBY10" s="27">
        <v>0.17080000000000001</v>
      </c>
      <c r="EBZ10" s="27">
        <v>0.17080000000000001</v>
      </c>
      <c r="ECA10" s="27">
        <v>0.1706</v>
      </c>
      <c r="ECB10" s="27">
        <v>0.17399999999999999</v>
      </c>
      <c r="ECC10" s="27">
        <v>0.1716</v>
      </c>
      <c r="ECD10" s="27">
        <v>0.17299999999999999</v>
      </c>
      <c r="ECE10" s="27">
        <v>0.17480000000000001</v>
      </c>
      <c r="ECF10" s="27">
        <v>0.17480000000000001</v>
      </c>
      <c r="ECG10" s="27">
        <v>0.17480000000000001</v>
      </c>
      <c r="ECH10" s="27">
        <v>0.17460000000000001</v>
      </c>
      <c r="ECI10" s="27">
        <v>0.17449999999999999</v>
      </c>
      <c r="ECJ10" s="27">
        <v>0.17399999999999999</v>
      </c>
      <c r="ECK10" s="27">
        <v>0.17460000000000001</v>
      </c>
      <c r="ECL10" s="27">
        <v>0.17749999999999999</v>
      </c>
      <c r="ECM10" s="27">
        <v>0.17749999999999999</v>
      </c>
      <c r="ECN10" s="27">
        <v>0.17749999999999999</v>
      </c>
      <c r="ECO10" s="27">
        <v>0.1792</v>
      </c>
      <c r="ECP10" s="27">
        <v>0.1792</v>
      </c>
      <c r="ECQ10" s="27">
        <v>0.1777</v>
      </c>
      <c r="ECR10" s="27">
        <v>0.17649999999999999</v>
      </c>
      <c r="ECS10" s="27">
        <v>0.1757</v>
      </c>
      <c r="ECT10" s="27">
        <v>0.1757</v>
      </c>
      <c r="ECU10" s="27">
        <v>0.1757</v>
      </c>
      <c r="ECV10" s="27">
        <v>0.17730000000000001</v>
      </c>
      <c r="ECW10" s="27">
        <v>0.1792</v>
      </c>
      <c r="ECX10" s="27">
        <v>0.1787</v>
      </c>
      <c r="ECY10" s="27">
        <v>0.1787</v>
      </c>
      <c r="ECZ10" s="27">
        <v>0.17580000000000001</v>
      </c>
      <c r="EDA10" s="27">
        <v>0.17580000000000001</v>
      </c>
      <c r="EDB10" s="27">
        <v>0.17580000000000001</v>
      </c>
      <c r="EDC10" s="27">
        <v>0.17710000000000001</v>
      </c>
      <c r="EDD10" s="27">
        <v>0.17910000000000001</v>
      </c>
      <c r="EDE10" s="27">
        <v>0.1782</v>
      </c>
      <c r="EDF10" s="27">
        <v>0.17949999999999999</v>
      </c>
      <c r="EDG10" s="27">
        <v>0.17780000000000001</v>
      </c>
      <c r="EDH10" s="27">
        <v>0.17780000000000001</v>
      </c>
      <c r="EDI10" s="27">
        <v>0.17780000000000001</v>
      </c>
      <c r="EDJ10" s="27">
        <v>0.17780000000000001</v>
      </c>
      <c r="EDK10" s="27">
        <v>0.1799</v>
      </c>
      <c r="EDL10" s="27">
        <v>0.17849999999999999</v>
      </c>
      <c r="EDM10" s="27">
        <v>0.17799999999999999</v>
      </c>
      <c r="EDN10" s="27">
        <v>0.1762</v>
      </c>
      <c r="EDO10" s="27">
        <v>0.1762</v>
      </c>
      <c r="EDP10" s="27">
        <v>0.1762</v>
      </c>
      <c r="EDQ10" s="27">
        <v>0.1762</v>
      </c>
      <c r="EDR10" s="27">
        <v>0.1749</v>
      </c>
      <c r="EDS10" s="27">
        <v>0.17219999999999999</v>
      </c>
      <c r="EDT10" s="27">
        <v>0.17519999999999999</v>
      </c>
      <c r="EDU10" s="27">
        <v>0.1764</v>
      </c>
      <c r="EDV10" s="27">
        <v>0.1764</v>
      </c>
      <c r="EDW10" s="27">
        <v>0.1764</v>
      </c>
      <c r="EDX10" s="27">
        <v>0.1764</v>
      </c>
      <c r="EDY10" s="27">
        <v>0.17599999999999999</v>
      </c>
      <c r="EDZ10" s="27">
        <v>0.1774</v>
      </c>
      <c r="EEA10" s="27">
        <v>0.1804</v>
      </c>
      <c r="EEB10" s="27">
        <v>0.1804</v>
      </c>
      <c r="EEC10" s="27">
        <v>0.1804</v>
      </c>
      <c r="EED10" s="27">
        <v>0.1804</v>
      </c>
      <c r="EEE10" s="27">
        <v>0.18010000000000001</v>
      </c>
      <c r="EEF10" s="27">
        <v>0.1792</v>
      </c>
      <c r="EEG10" s="27">
        <v>0.1799</v>
      </c>
      <c r="EEH10" s="27">
        <v>0.17860000000000001</v>
      </c>
      <c r="EEI10" s="27">
        <v>0.17810000000000001</v>
      </c>
      <c r="EEJ10" s="27">
        <v>0.17810000000000001</v>
      </c>
      <c r="EEK10" s="27">
        <v>0.17810000000000001</v>
      </c>
      <c r="EEL10" s="27">
        <v>0.17829999999999999</v>
      </c>
      <c r="EEM10" s="27">
        <v>0.17960000000000001</v>
      </c>
      <c r="EEN10" s="27">
        <v>0.17849999999999999</v>
      </c>
      <c r="EEO10" s="27">
        <v>0.17730000000000001</v>
      </c>
      <c r="EEP10" s="27">
        <v>0.1777</v>
      </c>
      <c r="EEQ10" s="27">
        <v>0.1777</v>
      </c>
      <c r="EER10" s="27">
        <v>0.1777</v>
      </c>
      <c r="EES10" s="27">
        <v>0.1767</v>
      </c>
      <c r="EET10" s="27">
        <v>0.1757</v>
      </c>
      <c r="EEU10" s="27">
        <v>0.17560000000000001</v>
      </c>
      <c r="EEV10" s="27">
        <v>0.1731</v>
      </c>
      <c r="EEW10" s="27">
        <v>0.1721</v>
      </c>
      <c r="EEX10" s="27">
        <v>0.1721</v>
      </c>
      <c r="EEY10" s="27">
        <v>0.1721</v>
      </c>
      <c r="EEZ10" s="27">
        <v>0.17219999999999999</v>
      </c>
      <c r="EFA10" s="27">
        <v>0.1731</v>
      </c>
      <c r="EFB10" s="27">
        <v>0.1709</v>
      </c>
      <c r="EFC10" s="27">
        <v>0.17180000000000001</v>
      </c>
      <c r="EFD10" s="27">
        <v>0.17249999999999999</v>
      </c>
      <c r="EFE10" s="27">
        <v>0.17249999999999999</v>
      </c>
      <c r="EFF10" s="27">
        <v>0.17249999999999999</v>
      </c>
      <c r="EFG10" s="27">
        <v>0.17349999999999999</v>
      </c>
      <c r="EFH10" s="27">
        <v>0.1726</v>
      </c>
      <c r="EFI10" s="27">
        <v>0.17130000000000001</v>
      </c>
      <c r="EFJ10" s="27">
        <v>0.16950000000000001</v>
      </c>
      <c r="EFK10" s="27">
        <v>0.17019999999999999</v>
      </c>
      <c r="EFL10" s="27">
        <v>0.17019999999999999</v>
      </c>
      <c r="EFM10" s="27">
        <v>0.17019999999999999</v>
      </c>
      <c r="EFN10" s="27">
        <v>0.17050000000000001</v>
      </c>
      <c r="EFO10" s="27">
        <v>0.17050000000000001</v>
      </c>
      <c r="EFP10" s="27">
        <v>0.1691</v>
      </c>
      <c r="EFQ10" s="27">
        <v>0.16800000000000001</v>
      </c>
      <c r="EFR10" s="27">
        <v>0.16900000000000001</v>
      </c>
      <c r="EFS10" s="27">
        <v>0.16900000000000001</v>
      </c>
      <c r="EFT10" s="27">
        <v>0.16900000000000001</v>
      </c>
      <c r="EFU10" s="27">
        <v>0.16789999999999999</v>
      </c>
      <c r="EFV10" s="27">
        <v>0.1686</v>
      </c>
      <c r="EFW10" s="27">
        <v>0.16889999999999999</v>
      </c>
      <c r="EFX10" s="27">
        <v>0.16689999999999999</v>
      </c>
      <c r="EFY10" s="27">
        <v>0.16569999999999999</v>
      </c>
      <c r="EFZ10" s="27">
        <v>0.16569999999999999</v>
      </c>
      <c r="EGA10" s="27">
        <v>0.16569999999999999</v>
      </c>
      <c r="EGB10" s="27">
        <v>0.1663</v>
      </c>
      <c r="EGC10" s="27">
        <v>0.1638</v>
      </c>
      <c r="EGD10" s="27">
        <v>0.16619999999999999</v>
      </c>
      <c r="EGE10" s="27">
        <v>0.1658</v>
      </c>
      <c r="EGF10" s="27">
        <v>0.16650000000000001</v>
      </c>
      <c r="EGG10" s="27">
        <v>0.16650000000000001</v>
      </c>
      <c r="EGH10" s="27">
        <v>0.16650000000000001</v>
      </c>
      <c r="EGI10" s="27">
        <v>0.1651</v>
      </c>
      <c r="EGJ10" s="27">
        <v>0.16550000000000001</v>
      </c>
      <c r="EGK10" s="27">
        <v>0.16639999999999999</v>
      </c>
      <c r="EGL10" s="27">
        <v>0.1668</v>
      </c>
      <c r="EGM10" s="27">
        <v>0.16750000000000001</v>
      </c>
      <c r="EGN10" s="27">
        <v>0.16750000000000001</v>
      </c>
      <c r="EGO10" s="27">
        <v>0.16750000000000001</v>
      </c>
      <c r="EGP10" s="27">
        <v>0.16569999999999999</v>
      </c>
      <c r="EGQ10" s="27">
        <v>0.1628</v>
      </c>
      <c r="EGR10" s="27">
        <v>0.16259999999999999</v>
      </c>
      <c r="EGS10" s="27">
        <v>0.1613</v>
      </c>
      <c r="EGT10" s="27">
        <v>0.16589999999999999</v>
      </c>
      <c r="EGU10" s="27">
        <v>0.16589999999999999</v>
      </c>
      <c r="EGV10" s="27">
        <v>0.16589999999999999</v>
      </c>
      <c r="EGW10" s="27">
        <v>0.16600000000000001</v>
      </c>
      <c r="EGX10" s="27">
        <v>0.1623</v>
      </c>
      <c r="EGY10" s="27">
        <v>0.1605</v>
      </c>
      <c r="EGZ10" s="27">
        <v>0.16339999999999999</v>
      </c>
      <c r="EHA10" s="27">
        <v>0.1641</v>
      </c>
      <c r="EHB10" s="27">
        <v>0.1641</v>
      </c>
      <c r="EHC10" s="27">
        <v>0.1641</v>
      </c>
      <c r="EHD10" s="27">
        <v>0.16589999999999999</v>
      </c>
      <c r="EHE10" s="27">
        <v>0.16619999999999999</v>
      </c>
      <c r="EHF10" s="27">
        <v>0.1653</v>
      </c>
      <c r="EHG10" s="27">
        <v>0.1648</v>
      </c>
      <c r="EHH10" s="27">
        <v>0.16220000000000001</v>
      </c>
      <c r="EHI10" s="27">
        <v>0.16220000000000001</v>
      </c>
      <c r="EHJ10" s="27">
        <v>0.16220000000000001</v>
      </c>
      <c r="EHK10" s="27">
        <v>0.16059999999999999</v>
      </c>
      <c r="EHL10" s="27">
        <v>0.1605</v>
      </c>
      <c r="EHM10" s="27">
        <v>0.1623</v>
      </c>
      <c r="EHN10" s="27">
        <v>0.16209999999999999</v>
      </c>
      <c r="EHO10" s="27">
        <v>0.16059999999999999</v>
      </c>
      <c r="EHP10" s="27">
        <v>0.16059999999999999</v>
      </c>
      <c r="EHQ10" s="27">
        <v>0.16059999999999999</v>
      </c>
      <c r="EHR10" s="27">
        <v>0.15939999999999999</v>
      </c>
      <c r="EHS10" s="27">
        <v>0.15909999999999999</v>
      </c>
      <c r="EHT10" s="27">
        <v>0.15890000000000001</v>
      </c>
      <c r="EHU10" s="27">
        <v>0.1578</v>
      </c>
      <c r="EHV10" s="27">
        <v>0.15659999999999999</v>
      </c>
      <c r="EHW10" s="27">
        <v>0.15659999999999999</v>
      </c>
      <c r="EHX10" s="27">
        <v>0.15659999999999999</v>
      </c>
      <c r="EHY10" s="27">
        <v>0.157</v>
      </c>
      <c r="EHZ10" s="27">
        <v>0.15620000000000001</v>
      </c>
      <c r="EIA10" s="27">
        <v>0.15479999999999999</v>
      </c>
      <c r="EIB10" s="27">
        <v>0.15409999999999999</v>
      </c>
      <c r="EIC10" s="27">
        <v>0.153</v>
      </c>
      <c r="EID10" s="27">
        <v>0.153</v>
      </c>
      <c r="EIE10" s="27">
        <v>0.153</v>
      </c>
      <c r="EIF10" s="27">
        <v>0.1542</v>
      </c>
      <c r="EIG10" s="27">
        <v>0.15310000000000001</v>
      </c>
      <c r="EIH10" s="27">
        <v>0.15479999999999999</v>
      </c>
      <c r="EII10" s="27">
        <v>0.1535</v>
      </c>
      <c r="EIJ10" s="27">
        <v>0.15620000000000001</v>
      </c>
      <c r="EIK10" s="27">
        <v>0.15620000000000001</v>
      </c>
      <c r="EIL10" s="27">
        <v>0.15620000000000001</v>
      </c>
      <c r="EIM10" s="27">
        <v>0.15720000000000001</v>
      </c>
      <c r="EIN10" s="27">
        <v>0.157</v>
      </c>
      <c r="EIO10" s="27">
        <v>0.15670000000000001</v>
      </c>
      <c r="EIP10" s="27">
        <v>0.15559999999999999</v>
      </c>
      <c r="EIQ10" s="27">
        <v>0.15590000000000001</v>
      </c>
      <c r="EIR10" s="27">
        <v>0.15590000000000001</v>
      </c>
      <c r="EIS10" s="27">
        <v>0.15590000000000001</v>
      </c>
      <c r="EIT10" s="27">
        <v>0.15359999999999999</v>
      </c>
      <c r="EIU10" s="27">
        <v>0.15570000000000001</v>
      </c>
      <c r="EIV10" s="27">
        <v>0.15359999999999999</v>
      </c>
      <c r="EIW10" s="27">
        <v>0.1542</v>
      </c>
      <c r="EIX10" s="27">
        <v>0.1565</v>
      </c>
      <c r="EIY10" s="27">
        <v>0.1565</v>
      </c>
      <c r="EIZ10" s="27">
        <v>0.1565</v>
      </c>
      <c r="EJA10" s="27">
        <v>0.15670000000000001</v>
      </c>
      <c r="EJB10" s="27">
        <v>0.1552</v>
      </c>
      <c r="EJC10" s="27">
        <v>0.15579999999999999</v>
      </c>
      <c r="EJD10" s="27">
        <v>0.1555</v>
      </c>
      <c r="EJE10" s="27">
        <v>0.15759999999999999</v>
      </c>
      <c r="EJF10" s="27">
        <v>0.15759999999999999</v>
      </c>
      <c r="EJG10" s="27">
        <v>0.15759999999999999</v>
      </c>
      <c r="EJH10" s="27">
        <v>0.15670000000000001</v>
      </c>
      <c r="EJI10" s="27">
        <v>0.1595</v>
      </c>
      <c r="EJJ10" s="27">
        <v>0.15659999999999999</v>
      </c>
      <c r="EJK10" s="27">
        <v>0.1552</v>
      </c>
      <c r="EJL10" s="27">
        <v>0.158</v>
      </c>
      <c r="EJM10" s="27">
        <v>0.158</v>
      </c>
      <c r="EJN10" s="27">
        <v>0.158</v>
      </c>
      <c r="EJO10" s="27">
        <v>0.1583</v>
      </c>
      <c r="EJP10" s="27">
        <v>0.1593</v>
      </c>
      <c r="EJQ10" s="27">
        <v>0.1623</v>
      </c>
      <c r="EJR10" s="27">
        <v>0.16139999999999999</v>
      </c>
      <c r="EJS10" s="27">
        <v>0.1588</v>
      </c>
      <c r="EJT10" s="27">
        <v>0.1588</v>
      </c>
      <c r="EJU10" s="27">
        <v>0.1588</v>
      </c>
      <c r="EJV10" s="27">
        <v>0.15459999999999999</v>
      </c>
      <c r="EJW10" s="27">
        <v>0.15670000000000001</v>
      </c>
      <c r="EJX10" s="27">
        <v>0.15540000000000001</v>
      </c>
      <c r="EJY10" s="27">
        <v>0.15809999999999999</v>
      </c>
      <c r="EJZ10" s="27">
        <v>0.15740000000000001</v>
      </c>
      <c r="EKA10" s="27">
        <v>0.15740000000000001</v>
      </c>
      <c r="EKB10" s="27">
        <v>0.15740000000000001</v>
      </c>
      <c r="EKC10" s="27">
        <v>0.15579999999999999</v>
      </c>
      <c r="EKD10" s="27">
        <v>0.15540000000000001</v>
      </c>
      <c r="EKE10" s="27">
        <v>0.15570000000000001</v>
      </c>
      <c r="EKF10" s="27">
        <v>0.1537</v>
      </c>
      <c r="EKG10" s="27">
        <v>0.15329999999999999</v>
      </c>
      <c r="EKH10" s="27">
        <v>0.15329999999999999</v>
      </c>
      <c r="EKI10" s="27">
        <v>0.15329999999999999</v>
      </c>
      <c r="EKJ10" s="27">
        <v>0.15359999999999999</v>
      </c>
      <c r="EKK10" s="27">
        <v>0.15409999999999999</v>
      </c>
      <c r="EKL10" s="27">
        <v>0.15640000000000001</v>
      </c>
      <c r="EKM10" s="27">
        <v>0.156</v>
      </c>
      <c r="EKN10" s="27">
        <v>0.15540000000000001</v>
      </c>
      <c r="EKO10" s="27">
        <v>0.15540000000000001</v>
      </c>
      <c r="EKP10" s="27">
        <v>0.15540000000000001</v>
      </c>
      <c r="EKQ10" s="27">
        <v>0.155</v>
      </c>
      <c r="EKR10" s="27">
        <v>0.1525</v>
      </c>
      <c r="EKS10" s="27">
        <v>0.15429999999999999</v>
      </c>
      <c r="EKT10" s="27">
        <v>0.1522</v>
      </c>
      <c r="EKU10" s="27">
        <v>0.1522</v>
      </c>
      <c r="EKV10" s="27">
        <v>0.1522</v>
      </c>
      <c r="EKW10" s="27">
        <v>0.1522</v>
      </c>
      <c r="EKX10" s="27">
        <v>0.1522</v>
      </c>
      <c r="EKY10" s="27">
        <v>0.15190000000000001</v>
      </c>
      <c r="EKZ10" s="27">
        <v>0.1482</v>
      </c>
      <c r="ELA10" s="27">
        <v>0.14979999999999999</v>
      </c>
      <c r="ELB10" s="27">
        <v>0.15229999999999999</v>
      </c>
      <c r="ELC10" s="27">
        <v>0.15229999999999999</v>
      </c>
      <c r="ELD10" s="27">
        <v>0.15229999999999999</v>
      </c>
      <c r="ELE10" s="27">
        <v>0.1502</v>
      </c>
      <c r="ELF10" s="27">
        <v>0.14779999999999999</v>
      </c>
      <c r="ELG10" s="27">
        <v>0.14710000000000001</v>
      </c>
      <c r="ELH10" s="27">
        <v>0.14749999999999999</v>
      </c>
      <c r="ELI10" s="27">
        <v>0.14929999999999999</v>
      </c>
      <c r="ELJ10" s="27">
        <v>0.14929999999999999</v>
      </c>
      <c r="ELK10" s="27">
        <v>0.14929999999999999</v>
      </c>
      <c r="ELL10" s="27">
        <v>0.14929999999999999</v>
      </c>
      <c r="ELM10" s="27">
        <v>0.14899999999999999</v>
      </c>
      <c r="ELN10" s="27">
        <v>0.15110000000000001</v>
      </c>
      <c r="ELO10" s="27">
        <v>0.15090000000000001</v>
      </c>
      <c r="ELP10" s="27">
        <v>0.15090000000000001</v>
      </c>
      <c r="ELQ10" s="27">
        <v>0.15090000000000001</v>
      </c>
      <c r="ELR10" s="27">
        <v>0.15090000000000001</v>
      </c>
      <c r="ELS10" s="27">
        <v>0.15090000000000001</v>
      </c>
      <c r="ELT10" s="27">
        <v>0.1487</v>
      </c>
      <c r="ELU10" s="27">
        <v>0.15049999999999999</v>
      </c>
      <c r="ELV10" s="27">
        <v>0.15359999999999999</v>
      </c>
      <c r="ELW10" s="27">
        <v>0.15260000000000001</v>
      </c>
      <c r="ELX10" s="27">
        <v>0.15260000000000001</v>
      </c>
      <c r="ELY10" s="27">
        <v>0.15260000000000001</v>
      </c>
      <c r="ELZ10" s="27">
        <v>0.15140000000000001</v>
      </c>
      <c r="EMA10" s="27">
        <v>0.14910000000000001</v>
      </c>
      <c r="EMB10" s="27">
        <v>0.1497</v>
      </c>
      <c r="EMC10" s="27">
        <v>0.1474</v>
      </c>
      <c r="EMD10" s="27">
        <v>0.15110000000000001</v>
      </c>
      <c r="EME10" s="27">
        <v>0.15110000000000001</v>
      </c>
      <c r="EMF10" s="27">
        <v>0.15110000000000001</v>
      </c>
      <c r="EMG10" s="27">
        <v>0.15429999999999999</v>
      </c>
      <c r="EMH10" s="27">
        <v>0.15459999999999999</v>
      </c>
      <c r="EMI10" s="27">
        <v>0.15640000000000001</v>
      </c>
      <c r="EMJ10" s="27">
        <v>0.157</v>
      </c>
      <c r="EMK10" s="27">
        <v>0.15659999999999999</v>
      </c>
      <c r="EML10" s="27">
        <v>0.15659999999999999</v>
      </c>
      <c r="EMM10" s="27">
        <v>0.15659999999999999</v>
      </c>
      <c r="EMN10" s="27">
        <v>0.15809999999999999</v>
      </c>
      <c r="EMO10" s="27">
        <v>0.14910000000000001</v>
      </c>
      <c r="EMP10" s="27">
        <v>0.14649999999999999</v>
      </c>
      <c r="EMQ10" s="27">
        <v>0.14879999999999999</v>
      </c>
      <c r="EMR10" s="27">
        <v>0.14630000000000001</v>
      </c>
      <c r="EMS10" s="27">
        <v>0.14630000000000001</v>
      </c>
      <c r="EMT10" s="27">
        <v>0.14630000000000001</v>
      </c>
      <c r="EMU10" s="27">
        <v>0.14369999999999999</v>
      </c>
      <c r="EMV10" s="27">
        <v>0.14480000000000001</v>
      </c>
      <c r="EMW10" s="27">
        <v>0.1431</v>
      </c>
      <c r="EMX10" s="27">
        <v>0.14000000000000001</v>
      </c>
      <c r="EMY10" s="27">
        <v>0.1414</v>
      </c>
      <c r="EMZ10" s="27">
        <v>0.1414</v>
      </c>
      <c r="ENA10" s="27">
        <v>0.1414</v>
      </c>
      <c r="ENB10" s="27">
        <v>0.14099999999999999</v>
      </c>
      <c r="ENC10" s="27">
        <v>0.1404</v>
      </c>
      <c r="END10" s="27">
        <v>0.14000000000000001</v>
      </c>
      <c r="ENE10" s="27">
        <v>0.13950000000000001</v>
      </c>
      <c r="ENF10" s="27">
        <v>0.14230000000000001</v>
      </c>
      <c r="ENG10" s="27">
        <v>0.14230000000000001</v>
      </c>
      <c r="ENH10" s="27">
        <v>0.14230000000000001</v>
      </c>
      <c r="ENI10" s="27">
        <v>0.14560000000000001</v>
      </c>
      <c r="ENJ10" s="27">
        <v>0.14630000000000001</v>
      </c>
      <c r="ENK10" s="27">
        <v>0.14610000000000001</v>
      </c>
      <c r="ENL10" s="27">
        <v>0.14680000000000001</v>
      </c>
      <c r="ENM10" s="27">
        <v>0.1439</v>
      </c>
      <c r="ENN10" s="27">
        <v>0.1439</v>
      </c>
      <c r="ENO10" s="27">
        <v>0.1439</v>
      </c>
      <c r="ENP10" s="27">
        <v>0.1464</v>
      </c>
      <c r="ENQ10" s="27">
        <v>0.14219999999999999</v>
      </c>
      <c r="ENR10" s="27">
        <v>0.14369999999999999</v>
      </c>
      <c r="ENS10" s="27">
        <v>0.1454</v>
      </c>
      <c r="ENT10" s="27">
        <v>0.14710000000000001</v>
      </c>
      <c r="ENU10" s="27">
        <v>0.14710000000000001</v>
      </c>
      <c r="ENV10" s="27">
        <v>0.14710000000000001</v>
      </c>
      <c r="ENW10" s="27">
        <v>0.14560000000000001</v>
      </c>
      <c r="ENX10" s="27">
        <v>0.1489</v>
      </c>
      <c r="ENY10" s="27">
        <v>0.15010000000000001</v>
      </c>
      <c r="ENZ10" s="27">
        <v>0.1502</v>
      </c>
      <c r="EOA10" s="27">
        <v>0.1459</v>
      </c>
      <c r="EOB10" s="27">
        <v>0.1459</v>
      </c>
      <c r="EOC10" s="27">
        <v>0.1459</v>
      </c>
      <c r="EOD10" s="27">
        <v>0.14610000000000001</v>
      </c>
      <c r="EOE10" s="27">
        <v>0.14419999999999999</v>
      </c>
      <c r="EOF10" s="27">
        <v>0.14219999999999999</v>
      </c>
      <c r="EOG10" s="27">
        <v>0.14269999999999999</v>
      </c>
      <c r="EOH10" s="27">
        <v>0.14419999999999999</v>
      </c>
      <c r="EOI10" s="27">
        <v>0.14419999999999999</v>
      </c>
      <c r="EOJ10" s="27">
        <v>0.14419999999999999</v>
      </c>
      <c r="EOK10" s="27">
        <v>0.14899999999999999</v>
      </c>
      <c r="EOL10" s="27">
        <v>0.1492</v>
      </c>
      <c r="EOM10" s="27">
        <v>0.14810000000000001</v>
      </c>
      <c r="EON10" s="27">
        <v>0.14610000000000001</v>
      </c>
      <c r="EOO10" s="27">
        <v>0.14230000000000001</v>
      </c>
      <c r="EOP10" s="27">
        <v>0.14230000000000001</v>
      </c>
      <c r="EOQ10" s="27">
        <v>0.14230000000000001</v>
      </c>
      <c r="EOR10" s="27">
        <v>0.14380000000000001</v>
      </c>
      <c r="EOS10" s="27">
        <v>0.1426</v>
      </c>
      <c r="EOT10" s="27">
        <v>0.14069999999999999</v>
      </c>
      <c r="EOU10" s="27">
        <v>0.14449999999999999</v>
      </c>
      <c r="EOV10" s="27">
        <v>0.14399999999999999</v>
      </c>
      <c r="EOW10" s="27">
        <v>0.14399999999999999</v>
      </c>
      <c r="EOX10" s="27">
        <v>0.14399999999999999</v>
      </c>
      <c r="EOY10" s="27">
        <v>0.13880000000000001</v>
      </c>
      <c r="EOZ10" s="27">
        <v>0.13969999999999999</v>
      </c>
      <c r="EPA10" s="27">
        <v>0.14019999999999999</v>
      </c>
      <c r="EPB10" s="27">
        <v>0.14230000000000001</v>
      </c>
      <c r="EPC10" s="27">
        <v>0.14410000000000001</v>
      </c>
      <c r="EPD10" s="27">
        <v>0.14410000000000001</v>
      </c>
      <c r="EPE10" s="27">
        <v>0.14410000000000001</v>
      </c>
      <c r="EPF10" s="27">
        <v>0.14360000000000001</v>
      </c>
      <c r="EPG10" s="27">
        <v>0.14480000000000001</v>
      </c>
      <c r="EPH10" s="27">
        <v>0.1421</v>
      </c>
      <c r="EPI10" s="27">
        <v>0.14460000000000001</v>
      </c>
      <c r="EPJ10" s="27">
        <v>0.14299999999999999</v>
      </c>
      <c r="EPK10" s="27">
        <v>0.14299999999999999</v>
      </c>
      <c r="EPL10" s="27">
        <v>0.14299999999999999</v>
      </c>
      <c r="EPM10" s="27">
        <v>0.14269999999999999</v>
      </c>
    </row>
    <row r="11" spans="1:3809" x14ac:dyDescent="0.3">
      <c r="A11" t="s">
        <v>8250</v>
      </c>
      <c r="B11" s="27">
        <v>0.66439999999999999</v>
      </c>
      <c r="C11" s="27">
        <v>0.65900000000000003</v>
      </c>
      <c r="D11" s="27">
        <v>0.65639999999999998</v>
      </c>
      <c r="E11" s="27">
        <v>0.65080000000000005</v>
      </c>
      <c r="F11" s="27">
        <v>0.65080000000000005</v>
      </c>
      <c r="G11" s="27">
        <v>0.65080000000000005</v>
      </c>
      <c r="H11" s="27">
        <v>0.65129999999999999</v>
      </c>
      <c r="I11" s="27">
        <v>0.6522</v>
      </c>
      <c r="J11" s="27">
        <v>0.65500000000000003</v>
      </c>
      <c r="K11" s="27">
        <v>0.65459999999999996</v>
      </c>
      <c r="L11" s="27">
        <v>0.65390000000000004</v>
      </c>
      <c r="M11" s="27">
        <v>0.65390000000000004</v>
      </c>
      <c r="N11" s="27">
        <v>0.65390000000000004</v>
      </c>
      <c r="O11" s="27">
        <v>0.64929999999999999</v>
      </c>
      <c r="P11" s="27">
        <v>0.65049999999999997</v>
      </c>
      <c r="Q11" s="27">
        <v>0.65110000000000001</v>
      </c>
      <c r="R11" s="27">
        <v>0.6542</v>
      </c>
      <c r="S11" s="27">
        <v>0.65310000000000001</v>
      </c>
      <c r="T11" s="27">
        <v>0.65310000000000001</v>
      </c>
      <c r="U11" s="27">
        <v>0.65310000000000001</v>
      </c>
      <c r="V11" s="27">
        <v>0.65659999999999996</v>
      </c>
      <c r="W11" s="27">
        <v>0.6552</v>
      </c>
      <c r="X11" s="27">
        <v>0.65820000000000001</v>
      </c>
      <c r="Y11" s="27">
        <v>0.65810000000000002</v>
      </c>
      <c r="Z11" s="27">
        <v>0.65959999999999996</v>
      </c>
      <c r="AA11" s="27">
        <v>0.65959999999999996</v>
      </c>
      <c r="AB11" s="27">
        <v>0.65959999999999996</v>
      </c>
      <c r="AC11" s="27">
        <v>0.65780000000000005</v>
      </c>
      <c r="AD11" s="27">
        <v>0.65920000000000001</v>
      </c>
      <c r="AE11" s="27">
        <v>0.65959999999999996</v>
      </c>
      <c r="AF11" s="27">
        <v>0.6613</v>
      </c>
      <c r="AG11" s="27">
        <v>0.66180000000000005</v>
      </c>
      <c r="AH11" s="27">
        <v>0.66180000000000005</v>
      </c>
      <c r="AI11" s="27">
        <v>0.66180000000000005</v>
      </c>
      <c r="AJ11" s="27">
        <v>0.66279999999999994</v>
      </c>
      <c r="AK11" s="27">
        <v>0.66749999999999998</v>
      </c>
      <c r="AL11" s="27">
        <v>0.66749999999999998</v>
      </c>
      <c r="AM11" s="27">
        <v>0.66649999999999998</v>
      </c>
      <c r="AN11" s="27">
        <v>0.66510000000000002</v>
      </c>
      <c r="AO11" s="27">
        <v>0.66510000000000002</v>
      </c>
      <c r="AP11" s="27">
        <v>0.66510000000000002</v>
      </c>
      <c r="AQ11" s="27">
        <v>0.65880000000000005</v>
      </c>
      <c r="AR11" s="27">
        <v>0.66239999999999999</v>
      </c>
      <c r="AS11" s="27">
        <v>0.66579999999999995</v>
      </c>
      <c r="AT11" s="27">
        <v>0.66890000000000005</v>
      </c>
      <c r="AU11" s="27">
        <v>0.66890000000000005</v>
      </c>
      <c r="AV11" s="27">
        <v>0.66890000000000005</v>
      </c>
      <c r="AW11" s="27">
        <v>0.66890000000000005</v>
      </c>
      <c r="AX11" s="27">
        <v>0.66890000000000005</v>
      </c>
      <c r="AY11" s="27">
        <v>0.67330000000000001</v>
      </c>
      <c r="AZ11" s="27">
        <v>0.6764</v>
      </c>
      <c r="BA11" s="27">
        <v>0.67630000000000001</v>
      </c>
      <c r="BB11" s="27">
        <v>0.67600000000000005</v>
      </c>
      <c r="BC11" s="27">
        <v>0.67600000000000005</v>
      </c>
      <c r="BD11" s="27">
        <v>0.67600000000000005</v>
      </c>
      <c r="BE11" s="27">
        <v>0.67430000000000001</v>
      </c>
      <c r="BF11" s="27">
        <v>0.67549999999999999</v>
      </c>
      <c r="BG11" s="27">
        <v>0.67449999999999999</v>
      </c>
      <c r="BH11" s="27">
        <v>0.67369999999999997</v>
      </c>
      <c r="BI11" s="27">
        <v>0.67420000000000002</v>
      </c>
      <c r="BJ11" s="27">
        <v>0.67420000000000002</v>
      </c>
      <c r="BK11" s="27">
        <v>0.67420000000000002</v>
      </c>
      <c r="BL11" s="27">
        <v>0.67589999999999995</v>
      </c>
      <c r="BM11" s="27">
        <v>0.67930000000000001</v>
      </c>
      <c r="BN11" s="27">
        <v>0.67700000000000005</v>
      </c>
      <c r="BO11" s="27">
        <v>0.68269999999999997</v>
      </c>
      <c r="BP11" s="27">
        <v>0.68089999999999995</v>
      </c>
      <c r="BQ11" s="27">
        <v>0.68089999999999995</v>
      </c>
      <c r="BR11" s="27">
        <v>0.68089999999999995</v>
      </c>
      <c r="BS11" s="27">
        <v>0.67949999999999999</v>
      </c>
      <c r="BT11" s="27">
        <v>0.67969999999999997</v>
      </c>
      <c r="BU11" s="27">
        <v>0.69079999999999997</v>
      </c>
      <c r="BV11" s="27">
        <v>0.69</v>
      </c>
      <c r="BW11" s="27">
        <v>0.68779999999999997</v>
      </c>
      <c r="BX11" s="27">
        <v>0.68779999999999997</v>
      </c>
      <c r="BY11" s="27">
        <v>0.68779999999999997</v>
      </c>
      <c r="BZ11" s="27">
        <v>0.68930000000000002</v>
      </c>
      <c r="CA11" s="27">
        <v>0.68530000000000002</v>
      </c>
      <c r="CB11" s="27">
        <v>0.68689999999999996</v>
      </c>
      <c r="CC11" s="27">
        <v>0.68630000000000002</v>
      </c>
      <c r="CD11" s="27">
        <v>0.68400000000000005</v>
      </c>
      <c r="CE11" s="27">
        <v>0.68400000000000005</v>
      </c>
      <c r="CF11" s="27">
        <v>0.68400000000000005</v>
      </c>
      <c r="CG11" s="27">
        <v>0.68100000000000005</v>
      </c>
      <c r="CH11" s="27">
        <v>0.6835</v>
      </c>
      <c r="CI11" s="27">
        <v>0.68600000000000005</v>
      </c>
      <c r="CJ11" s="27">
        <v>0.68179999999999996</v>
      </c>
      <c r="CK11" s="27">
        <v>0.67889999999999995</v>
      </c>
      <c r="CL11" s="27">
        <v>0.67889999999999995</v>
      </c>
      <c r="CM11" s="27">
        <v>0.67889999999999995</v>
      </c>
      <c r="CN11" s="27">
        <v>0.67769999999999997</v>
      </c>
      <c r="CO11" s="27">
        <v>0.67779999999999996</v>
      </c>
      <c r="CP11" s="27">
        <v>0.67910000000000004</v>
      </c>
      <c r="CQ11" s="27">
        <v>0.68049999999999999</v>
      </c>
      <c r="CR11" s="27">
        <v>0.68340000000000001</v>
      </c>
      <c r="CS11" s="27">
        <v>0.68340000000000001</v>
      </c>
      <c r="CT11" s="27">
        <v>0.68340000000000001</v>
      </c>
      <c r="CU11" s="27">
        <v>0.68420000000000003</v>
      </c>
      <c r="CV11" s="27">
        <v>0.68669999999999998</v>
      </c>
      <c r="CW11" s="27">
        <v>0.68769999999999998</v>
      </c>
      <c r="CX11" s="27">
        <v>0.68940000000000001</v>
      </c>
      <c r="CY11" s="27">
        <v>0.68059999999999998</v>
      </c>
      <c r="CZ11" s="27">
        <v>0.68059999999999998</v>
      </c>
      <c r="DA11" s="27">
        <v>0.68059999999999998</v>
      </c>
      <c r="DB11" s="27">
        <v>0.68200000000000005</v>
      </c>
      <c r="DC11" s="27">
        <v>0.68689999999999996</v>
      </c>
      <c r="DD11" s="27">
        <v>0.6825</v>
      </c>
      <c r="DE11" s="27">
        <v>0.68769999999999998</v>
      </c>
      <c r="DF11" s="27">
        <v>0.68520000000000003</v>
      </c>
      <c r="DG11" s="27">
        <v>0.68520000000000003</v>
      </c>
      <c r="DH11" s="27">
        <v>0.68520000000000003</v>
      </c>
      <c r="DI11" s="27">
        <v>0.68340000000000001</v>
      </c>
      <c r="DJ11" s="27">
        <v>0.68120000000000003</v>
      </c>
      <c r="DK11" s="27">
        <v>0.67369999999999997</v>
      </c>
      <c r="DL11" s="27">
        <v>0.6744</v>
      </c>
      <c r="DM11" s="27">
        <v>0.67500000000000004</v>
      </c>
      <c r="DN11" s="27">
        <v>0.67500000000000004</v>
      </c>
      <c r="DO11" s="27">
        <v>0.67500000000000004</v>
      </c>
      <c r="DP11" s="27">
        <v>0.67610000000000003</v>
      </c>
      <c r="DQ11" s="27">
        <v>0.68559999999999999</v>
      </c>
      <c r="DR11" s="27">
        <v>0.69</v>
      </c>
      <c r="DS11" s="27">
        <v>0.68799999999999994</v>
      </c>
      <c r="DT11" s="27">
        <v>0.69240000000000002</v>
      </c>
      <c r="DU11" s="27">
        <v>0.69240000000000002</v>
      </c>
      <c r="DV11" s="27">
        <v>0.69240000000000002</v>
      </c>
      <c r="DW11" s="27">
        <v>0.69179999999999997</v>
      </c>
      <c r="DX11" s="27">
        <v>0.68340000000000001</v>
      </c>
      <c r="DY11" s="27">
        <v>0.68420000000000003</v>
      </c>
      <c r="DZ11" s="27">
        <v>0.68420000000000003</v>
      </c>
      <c r="EA11" s="27">
        <v>0.67859999999999998</v>
      </c>
      <c r="EB11" s="27">
        <v>0.67859999999999998</v>
      </c>
      <c r="EC11" s="27">
        <v>0.67859999999999998</v>
      </c>
      <c r="ED11" s="27">
        <v>0.67779999999999996</v>
      </c>
      <c r="EE11" s="27">
        <v>0.67900000000000005</v>
      </c>
      <c r="EF11" s="27">
        <v>0.6724</v>
      </c>
      <c r="EG11" s="27">
        <v>0.67249999999999999</v>
      </c>
      <c r="EH11" s="27">
        <v>0.67700000000000005</v>
      </c>
      <c r="EI11" s="27">
        <v>0.67700000000000005</v>
      </c>
      <c r="EJ11" s="27">
        <v>0.67700000000000005</v>
      </c>
      <c r="EK11" s="27">
        <v>0.67449999999999999</v>
      </c>
      <c r="EL11" s="27">
        <v>0.67720000000000002</v>
      </c>
      <c r="EM11" s="27">
        <v>0.68169999999999997</v>
      </c>
      <c r="EN11" s="27">
        <v>0.68169999999999997</v>
      </c>
      <c r="EO11" s="27">
        <v>0.6835</v>
      </c>
      <c r="EP11" s="27">
        <v>0.6835</v>
      </c>
      <c r="EQ11" s="27">
        <v>0.6835</v>
      </c>
      <c r="ER11" s="27">
        <v>0.67920000000000003</v>
      </c>
      <c r="ES11" s="27">
        <v>0.67749999999999999</v>
      </c>
      <c r="ET11" s="27">
        <v>0.67200000000000004</v>
      </c>
      <c r="EU11" s="27">
        <v>0.67620000000000002</v>
      </c>
      <c r="EV11" s="27">
        <v>0.66900000000000004</v>
      </c>
      <c r="EW11" s="27">
        <v>0.66900000000000004</v>
      </c>
      <c r="EX11" s="27">
        <v>0.66900000000000004</v>
      </c>
      <c r="EY11" s="27">
        <v>0.66420000000000001</v>
      </c>
      <c r="EZ11" s="27">
        <v>0.66849999999999998</v>
      </c>
      <c r="FA11" s="27">
        <v>0.67130000000000001</v>
      </c>
      <c r="FB11" s="27">
        <v>0.67130000000000001</v>
      </c>
      <c r="FC11" s="27">
        <v>0.6714</v>
      </c>
      <c r="FD11" s="27">
        <v>0.6714</v>
      </c>
      <c r="FE11" s="27">
        <v>0.6714</v>
      </c>
      <c r="FF11" s="27">
        <v>0.67069999999999996</v>
      </c>
      <c r="FG11" s="27">
        <v>0.67210000000000003</v>
      </c>
      <c r="FH11" s="27">
        <v>0.67210000000000003</v>
      </c>
      <c r="FI11" s="27">
        <v>0.67210000000000003</v>
      </c>
      <c r="FJ11" s="27">
        <v>0.6744</v>
      </c>
      <c r="FK11" s="27">
        <v>0.6744</v>
      </c>
      <c r="FL11" s="27">
        <v>0.6744</v>
      </c>
      <c r="FM11" s="27">
        <v>0.67820000000000003</v>
      </c>
      <c r="FN11" s="27">
        <v>0.68579999999999997</v>
      </c>
      <c r="FO11" s="27">
        <v>0.68720000000000003</v>
      </c>
      <c r="FP11" s="27">
        <v>0.6804</v>
      </c>
      <c r="FQ11" s="27">
        <v>0.67930000000000001</v>
      </c>
      <c r="FR11" s="27">
        <v>0.67930000000000001</v>
      </c>
      <c r="FS11" s="27">
        <v>0.67930000000000001</v>
      </c>
      <c r="FT11" s="27">
        <v>0.6865</v>
      </c>
      <c r="FU11" s="27">
        <v>0.68459999999999999</v>
      </c>
      <c r="FV11" s="27">
        <v>0.68859999999999999</v>
      </c>
      <c r="FW11" s="27">
        <v>0.68899999999999995</v>
      </c>
      <c r="FX11" s="27">
        <v>0.68669999999999998</v>
      </c>
      <c r="FY11" s="27">
        <v>0.68669999999999998</v>
      </c>
      <c r="FZ11" s="27">
        <v>0.68669999999999998</v>
      </c>
      <c r="GA11" s="27">
        <v>0.68720000000000003</v>
      </c>
      <c r="GB11" s="27">
        <v>0.69240000000000002</v>
      </c>
      <c r="GC11" s="27">
        <v>0.69540000000000002</v>
      </c>
      <c r="GD11" s="27">
        <v>0.69199999999999995</v>
      </c>
      <c r="GE11" s="27">
        <v>0.68610000000000004</v>
      </c>
      <c r="GF11" s="27">
        <v>0.68610000000000004</v>
      </c>
      <c r="GG11" s="27">
        <v>0.68610000000000004</v>
      </c>
      <c r="GH11" s="27">
        <v>0.68710000000000004</v>
      </c>
      <c r="GI11" s="27">
        <v>0.67920000000000003</v>
      </c>
      <c r="GJ11" s="27">
        <v>0.68049999999999999</v>
      </c>
      <c r="GK11" s="27">
        <v>0.68010000000000004</v>
      </c>
      <c r="GL11" s="27">
        <v>0.67789999999999995</v>
      </c>
      <c r="GM11" s="27">
        <v>0.67789999999999995</v>
      </c>
      <c r="GN11" s="27">
        <v>0.67789999999999995</v>
      </c>
      <c r="GO11" s="27">
        <v>0.68100000000000005</v>
      </c>
      <c r="GP11" s="27">
        <v>0.68369999999999997</v>
      </c>
      <c r="GQ11" s="27">
        <v>0.68459999999999999</v>
      </c>
      <c r="GR11" s="27">
        <v>0.68259999999999998</v>
      </c>
      <c r="GS11" s="27">
        <v>0.68130000000000002</v>
      </c>
      <c r="GT11" s="27">
        <v>0.68130000000000002</v>
      </c>
      <c r="GU11" s="27">
        <v>0.68130000000000002</v>
      </c>
      <c r="GV11" s="27">
        <v>0.68100000000000005</v>
      </c>
      <c r="GW11" s="27">
        <v>0.6784</v>
      </c>
      <c r="GX11" s="27">
        <v>0.67500000000000004</v>
      </c>
      <c r="GY11" s="27">
        <v>0.67459999999999998</v>
      </c>
      <c r="GZ11" s="27">
        <v>0.67479999999999996</v>
      </c>
      <c r="HA11" s="27">
        <v>0.67479999999999996</v>
      </c>
      <c r="HB11" s="27">
        <v>0.67479999999999996</v>
      </c>
      <c r="HC11" s="27">
        <v>0.67849999999999999</v>
      </c>
      <c r="HD11" s="27">
        <v>0.67749999999999999</v>
      </c>
      <c r="HE11" s="27">
        <v>0.66810000000000003</v>
      </c>
      <c r="HF11" s="27">
        <v>0.66549999999999998</v>
      </c>
      <c r="HG11" s="27">
        <v>0.66559999999999997</v>
      </c>
      <c r="HH11" s="27">
        <v>0.66559999999999997</v>
      </c>
      <c r="HI11" s="27">
        <v>0.66559999999999997</v>
      </c>
      <c r="HJ11" s="27">
        <v>0.66279999999999994</v>
      </c>
      <c r="HK11" s="27">
        <v>0.65339999999999998</v>
      </c>
      <c r="HL11" s="27">
        <v>0.65549999999999997</v>
      </c>
      <c r="HM11" s="27">
        <v>0.65400000000000003</v>
      </c>
      <c r="HN11" s="27">
        <v>0.64700000000000002</v>
      </c>
      <c r="HO11" s="27">
        <v>0.64700000000000002</v>
      </c>
      <c r="HP11" s="27">
        <v>0.64700000000000002</v>
      </c>
      <c r="HQ11" s="27">
        <v>0.65339999999999998</v>
      </c>
      <c r="HR11" s="27">
        <v>0.6542</v>
      </c>
      <c r="HS11" s="27">
        <v>0.65539999999999998</v>
      </c>
      <c r="HT11" s="27">
        <v>0.65710000000000002</v>
      </c>
      <c r="HU11" s="27">
        <v>0.66</v>
      </c>
      <c r="HV11" s="27">
        <v>0.66</v>
      </c>
      <c r="HW11" s="27">
        <v>0.66</v>
      </c>
      <c r="HX11" s="27">
        <v>0.65659999999999996</v>
      </c>
      <c r="HY11" s="27">
        <v>0.65649999999999997</v>
      </c>
      <c r="HZ11" s="27">
        <v>0.65820000000000001</v>
      </c>
      <c r="IA11" s="27">
        <v>0.65339999999999998</v>
      </c>
      <c r="IB11" s="27">
        <v>0.65139999999999998</v>
      </c>
      <c r="IC11" s="27">
        <v>0.65139999999999998</v>
      </c>
      <c r="ID11" s="27">
        <v>0.65139999999999998</v>
      </c>
      <c r="IE11" s="27">
        <v>0.64839999999999998</v>
      </c>
      <c r="IF11" s="27">
        <v>0.64639999999999997</v>
      </c>
      <c r="IG11" s="27">
        <v>0.64300000000000002</v>
      </c>
      <c r="IH11" s="27">
        <v>0.64500000000000002</v>
      </c>
      <c r="II11" s="27">
        <v>0.64700000000000002</v>
      </c>
      <c r="IJ11" s="27">
        <v>0.64700000000000002</v>
      </c>
      <c r="IK11" s="27">
        <v>0.64700000000000002</v>
      </c>
      <c r="IL11" s="27">
        <v>0.64959999999999996</v>
      </c>
      <c r="IM11" s="27">
        <v>0.65549999999999997</v>
      </c>
      <c r="IN11" s="27">
        <v>0.65869999999999995</v>
      </c>
      <c r="IO11" s="27">
        <v>0.66049999999999998</v>
      </c>
      <c r="IP11" s="27">
        <v>0.6613</v>
      </c>
      <c r="IQ11" s="27">
        <v>0.6613</v>
      </c>
      <c r="IR11" s="27">
        <v>0.6613</v>
      </c>
      <c r="IS11" s="27">
        <v>0.66369999999999996</v>
      </c>
      <c r="IT11" s="27">
        <v>0.6643</v>
      </c>
      <c r="IU11" s="27">
        <v>0.66549999999999998</v>
      </c>
      <c r="IV11" s="27">
        <v>0.66700000000000004</v>
      </c>
      <c r="IW11" s="27">
        <v>0.66790000000000005</v>
      </c>
      <c r="IX11" s="27">
        <v>0.66790000000000005</v>
      </c>
      <c r="IY11" s="27">
        <v>0.66790000000000005</v>
      </c>
      <c r="IZ11" s="27">
        <v>0.66710000000000003</v>
      </c>
      <c r="JA11" s="27">
        <v>0.65969999999999995</v>
      </c>
      <c r="JB11" s="27">
        <v>0.65890000000000004</v>
      </c>
      <c r="JC11" s="27">
        <v>0.65780000000000005</v>
      </c>
      <c r="JD11" s="27">
        <v>0.65749999999999997</v>
      </c>
      <c r="JE11" s="27">
        <v>0.65749999999999997</v>
      </c>
      <c r="JF11" s="27">
        <v>0.65749999999999997</v>
      </c>
      <c r="JG11" s="27">
        <v>0.65490000000000004</v>
      </c>
      <c r="JH11" s="27">
        <v>0.65190000000000003</v>
      </c>
      <c r="JI11" s="27">
        <v>0.6512</v>
      </c>
      <c r="JJ11" s="27">
        <v>0.65349999999999997</v>
      </c>
      <c r="JK11" s="27">
        <v>0.65820000000000001</v>
      </c>
      <c r="JL11" s="27">
        <v>0.65820000000000001</v>
      </c>
      <c r="JM11" s="27">
        <v>0.65820000000000001</v>
      </c>
      <c r="JN11" s="27">
        <v>0.65980000000000005</v>
      </c>
      <c r="JO11" s="27">
        <v>0.65669999999999995</v>
      </c>
      <c r="JP11" s="27">
        <v>0.65510000000000002</v>
      </c>
      <c r="JQ11" s="27">
        <v>0.66090000000000004</v>
      </c>
      <c r="JR11" s="27">
        <v>0.66349999999999998</v>
      </c>
      <c r="JS11" s="27">
        <v>0.66349999999999998</v>
      </c>
      <c r="JT11" s="27">
        <v>0.66349999999999998</v>
      </c>
      <c r="JU11" s="27">
        <v>0.66679999999999995</v>
      </c>
      <c r="JV11" s="27">
        <v>0.66959999999999997</v>
      </c>
      <c r="JW11" s="27">
        <v>0.67130000000000001</v>
      </c>
      <c r="JX11" s="27">
        <v>0.66800000000000004</v>
      </c>
      <c r="JY11" s="27">
        <v>0.66659999999999997</v>
      </c>
      <c r="JZ11" s="27">
        <v>0.66659999999999997</v>
      </c>
      <c r="KA11" s="27">
        <v>0.66659999999999997</v>
      </c>
      <c r="KB11" s="27">
        <v>0.6673</v>
      </c>
      <c r="KC11" s="27">
        <v>0.67069999999999996</v>
      </c>
      <c r="KD11" s="27">
        <v>0.66559999999999997</v>
      </c>
      <c r="KE11" s="27">
        <v>0.66180000000000005</v>
      </c>
      <c r="KF11" s="27">
        <v>0.66020000000000001</v>
      </c>
      <c r="KG11" s="27">
        <v>0.66020000000000001</v>
      </c>
      <c r="KH11" s="27">
        <v>0.66020000000000001</v>
      </c>
      <c r="KI11" s="27">
        <v>0.65849999999999997</v>
      </c>
      <c r="KJ11" s="27">
        <v>0.65559999999999996</v>
      </c>
      <c r="KK11" s="27">
        <v>0.66020000000000001</v>
      </c>
      <c r="KL11" s="27">
        <v>0.65780000000000005</v>
      </c>
      <c r="KM11" s="27">
        <v>0.65969999999999995</v>
      </c>
      <c r="KN11" s="27">
        <v>0.65969999999999995</v>
      </c>
      <c r="KO11" s="27">
        <v>0.65969999999999995</v>
      </c>
      <c r="KP11" s="27">
        <v>0.66549999999999998</v>
      </c>
      <c r="KQ11" s="27">
        <v>0.67369999999999997</v>
      </c>
      <c r="KR11" s="27">
        <v>0.67490000000000006</v>
      </c>
      <c r="KS11" s="27">
        <v>0.67290000000000005</v>
      </c>
      <c r="KT11" s="27">
        <v>0.67490000000000006</v>
      </c>
      <c r="KU11" s="27">
        <v>0.67490000000000006</v>
      </c>
      <c r="KV11" s="27">
        <v>0.67490000000000006</v>
      </c>
      <c r="KW11" s="27">
        <v>0.67520000000000002</v>
      </c>
      <c r="KX11" s="27">
        <v>0.68049999999999999</v>
      </c>
      <c r="KY11" s="27">
        <v>0.68179999999999996</v>
      </c>
      <c r="KZ11" s="27">
        <v>0.68069999999999997</v>
      </c>
      <c r="LA11" s="27">
        <v>0.67669999999999997</v>
      </c>
      <c r="LB11" s="27">
        <v>0.67669999999999997</v>
      </c>
      <c r="LC11" s="27">
        <v>0.67669999999999997</v>
      </c>
      <c r="LD11" s="27">
        <v>0.68169999999999997</v>
      </c>
      <c r="LE11" s="27">
        <v>0.68069999999999997</v>
      </c>
      <c r="LF11" s="27">
        <v>0.68089999999999995</v>
      </c>
      <c r="LG11" s="27">
        <v>0.68100000000000005</v>
      </c>
      <c r="LH11" s="27">
        <v>0.67649999999999999</v>
      </c>
      <c r="LI11" s="27">
        <v>0.67649999999999999</v>
      </c>
      <c r="LJ11" s="27">
        <v>0.67649999999999999</v>
      </c>
      <c r="LK11" s="27">
        <v>0.67259999999999998</v>
      </c>
      <c r="LL11" s="27">
        <v>0.67600000000000005</v>
      </c>
      <c r="LM11" s="27">
        <v>0.68100000000000005</v>
      </c>
      <c r="LN11" s="27">
        <v>0.67889999999999995</v>
      </c>
      <c r="LO11" s="27">
        <v>0.67379999999999995</v>
      </c>
      <c r="LP11" s="27">
        <v>0.67379999999999995</v>
      </c>
      <c r="LQ11" s="27">
        <v>0.67379999999999995</v>
      </c>
      <c r="LR11" s="27">
        <v>0.67620000000000002</v>
      </c>
      <c r="LS11" s="27">
        <v>0.67969999999999997</v>
      </c>
      <c r="LT11" s="27">
        <v>0.68149999999999999</v>
      </c>
      <c r="LU11" s="27">
        <v>0.6855</v>
      </c>
      <c r="LV11" s="27">
        <v>0.68220000000000003</v>
      </c>
      <c r="LW11" s="27">
        <v>0.68220000000000003</v>
      </c>
      <c r="LX11" s="27">
        <v>0.68220000000000003</v>
      </c>
      <c r="LY11" s="27">
        <v>0.67849999999999999</v>
      </c>
      <c r="LZ11" s="27">
        <v>0.67620000000000002</v>
      </c>
      <c r="MA11" s="27">
        <v>0.67500000000000004</v>
      </c>
      <c r="MB11" s="27">
        <v>0.67220000000000002</v>
      </c>
      <c r="MC11" s="27">
        <v>0.67589999999999995</v>
      </c>
      <c r="MD11" s="27">
        <v>0.67589999999999995</v>
      </c>
      <c r="ME11" s="27">
        <v>0.67589999999999995</v>
      </c>
      <c r="MF11" s="27">
        <v>0.67600000000000005</v>
      </c>
      <c r="MG11" s="27">
        <v>0.68149999999999999</v>
      </c>
      <c r="MH11" s="27">
        <v>0.68669999999999998</v>
      </c>
      <c r="MI11" s="27">
        <v>0.69040000000000001</v>
      </c>
      <c r="MJ11" s="27">
        <v>0.69</v>
      </c>
      <c r="MK11" s="27">
        <v>0.69</v>
      </c>
      <c r="ML11" s="27">
        <v>0.69</v>
      </c>
      <c r="MM11" s="27">
        <v>0.68489999999999995</v>
      </c>
      <c r="MN11" s="27">
        <v>0.68700000000000006</v>
      </c>
      <c r="MO11" s="27">
        <v>0.68869999999999998</v>
      </c>
      <c r="MP11" s="27">
        <v>0.69489999999999996</v>
      </c>
      <c r="MQ11" s="27">
        <v>0.69540000000000002</v>
      </c>
      <c r="MR11" s="27">
        <v>0.69540000000000002</v>
      </c>
      <c r="MS11" s="27">
        <v>0.69540000000000002</v>
      </c>
      <c r="MT11" s="27">
        <v>0.70430000000000004</v>
      </c>
      <c r="MU11" s="27">
        <v>0.70389999999999997</v>
      </c>
      <c r="MV11" s="27">
        <v>0.70250000000000001</v>
      </c>
      <c r="MW11" s="27">
        <v>0.70330000000000004</v>
      </c>
      <c r="MX11" s="27">
        <v>0.70240000000000002</v>
      </c>
      <c r="MY11" s="27">
        <v>0.70240000000000002</v>
      </c>
      <c r="MZ11" s="27">
        <v>0.70240000000000002</v>
      </c>
      <c r="NA11" s="27">
        <v>0.70499999999999996</v>
      </c>
      <c r="NB11" s="27">
        <v>0.70440000000000003</v>
      </c>
      <c r="NC11" s="27">
        <v>0.70179999999999998</v>
      </c>
      <c r="ND11" s="27">
        <v>0.70479999999999998</v>
      </c>
      <c r="NE11" s="27">
        <v>0.69720000000000004</v>
      </c>
      <c r="NF11" s="27">
        <v>0.69720000000000004</v>
      </c>
      <c r="NG11" s="27">
        <v>0.69720000000000004</v>
      </c>
      <c r="NH11" s="27">
        <v>0.70130000000000003</v>
      </c>
      <c r="NI11" s="27">
        <v>0.69710000000000005</v>
      </c>
      <c r="NJ11" s="27">
        <v>0.69159999999999999</v>
      </c>
      <c r="NK11" s="27">
        <v>0.69489999999999996</v>
      </c>
      <c r="NL11" s="27">
        <v>0.69159999999999999</v>
      </c>
      <c r="NM11" s="27">
        <v>0.69159999999999999</v>
      </c>
      <c r="NN11" s="27">
        <v>0.69159999999999999</v>
      </c>
      <c r="NO11" s="27">
        <v>0.69210000000000005</v>
      </c>
      <c r="NP11" s="27">
        <v>0.68959999999999999</v>
      </c>
      <c r="NQ11" s="27">
        <v>0.69410000000000005</v>
      </c>
      <c r="NR11" s="27">
        <v>0.6905</v>
      </c>
      <c r="NS11" s="27">
        <v>0.69099999999999995</v>
      </c>
      <c r="NT11" s="27">
        <v>0.69099999999999995</v>
      </c>
      <c r="NU11" s="27">
        <v>0.69099999999999995</v>
      </c>
      <c r="NV11" s="27">
        <v>0.68930000000000002</v>
      </c>
      <c r="NW11" s="27">
        <v>0.6885</v>
      </c>
      <c r="NX11" s="27">
        <v>0.69</v>
      </c>
      <c r="NY11" s="27">
        <v>0.69510000000000005</v>
      </c>
      <c r="NZ11" s="27">
        <v>0.69750000000000001</v>
      </c>
      <c r="OA11" s="27">
        <v>0.69750000000000001</v>
      </c>
      <c r="OB11" s="27">
        <v>0.69750000000000001</v>
      </c>
      <c r="OC11" s="27">
        <v>0.69279999999999997</v>
      </c>
      <c r="OD11" s="27">
        <v>0.69899999999999995</v>
      </c>
      <c r="OE11" s="27">
        <v>0.69750000000000001</v>
      </c>
      <c r="OF11" s="27">
        <v>0.6996</v>
      </c>
      <c r="OG11" s="27">
        <v>0.70130000000000003</v>
      </c>
      <c r="OH11" s="27">
        <v>0.70130000000000003</v>
      </c>
      <c r="OI11" s="27">
        <v>0.70130000000000003</v>
      </c>
      <c r="OJ11" s="27">
        <v>0.70369999999999999</v>
      </c>
      <c r="OK11" s="27">
        <v>0.70199999999999996</v>
      </c>
      <c r="OL11" s="27">
        <v>0.70450000000000002</v>
      </c>
      <c r="OM11" s="27">
        <v>0.70450000000000002</v>
      </c>
      <c r="ON11" s="27">
        <v>0.70520000000000005</v>
      </c>
      <c r="OO11" s="27">
        <v>0.70520000000000005</v>
      </c>
      <c r="OP11" s="27">
        <v>0.70520000000000005</v>
      </c>
      <c r="OQ11" s="27">
        <v>0.7077</v>
      </c>
      <c r="OR11" s="27">
        <v>0.70709999999999995</v>
      </c>
      <c r="OS11" s="27">
        <v>0.71279999999999999</v>
      </c>
      <c r="OT11" s="27">
        <v>0.7177</v>
      </c>
      <c r="OU11" s="27">
        <v>0.72270000000000001</v>
      </c>
      <c r="OV11" s="27">
        <v>0.72270000000000001</v>
      </c>
      <c r="OW11" s="27">
        <v>0.72270000000000001</v>
      </c>
      <c r="OX11" s="27">
        <v>0.73099999999999998</v>
      </c>
      <c r="OY11" s="27">
        <v>0.73250000000000004</v>
      </c>
      <c r="OZ11" s="27">
        <v>0.7339</v>
      </c>
      <c r="PA11" s="27">
        <v>0.73399999999999999</v>
      </c>
      <c r="PB11" s="27">
        <v>0.73740000000000006</v>
      </c>
      <c r="PC11" s="27">
        <v>0.73740000000000006</v>
      </c>
      <c r="PD11" s="27">
        <v>0.73740000000000006</v>
      </c>
      <c r="PE11" s="27">
        <v>0.7379</v>
      </c>
      <c r="PF11" s="27">
        <v>0.73660000000000003</v>
      </c>
      <c r="PG11" s="27">
        <v>0.73550000000000004</v>
      </c>
      <c r="PH11" s="27">
        <v>0.72929999999999995</v>
      </c>
      <c r="PI11" s="27">
        <v>0.72460000000000002</v>
      </c>
      <c r="PJ11" s="27">
        <v>0.72460000000000002</v>
      </c>
      <c r="PK11" s="27">
        <v>0.72460000000000002</v>
      </c>
      <c r="PL11" s="27">
        <v>0.7298</v>
      </c>
      <c r="PM11" s="27">
        <v>0.72850000000000004</v>
      </c>
      <c r="PN11" s="27">
        <v>0.72550000000000003</v>
      </c>
      <c r="PO11" s="27">
        <v>0.72060000000000002</v>
      </c>
      <c r="PP11" s="27">
        <v>0.72060000000000002</v>
      </c>
      <c r="PQ11" s="27">
        <v>0.72060000000000002</v>
      </c>
      <c r="PR11" s="27">
        <v>0.72060000000000002</v>
      </c>
      <c r="PS11" s="27">
        <v>0.72060000000000002</v>
      </c>
      <c r="PT11" s="27">
        <v>0.72609999999999997</v>
      </c>
      <c r="PU11" s="27">
        <v>0.72619999999999996</v>
      </c>
      <c r="PV11" s="27">
        <v>0.7288</v>
      </c>
      <c r="PW11" s="27">
        <v>0.72519999999999996</v>
      </c>
      <c r="PX11" s="27">
        <v>0.72519999999999996</v>
      </c>
      <c r="PY11" s="27">
        <v>0.72519999999999996</v>
      </c>
      <c r="PZ11" s="27">
        <v>0.72319999999999995</v>
      </c>
      <c r="QA11" s="27">
        <v>0.71609999999999996</v>
      </c>
      <c r="QB11" s="27">
        <v>0.72050000000000003</v>
      </c>
      <c r="QC11" s="27">
        <v>0.72130000000000005</v>
      </c>
      <c r="QD11" s="27">
        <v>0.72350000000000003</v>
      </c>
      <c r="QE11" s="27">
        <v>0.72350000000000003</v>
      </c>
      <c r="QF11" s="27">
        <v>0.72350000000000003</v>
      </c>
      <c r="QG11" s="27">
        <v>0.72960000000000003</v>
      </c>
      <c r="QH11" s="27">
        <v>0.7339</v>
      </c>
      <c r="QI11" s="27">
        <v>0.7349</v>
      </c>
      <c r="QJ11" s="27">
        <v>0.72989999999999999</v>
      </c>
      <c r="QK11" s="27">
        <v>0.72589999999999999</v>
      </c>
      <c r="QL11" s="27">
        <v>0.72589999999999999</v>
      </c>
      <c r="QM11" s="27">
        <v>0.72589999999999999</v>
      </c>
      <c r="QN11" s="27">
        <v>0.72629999999999995</v>
      </c>
      <c r="QO11" s="27">
        <v>0.72770000000000001</v>
      </c>
      <c r="QP11" s="27">
        <v>0.73070000000000002</v>
      </c>
      <c r="QQ11" s="27">
        <v>0.7228</v>
      </c>
      <c r="QR11" s="27">
        <v>0.72360000000000002</v>
      </c>
      <c r="QS11" s="27">
        <v>0.72360000000000002</v>
      </c>
      <c r="QT11" s="27">
        <v>0.72360000000000002</v>
      </c>
      <c r="QU11" s="27">
        <v>0.72160000000000002</v>
      </c>
      <c r="QV11" s="27">
        <v>0.72250000000000003</v>
      </c>
      <c r="QW11" s="27">
        <v>0.72709999999999997</v>
      </c>
      <c r="QX11" s="27">
        <v>0.73129999999999995</v>
      </c>
      <c r="QY11" s="27">
        <v>0.72929999999999995</v>
      </c>
      <c r="QZ11" s="27">
        <v>0.72929999999999995</v>
      </c>
      <c r="RA11" s="27">
        <v>0.72929999999999995</v>
      </c>
      <c r="RB11" s="27">
        <v>0.73240000000000005</v>
      </c>
      <c r="RC11" s="27">
        <v>0.7349</v>
      </c>
      <c r="RD11" s="27">
        <v>0.73529999999999995</v>
      </c>
      <c r="RE11" s="27">
        <v>0.73780000000000001</v>
      </c>
      <c r="RF11" s="27">
        <v>0.73960000000000004</v>
      </c>
      <c r="RG11" s="27">
        <v>0.73960000000000004</v>
      </c>
      <c r="RH11" s="27">
        <v>0.73960000000000004</v>
      </c>
      <c r="RI11" s="27">
        <v>0.73880000000000001</v>
      </c>
      <c r="RJ11" s="27">
        <v>0.73180000000000001</v>
      </c>
      <c r="RK11" s="27">
        <v>0.72799999999999998</v>
      </c>
      <c r="RL11" s="27">
        <v>0.7248</v>
      </c>
      <c r="RM11" s="27">
        <v>0.72399999999999998</v>
      </c>
      <c r="RN11" s="27">
        <v>0.72399999999999998</v>
      </c>
      <c r="RO11" s="27">
        <v>0.72399999999999998</v>
      </c>
      <c r="RP11" s="27">
        <v>0.72219999999999995</v>
      </c>
      <c r="RQ11" s="27">
        <v>0.73019999999999996</v>
      </c>
      <c r="RR11" s="27">
        <v>0.72719999999999996</v>
      </c>
      <c r="RS11" s="27">
        <v>0.73070000000000002</v>
      </c>
      <c r="RT11" s="27">
        <v>0.73660000000000003</v>
      </c>
      <c r="RU11" s="27">
        <v>0.73660000000000003</v>
      </c>
      <c r="RV11" s="27">
        <v>0.73660000000000003</v>
      </c>
      <c r="RW11" s="27">
        <v>0.73529999999999995</v>
      </c>
      <c r="RX11" s="27">
        <v>0.74139999999999995</v>
      </c>
      <c r="RY11" s="27">
        <v>0.73340000000000005</v>
      </c>
      <c r="RZ11" s="27">
        <v>0.73329999999999995</v>
      </c>
      <c r="SA11" s="27">
        <v>0.73399999999999999</v>
      </c>
      <c r="SB11" s="27">
        <v>0.73399999999999999</v>
      </c>
      <c r="SC11" s="27">
        <v>0.73399999999999999</v>
      </c>
      <c r="SD11" s="27">
        <v>0.73750000000000004</v>
      </c>
      <c r="SE11" s="27">
        <v>0.74070000000000003</v>
      </c>
      <c r="SF11" s="27">
        <v>0.73250000000000004</v>
      </c>
      <c r="SG11" s="27">
        <v>0.73029999999999995</v>
      </c>
      <c r="SH11" s="27">
        <v>0.72809999999999997</v>
      </c>
      <c r="SI11" s="27">
        <v>0.72809999999999997</v>
      </c>
      <c r="SJ11" s="27">
        <v>0.72809999999999997</v>
      </c>
      <c r="SK11" s="27">
        <v>0.73009999999999997</v>
      </c>
      <c r="SL11" s="27">
        <v>0.72640000000000005</v>
      </c>
      <c r="SM11" s="27">
        <v>0.72760000000000002</v>
      </c>
      <c r="SN11" s="27">
        <v>0.72960000000000003</v>
      </c>
      <c r="SO11" s="27">
        <v>0.72560000000000002</v>
      </c>
      <c r="SP11" s="27">
        <v>0.72560000000000002</v>
      </c>
      <c r="SQ11" s="27">
        <v>0.72560000000000002</v>
      </c>
      <c r="SR11" s="27">
        <v>0.72160000000000002</v>
      </c>
      <c r="SS11" s="27">
        <v>0.72009999999999996</v>
      </c>
      <c r="ST11" s="27">
        <v>0.71879999999999999</v>
      </c>
      <c r="SU11" s="27">
        <v>0.71689999999999998</v>
      </c>
      <c r="SV11" s="27">
        <v>0.71540000000000004</v>
      </c>
      <c r="SW11" s="27">
        <v>0.71540000000000004</v>
      </c>
      <c r="SX11" s="27">
        <v>0.71540000000000004</v>
      </c>
      <c r="SY11" s="27">
        <v>0.71150000000000002</v>
      </c>
      <c r="SZ11" s="27">
        <v>0.7097</v>
      </c>
      <c r="TA11" s="27">
        <v>0.71160000000000001</v>
      </c>
      <c r="TB11" s="27">
        <v>0.71179999999999999</v>
      </c>
      <c r="TC11" s="27">
        <v>0.71179999999999999</v>
      </c>
      <c r="TD11" s="27">
        <v>0.71179999999999999</v>
      </c>
      <c r="TE11" s="27">
        <v>0.71179999999999999</v>
      </c>
      <c r="TF11" s="27">
        <v>0.70799999999999996</v>
      </c>
      <c r="TG11" s="27">
        <v>0.70699999999999996</v>
      </c>
      <c r="TH11" s="27">
        <v>0.70120000000000005</v>
      </c>
      <c r="TI11" s="27">
        <v>0.70120000000000005</v>
      </c>
      <c r="TJ11" s="27">
        <v>0.70120000000000005</v>
      </c>
      <c r="TK11" s="27">
        <v>0.70120000000000005</v>
      </c>
      <c r="TL11" s="27">
        <v>0.70120000000000005</v>
      </c>
      <c r="TM11" s="27">
        <v>0.70040000000000002</v>
      </c>
      <c r="TN11" s="27">
        <v>0.69799999999999995</v>
      </c>
      <c r="TO11" s="27">
        <v>0.70099999999999996</v>
      </c>
      <c r="TP11" s="27">
        <v>0.7006</v>
      </c>
      <c r="TQ11" s="27">
        <v>0.7026</v>
      </c>
      <c r="TR11" s="27">
        <v>0.7026</v>
      </c>
      <c r="TS11" s="27">
        <v>0.7026</v>
      </c>
      <c r="TT11" s="27">
        <v>0.69950000000000001</v>
      </c>
      <c r="TU11" s="27">
        <v>0.69499999999999995</v>
      </c>
      <c r="TV11" s="27">
        <v>0.69389999999999996</v>
      </c>
      <c r="TW11" s="27">
        <v>0.69189999999999996</v>
      </c>
      <c r="TX11" s="27">
        <v>0.68440000000000001</v>
      </c>
      <c r="TY11" s="27">
        <v>0.68440000000000001</v>
      </c>
      <c r="TZ11" s="27">
        <v>0.68440000000000001</v>
      </c>
      <c r="UA11" s="27">
        <v>0.68320000000000003</v>
      </c>
      <c r="UB11" s="27">
        <v>0.68940000000000001</v>
      </c>
      <c r="UC11" s="27">
        <v>0.68910000000000005</v>
      </c>
      <c r="UD11" s="27">
        <v>0.68659999999999999</v>
      </c>
      <c r="UE11" s="27">
        <v>0.68510000000000004</v>
      </c>
      <c r="UF11" s="27">
        <v>0.68510000000000004</v>
      </c>
      <c r="UG11" s="27">
        <v>0.68510000000000004</v>
      </c>
      <c r="UH11" s="27">
        <v>0.68420000000000003</v>
      </c>
      <c r="UI11" s="27">
        <v>0.69</v>
      </c>
      <c r="UJ11" s="27">
        <v>0.69289999999999996</v>
      </c>
      <c r="UK11" s="27">
        <v>0.69069999999999998</v>
      </c>
      <c r="UL11" s="27">
        <v>0.68830000000000002</v>
      </c>
      <c r="UM11" s="27">
        <v>0.68830000000000002</v>
      </c>
      <c r="UN11" s="27">
        <v>0.68830000000000002</v>
      </c>
      <c r="UO11" s="27">
        <v>0.68889999999999996</v>
      </c>
      <c r="UP11" s="27">
        <v>0.68379999999999996</v>
      </c>
      <c r="UQ11" s="27">
        <v>0.68200000000000005</v>
      </c>
      <c r="UR11" s="27">
        <v>0.68320000000000003</v>
      </c>
      <c r="US11" s="27">
        <v>0.67900000000000005</v>
      </c>
      <c r="UT11" s="27">
        <v>0.67900000000000005</v>
      </c>
      <c r="UU11" s="27">
        <v>0.67900000000000005</v>
      </c>
      <c r="UV11" s="27">
        <v>0.68420000000000003</v>
      </c>
      <c r="UW11" s="27">
        <v>0.69059999999999999</v>
      </c>
      <c r="UX11" s="27">
        <v>0.68720000000000003</v>
      </c>
      <c r="UY11" s="27">
        <v>0.69059999999999999</v>
      </c>
      <c r="UZ11" s="27">
        <v>0.69450000000000001</v>
      </c>
      <c r="VA11" s="27">
        <v>0.69450000000000001</v>
      </c>
      <c r="VB11" s="27">
        <v>0.69450000000000001</v>
      </c>
      <c r="VC11" s="27">
        <v>0.69579999999999997</v>
      </c>
      <c r="VD11" s="27">
        <v>0.69299999999999995</v>
      </c>
      <c r="VE11" s="27">
        <v>0.69159999999999999</v>
      </c>
      <c r="VF11" s="27">
        <v>0.69</v>
      </c>
      <c r="VG11" s="27">
        <v>0.69399999999999995</v>
      </c>
      <c r="VH11" s="27">
        <v>0.69399999999999995</v>
      </c>
      <c r="VI11" s="27">
        <v>0.69399999999999995</v>
      </c>
      <c r="VJ11" s="27">
        <v>0.69040000000000001</v>
      </c>
      <c r="VK11" s="27">
        <v>0.6885</v>
      </c>
      <c r="VL11" s="27">
        <v>0.68440000000000001</v>
      </c>
      <c r="VM11" s="27">
        <v>0.68530000000000002</v>
      </c>
      <c r="VN11" s="27">
        <v>0.68369999999999997</v>
      </c>
      <c r="VO11" s="27">
        <v>0.68369999999999997</v>
      </c>
      <c r="VP11" s="27">
        <v>0.68369999999999997</v>
      </c>
      <c r="VQ11" s="27">
        <v>0.68659999999999999</v>
      </c>
      <c r="VR11" s="27">
        <v>0.68830000000000002</v>
      </c>
      <c r="VS11" s="27">
        <v>0.6915</v>
      </c>
      <c r="VT11" s="27">
        <v>0.69720000000000004</v>
      </c>
      <c r="VU11" s="27">
        <v>0.69989999999999997</v>
      </c>
      <c r="VV11" s="27">
        <v>0.69989999999999997</v>
      </c>
      <c r="VW11" s="27">
        <v>0.69989999999999997</v>
      </c>
      <c r="VX11" s="27">
        <v>0.70189999999999997</v>
      </c>
      <c r="VY11" s="27">
        <v>0.71260000000000001</v>
      </c>
      <c r="VZ11" s="27">
        <v>0.71809999999999996</v>
      </c>
      <c r="WA11" s="27">
        <v>0.71879999999999999</v>
      </c>
      <c r="WB11" s="27">
        <v>0.71399999999999997</v>
      </c>
      <c r="WC11" s="27">
        <v>0.71399999999999997</v>
      </c>
      <c r="WD11" s="27">
        <v>0.71399999999999997</v>
      </c>
      <c r="WE11" s="27">
        <v>0.71099999999999997</v>
      </c>
      <c r="WF11" s="27">
        <v>0.70740000000000003</v>
      </c>
      <c r="WG11" s="27">
        <v>0.70689999999999997</v>
      </c>
      <c r="WH11" s="27">
        <v>0.70809999999999995</v>
      </c>
      <c r="WI11" s="27">
        <v>0.70899999999999996</v>
      </c>
      <c r="WJ11" s="27">
        <v>0.70899999999999996</v>
      </c>
      <c r="WK11" s="27">
        <v>0.70899999999999996</v>
      </c>
      <c r="WL11" s="27">
        <v>0.71540000000000004</v>
      </c>
      <c r="WM11" s="27">
        <v>0.71860000000000002</v>
      </c>
      <c r="WN11" s="27">
        <v>0.71779999999999999</v>
      </c>
      <c r="WO11" s="27">
        <v>0.71889999999999998</v>
      </c>
      <c r="WP11" s="27">
        <v>0.72189999999999999</v>
      </c>
      <c r="WQ11" s="27">
        <v>0.72189999999999999</v>
      </c>
      <c r="WR11" s="27">
        <v>0.72189999999999999</v>
      </c>
      <c r="WS11" s="27">
        <v>0.7198</v>
      </c>
      <c r="WT11" s="27">
        <v>0.72009999999999996</v>
      </c>
      <c r="WU11" s="27">
        <v>0.72009999999999996</v>
      </c>
      <c r="WV11" s="27">
        <v>0.72789999999999999</v>
      </c>
      <c r="WW11" s="27">
        <v>0.73219999999999996</v>
      </c>
      <c r="WX11" s="27">
        <v>0.73219999999999996</v>
      </c>
      <c r="WY11" s="27">
        <v>0.73219999999999996</v>
      </c>
      <c r="WZ11" s="27">
        <v>0.73180000000000001</v>
      </c>
      <c r="XA11" s="27">
        <v>0.73770000000000002</v>
      </c>
      <c r="XB11" s="27">
        <v>0.73009999999999997</v>
      </c>
      <c r="XC11" s="27">
        <v>0.72850000000000004</v>
      </c>
      <c r="XD11" s="27">
        <v>0.72909999999999997</v>
      </c>
      <c r="XE11" s="27">
        <v>0.72909999999999997</v>
      </c>
      <c r="XF11" s="27">
        <v>0.72909999999999997</v>
      </c>
      <c r="XG11" s="27">
        <v>0.72140000000000004</v>
      </c>
      <c r="XH11" s="27">
        <v>0.72819999999999996</v>
      </c>
      <c r="XI11" s="27">
        <v>0.73019999999999996</v>
      </c>
      <c r="XJ11" s="27">
        <v>0.72699999999999998</v>
      </c>
      <c r="XK11" s="27">
        <v>0.73080000000000001</v>
      </c>
      <c r="XL11" s="27">
        <v>0.73080000000000001</v>
      </c>
      <c r="XM11" s="27">
        <v>0.73080000000000001</v>
      </c>
      <c r="XN11" s="27">
        <v>0.72050000000000003</v>
      </c>
      <c r="XO11" s="27">
        <v>0.72189999999999999</v>
      </c>
      <c r="XP11" s="27">
        <v>0.71930000000000005</v>
      </c>
      <c r="XQ11" s="27">
        <v>0.7177</v>
      </c>
      <c r="XR11" s="27">
        <v>0.71640000000000004</v>
      </c>
      <c r="XS11" s="27">
        <v>0.71640000000000004</v>
      </c>
      <c r="XT11" s="27">
        <v>0.71640000000000004</v>
      </c>
      <c r="XU11" s="27">
        <v>0.71360000000000001</v>
      </c>
      <c r="XV11" s="27">
        <v>0.72319999999999995</v>
      </c>
      <c r="XW11" s="27">
        <v>0.72860000000000003</v>
      </c>
      <c r="XX11" s="27">
        <v>0.72460000000000002</v>
      </c>
      <c r="XY11" s="27">
        <v>0.72160000000000002</v>
      </c>
      <c r="XZ11" s="27">
        <v>0.72160000000000002</v>
      </c>
      <c r="YA11" s="27">
        <v>0.72160000000000002</v>
      </c>
      <c r="YB11" s="27">
        <v>0.72189999999999999</v>
      </c>
      <c r="YC11" s="27">
        <v>0.72240000000000004</v>
      </c>
      <c r="YD11" s="27">
        <v>0.72819999999999996</v>
      </c>
      <c r="YE11" s="27">
        <v>0.73180000000000001</v>
      </c>
      <c r="YF11" s="27">
        <v>0.73209999999999997</v>
      </c>
      <c r="YG11" s="27">
        <v>0.73209999999999997</v>
      </c>
      <c r="YH11" s="27">
        <v>0.73209999999999997</v>
      </c>
      <c r="YI11" s="27">
        <v>0.73050000000000004</v>
      </c>
      <c r="YJ11" s="27">
        <v>0.72499999999999998</v>
      </c>
      <c r="YK11" s="27">
        <v>0.72850000000000004</v>
      </c>
      <c r="YL11" s="27">
        <v>0.72970000000000002</v>
      </c>
      <c r="YM11" s="27">
        <v>0.72850000000000004</v>
      </c>
      <c r="YN11" s="27">
        <v>0.72850000000000004</v>
      </c>
      <c r="YO11" s="27">
        <v>0.72850000000000004</v>
      </c>
      <c r="YP11" s="27">
        <v>0.7268</v>
      </c>
      <c r="YQ11" s="27">
        <v>0.73270000000000002</v>
      </c>
      <c r="YR11" s="27">
        <v>0.73670000000000002</v>
      </c>
      <c r="YS11" s="27">
        <v>0.73580000000000001</v>
      </c>
      <c r="YT11" s="27">
        <v>0.74509999999999998</v>
      </c>
      <c r="YU11" s="27">
        <v>0.74509999999999998</v>
      </c>
      <c r="YV11" s="27">
        <v>0.74509999999999998</v>
      </c>
      <c r="YW11" s="27">
        <v>0.7419</v>
      </c>
      <c r="YX11" s="27">
        <v>0.74270000000000003</v>
      </c>
      <c r="YY11" s="27">
        <v>0.747</v>
      </c>
      <c r="YZ11" s="27">
        <v>0.74829999999999997</v>
      </c>
      <c r="ZA11" s="27">
        <v>0.74739999999999995</v>
      </c>
      <c r="ZB11" s="27">
        <v>0.74739999999999995</v>
      </c>
      <c r="ZC11" s="27">
        <v>0.74739999999999995</v>
      </c>
      <c r="ZD11" s="27">
        <v>0.75190000000000001</v>
      </c>
      <c r="ZE11" s="27">
        <v>0.74270000000000003</v>
      </c>
      <c r="ZF11" s="27">
        <v>0.74429999999999996</v>
      </c>
      <c r="ZG11" s="27">
        <v>0.74390000000000001</v>
      </c>
      <c r="ZH11" s="27">
        <v>0.74390000000000001</v>
      </c>
      <c r="ZI11" s="27">
        <v>0.74390000000000001</v>
      </c>
      <c r="ZJ11" s="27">
        <v>0.74390000000000001</v>
      </c>
      <c r="ZK11" s="27">
        <v>0.73480000000000001</v>
      </c>
      <c r="ZL11" s="27">
        <v>0.73740000000000006</v>
      </c>
      <c r="ZM11" s="27">
        <v>0.73540000000000005</v>
      </c>
      <c r="ZN11" s="27">
        <v>0.73360000000000003</v>
      </c>
      <c r="ZO11" s="27">
        <v>0.73060000000000003</v>
      </c>
      <c r="ZP11" s="27">
        <v>0.73060000000000003</v>
      </c>
      <c r="ZQ11" s="27">
        <v>0.73060000000000003</v>
      </c>
      <c r="ZR11" s="27">
        <v>0.7329</v>
      </c>
      <c r="ZS11" s="27">
        <v>0.72340000000000004</v>
      </c>
      <c r="ZT11" s="27">
        <v>0.72240000000000004</v>
      </c>
      <c r="ZU11" s="27">
        <v>0.72699999999999998</v>
      </c>
      <c r="ZV11" s="27">
        <v>0.72829999999999995</v>
      </c>
      <c r="ZW11" s="27">
        <v>0.72829999999999995</v>
      </c>
      <c r="ZX11" s="27">
        <v>0.72829999999999995</v>
      </c>
      <c r="ZY11" s="27">
        <v>0.72529999999999994</v>
      </c>
      <c r="ZZ11" s="27">
        <v>0.72740000000000005</v>
      </c>
      <c r="AAA11" s="27">
        <v>0.72799999999999998</v>
      </c>
      <c r="AAB11" s="27">
        <v>0.72950000000000004</v>
      </c>
      <c r="AAC11" s="27">
        <v>0.73370000000000002</v>
      </c>
      <c r="AAD11" s="27">
        <v>0.73370000000000002</v>
      </c>
      <c r="AAE11" s="27">
        <v>0.73370000000000002</v>
      </c>
      <c r="AAF11" s="27">
        <v>0.72919999999999996</v>
      </c>
      <c r="AAG11" s="27">
        <v>0.72689999999999999</v>
      </c>
      <c r="AAH11" s="27">
        <v>0.73089999999999999</v>
      </c>
      <c r="AAI11" s="27">
        <v>0.7278</v>
      </c>
      <c r="AAJ11" s="27">
        <v>0.72809999999999997</v>
      </c>
      <c r="AAK11" s="27">
        <v>0.72809999999999997</v>
      </c>
      <c r="AAL11" s="27">
        <v>0.72809999999999997</v>
      </c>
      <c r="AAM11" s="27">
        <v>0.72550000000000003</v>
      </c>
      <c r="AAN11" s="27">
        <v>0.72370000000000001</v>
      </c>
      <c r="AAO11" s="27">
        <v>0.7238</v>
      </c>
      <c r="AAP11" s="27">
        <v>0.72670000000000001</v>
      </c>
      <c r="AAQ11" s="27">
        <v>0.72319999999999995</v>
      </c>
      <c r="AAR11" s="27">
        <v>0.72319999999999995</v>
      </c>
      <c r="AAS11" s="27">
        <v>0.72319999999999995</v>
      </c>
      <c r="AAT11" s="27">
        <v>0.72019999999999995</v>
      </c>
      <c r="AAU11" s="27">
        <v>0.72499999999999998</v>
      </c>
      <c r="AAV11" s="27">
        <v>0.72240000000000004</v>
      </c>
      <c r="AAW11" s="27">
        <v>0.72009999999999996</v>
      </c>
      <c r="AAX11" s="27">
        <v>0.72009999999999996</v>
      </c>
      <c r="AAY11" s="27">
        <v>0.72009999999999996</v>
      </c>
      <c r="AAZ11" s="27">
        <v>0.72009999999999996</v>
      </c>
      <c r="ABA11" s="27">
        <v>0.72099999999999997</v>
      </c>
      <c r="ABB11" s="27">
        <v>0.71909999999999996</v>
      </c>
      <c r="ABC11" s="27">
        <v>0.71730000000000005</v>
      </c>
      <c r="ABD11" s="27">
        <v>0.71340000000000003</v>
      </c>
      <c r="ABE11" s="27">
        <v>0.70940000000000003</v>
      </c>
      <c r="ABF11" s="27">
        <v>0.70940000000000003</v>
      </c>
      <c r="ABG11" s="27">
        <v>0.70940000000000003</v>
      </c>
      <c r="ABH11" s="27">
        <v>0.70689999999999997</v>
      </c>
      <c r="ABI11" s="27">
        <v>0.7107</v>
      </c>
      <c r="ABJ11" s="27">
        <v>0.70720000000000005</v>
      </c>
      <c r="ABK11" s="27">
        <v>0.70850000000000002</v>
      </c>
      <c r="ABL11" s="27">
        <v>0.70609999999999995</v>
      </c>
      <c r="ABM11" s="27">
        <v>0.70609999999999995</v>
      </c>
      <c r="ABN11" s="27">
        <v>0.70609999999999995</v>
      </c>
      <c r="ABO11" s="27">
        <v>0.70330000000000004</v>
      </c>
      <c r="ABP11" s="27">
        <v>0.7036</v>
      </c>
      <c r="ABQ11" s="27">
        <v>0.70409999999999995</v>
      </c>
      <c r="ABR11" s="27">
        <v>0.69750000000000001</v>
      </c>
      <c r="ABS11" s="27">
        <v>0.68889999999999996</v>
      </c>
      <c r="ABT11" s="27">
        <v>0.68889999999999996</v>
      </c>
      <c r="ABU11" s="27">
        <v>0.68889999999999996</v>
      </c>
      <c r="ABV11" s="27">
        <v>0.69310000000000005</v>
      </c>
      <c r="ABW11" s="27">
        <v>0.68920000000000003</v>
      </c>
      <c r="ABX11" s="27">
        <v>0.68730000000000002</v>
      </c>
      <c r="ABY11" s="27">
        <v>0.69110000000000005</v>
      </c>
      <c r="ABZ11" s="27">
        <v>0.68440000000000001</v>
      </c>
      <c r="ACA11" s="27">
        <v>0.68440000000000001</v>
      </c>
      <c r="ACB11" s="27">
        <v>0.68440000000000001</v>
      </c>
      <c r="ACC11" s="27">
        <v>0.68469999999999998</v>
      </c>
      <c r="ACD11" s="27">
        <v>0.69440000000000002</v>
      </c>
      <c r="ACE11" s="27">
        <v>0.68959999999999999</v>
      </c>
      <c r="ACF11" s="27">
        <v>0.69220000000000004</v>
      </c>
      <c r="ACG11" s="27">
        <v>0.68889999999999996</v>
      </c>
      <c r="ACH11" s="27">
        <v>0.68889999999999996</v>
      </c>
      <c r="ACI11" s="27">
        <v>0.68889999999999996</v>
      </c>
      <c r="ACJ11" s="27">
        <v>0.68620000000000003</v>
      </c>
      <c r="ACK11" s="27">
        <v>0.6925</v>
      </c>
      <c r="ACL11" s="27">
        <v>0.69159999999999999</v>
      </c>
      <c r="ACM11" s="27">
        <v>0.68759999999999999</v>
      </c>
      <c r="ACN11" s="27">
        <v>0.68759999999999999</v>
      </c>
      <c r="ACO11" s="27">
        <v>0.68759999999999999</v>
      </c>
      <c r="ACP11" s="27">
        <v>0.68759999999999999</v>
      </c>
      <c r="ACQ11" s="27">
        <v>0.68730000000000002</v>
      </c>
      <c r="ACR11" s="27">
        <v>0.68920000000000003</v>
      </c>
      <c r="ACS11" s="27">
        <v>0.69650000000000001</v>
      </c>
      <c r="ACT11" s="27">
        <v>0.70250000000000001</v>
      </c>
      <c r="ACU11" s="27">
        <v>0.70030000000000003</v>
      </c>
      <c r="ACV11" s="27">
        <v>0.70030000000000003</v>
      </c>
      <c r="ACW11" s="27">
        <v>0.70030000000000003</v>
      </c>
      <c r="ACX11" s="27">
        <v>0.70220000000000005</v>
      </c>
      <c r="ACY11" s="27">
        <v>0.70179999999999998</v>
      </c>
      <c r="ACZ11" s="27">
        <v>0.70340000000000003</v>
      </c>
      <c r="ADA11" s="27">
        <v>0.70040000000000002</v>
      </c>
      <c r="ADB11" s="27">
        <v>0.70040000000000002</v>
      </c>
      <c r="ADC11" s="27">
        <v>0.70040000000000002</v>
      </c>
      <c r="ADD11" s="27">
        <v>0.70040000000000002</v>
      </c>
      <c r="ADE11" s="27">
        <v>0.70040000000000002</v>
      </c>
      <c r="ADF11" s="27">
        <v>0.69220000000000004</v>
      </c>
      <c r="ADG11" s="27">
        <v>0.69450000000000001</v>
      </c>
      <c r="ADH11" s="27">
        <v>0.69410000000000005</v>
      </c>
      <c r="ADI11" s="27">
        <v>0.69710000000000005</v>
      </c>
      <c r="ADJ11" s="27">
        <v>0.69710000000000005</v>
      </c>
      <c r="ADK11" s="27">
        <v>0.69710000000000005</v>
      </c>
      <c r="ADL11" s="27">
        <v>0.69840000000000002</v>
      </c>
      <c r="ADM11" s="27">
        <v>0.69699999999999995</v>
      </c>
      <c r="ADN11" s="27">
        <v>0.69799999999999995</v>
      </c>
      <c r="ADO11" s="27">
        <v>0.70020000000000004</v>
      </c>
      <c r="ADP11" s="27">
        <v>0.69830000000000003</v>
      </c>
      <c r="ADQ11" s="27">
        <v>0.69830000000000003</v>
      </c>
      <c r="ADR11" s="27">
        <v>0.69830000000000003</v>
      </c>
      <c r="ADS11" s="27">
        <v>0.7016</v>
      </c>
      <c r="ADT11" s="27">
        <v>0.70150000000000001</v>
      </c>
      <c r="ADU11" s="27">
        <v>0.70269999999999999</v>
      </c>
      <c r="ADV11" s="27">
        <v>0.70630000000000004</v>
      </c>
      <c r="ADW11" s="27">
        <v>0.7016</v>
      </c>
      <c r="ADX11" s="27">
        <v>0.7016</v>
      </c>
      <c r="ADY11" s="27">
        <v>0.7016</v>
      </c>
      <c r="ADZ11" s="27">
        <v>0.70479999999999998</v>
      </c>
      <c r="AEA11" s="27">
        <v>0.70389999999999997</v>
      </c>
      <c r="AEB11" s="27">
        <v>0.7056</v>
      </c>
      <c r="AEC11" s="27">
        <v>0.70409999999999995</v>
      </c>
      <c r="AED11" s="27">
        <v>0.70089999999999997</v>
      </c>
      <c r="AEE11" s="27">
        <v>0.70089999999999997</v>
      </c>
      <c r="AEF11" s="27">
        <v>0.70089999999999997</v>
      </c>
      <c r="AEG11" s="27">
        <v>0.69869999999999999</v>
      </c>
      <c r="AEH11" s="27">
        <v>0.69530000000000003</v>
      </c>
      <c r="AEI11" s="27">
        <v>0.69079999999999997</v>
      </c>
      <c r="AEJ11" s="27">
        <v>0.69310000000000005</v>
      </c>
      <c r="AEK11" s="27">
        <v>0.69099999999999995</v>
      </c>
      <c r="AEL11" s="27">
        <v>0.69099999999999995</v>
      </c>
      <c r="AEM11" s="27">
        <v>0.69099999999999995</v>
      </c>
      <c r="AEN11" s="27">
        <v>0.69059999999999999</v>
      </c>
      <c r="AEO11" s="27">
        <v>0.69359999999999999</v>
      </c>
      <c r="AEP11" s="27">
        <v>0.69789999999999996</v>
      </c>
      <c r="AEQ11" s="27">
        <v>0.70240000000000002</v>
      </c>
      <c r="AER11" s="27">
        <v>0.70379999999999998</v>
      </c>
      <c r="AES11" s="27">
        <v>0.70379999999999998</v>
      </c>
      <c r="AET11" s="27">
        <v>0.70379999999999998</v>
      </c>
      <c r="AEU11" s="27">
        <v>0.70930000000000004</v>
      </c>
      <c r="AEV11" s="27">
        <v>0.71199999999999997</v>
      </c>
      <c r="AEW11" s="27">
        <v>0.72050000000000003</v>
      </c>
      <c r="AEX11" s="27">
        <v>0.72019999999999995</v>
      </c>
      <c r="AEY11" s="27">
        <v>0.72119999999999995</v>
      </c>
      <c r="AEZ11" s="27">
        <v>0.72119999999999995</v>
      </c>
      <c r="AFA11" s="27">
        <v>0.72119999999999995</v>
      </c>
      <c r="AFB11" s="27">
        <v>0.72230000000000005</v>
      </c>
      <c r="AFC11" s="27">
        <v>0.71650000000000003</v>
      </c>
      <c r="AFD11" s="27">
        <v>0.71399999999999997</v>
      </c>
      <c r="AFE11" s="27">
        <v>0.71870000000000001</v>
      </c>
      <c r="AFF11" s="27">
        <v>0.71919999999999995</v>
      </c>
      <c r="AFG11" s="27">
        <v>0.71919999999999995</v>
      </c>
      <c r="AFH11" s="27">
        <v>0.71919999999999995</v>
      </c>
      <c r="AFI11" s="27">
        <v>0.72240000000000004</v>
      </c>
      <c r="AFJ11" s="27">
        <v>0.71779999999999999</v>
      </c>
      <c r="AFK11" s="27">
        <v>0.71870000000000001</v>
      </c>
      <c r="AFL11" s="27">
        <v>0.71779999999999999</v>
      </c>
      <c r="AFM11" s="27">
        <v>0.71830000000000005</v>
      </c>
      <c r="AFN11" s="27">
        <v>0.71830000000000005</v>
      </c>
      <c r="AFO11" s="27">
        <v>0.71830000000000005</v>
      </c>
      <c r="AFP11" s="27">
        <v>0.72230000000000005</v>
      </c>
      <c r="AFQ11" s="27">
        <v>0.73050000000000004</v>
      </c>
      <c r="AFR11" s="27">
        <v>0.72960000000000003</v>
      </c>
      <c r="AFS11" s="27">
        <v>0.73009999999999997</v>
      </c>
      <c r="AFT11" s="27">
        <v>0.72670000000000001</v>
      </c>
      <c r="AFU11" s="27">
        <v>0.72670000000000001</v>
      </c>
      <c r="AFV11" s="27">
        <v>0.72670000000000001</v>
      </c>
      <c r="AFW11" s="27">
        <v>0.73209999999999997</v>
      </c>
      <c r="AFX11" s="27">
        <v>0.72819999999999996</v>
      </c>
      <c r="AFY11" s="27">
        <v>0.73119999999999996</v>
      </c>
      <c r="AFZ11" s="27">
        <v>0.72470000000000001</v>
      </c>
      <c r="AGA11" s="27">
        <v>0.72529999999999994</v>
      </c>
      <c r="AGB11" s="27">
        <v>0.72529999999999994</v>
      </c>
      <c r="AGC11" s="27">
        <v>0.72529999999999994</v>
      </c>
      <c r="AGD11" s="27">
        <v>0.72330000000000005</v>
      </c>
      <c r="AGE11" s="27">
        <v>0.72640000000000005</v>
      </c>
      <c r="AGF11" s="27">
        <v>0.72370000000000001</v>
      </c>
      <c r="AGG11" s="27">
        <v>0.71950000000000003</v>
      </c>
      <c r="AGH11" s="27">
        <v>0.71399999999999997</v>
      </c>
      <c r="AGI11" s="27">
        <v>0.71399999999999997</v>
      </c>
      <c r="AGJ11" s="27">
        <v>0.71399999999999997</v>
      </c>
      <c r="AGK11" s="27">
        <v>0.71799999999999997</v>
      </c>
      <c r="AGL11" s="27">
        <v>0.71870000000000001</v>
      </c>
      <c r="AGM11" s="27">
        <v>0.71819999999999995</v>
      </c>
      <c r="AGN11" s="27">
        <v>0.71020000000000005</v>
      </c>
      <c r="AGO11" s="27">
        <v>0.71299999999999997</v>
      </c>
      <c r="AGP11" s="27">
        <v>0.71299999999999997</v>
      </c>
      <c r="AGQ11" s="27">
        <v>0.71299999999999997</v>
      </c>
      <c r="AGR11" s="27">
        <v>0.71289999999999998</v>
      </c>
      <c r="AGS11" s="27">
        <v>0.69889999999999997</v>
      </c>
      <c r="AGT11" s="27">
        <v>0.69679999999999997</v>
      </c>
      <c r="AGU11" s="27">
        <v>0.69789999999999996</v>
      </c>
      <c r="AGV11" s="27">
        <v>0.70250000000000001</v>
      </c>
      <c r="AGW11" s="27">
        <v>0.70250000000000001</v>
      </c>
      <c r="AGX11" s="27">
        <v>0.70250000000000001</v>
      </c>
      <c r="AGY11" s="27">
        <v>0.69599999999999995</v>
      </c>
      <c r="AGZ11" s="27">
        <v>0.69469999999999998</v>
      </c>
      <c r="AHA11" s="27">
        <v>0.69159999999999999</v>
      </c>
      <c r="AHB11" s="27">
        <v>0.69289999999999996</v>
      </c>
      <c r="AHC11" s="27">
        <v>0.69540000000000002</v>
      </c>
      <c r="AHD11" s="27">
        <v>0.69540000000000002</v>
      </c>
      <c r="AHE11" s="27">
        <v>0.69540000000000002</v>
      </c>
      <c r="AHF11" s="27">
        <v>0.69499999999999995</v>
      </c>
      <c r="AHG11" s="27">
        <v>0.69110000000000005</v>
      </c>
      <c r="AHH11" s="27">
        <v>0.68859999999999999</v>
      </c>
      <c r="AHI11" s="27">
        <v>0.6875</v>
      </c>
      <c r="AHJ11" s="27">
        <v>0.6875</v>
      </c>
      <c r="AHK11" s="27">
        <v>0.6875</v>
      </c>
      <c r="AHL11" s="27">
        <v>0.6875</v>
      </c>
      <c r="AHM11" s="27">
        <v>0.69120000000000004</v>
      </c>
      <c r="AHN11" s="27">
        <v>0.69230000000000003</v>
      </c>
      <c r="AHO11" s="27">
        <v>0.68959999999999999</v>
      </c>
      <c r="AHP11" s="27">
        <v>0.69369999999999998</v>
      </c>
      <c r="AHQ11" s="27">
        <v>0.70099999999999996</v>
      </c>
      <c r="AHR11" s="27">
        <v>0.70099999999999996</v>
      </c>
      <c r="AHS11" s="27">
        <v>0.70099999999999996</v>
      </c>
      <c r="AHT11" s="27">
        <v>0.70630000000000004</v>
      </c>
      <c r="AHU11" s="27">
        <v>0.72209999999999996</v>
      </c>
      <c r="AHV11" s="27">
        <v>0.72060000000000002</v>
      </c>
      <c r="AHW11" s="27">
        <v>0.71630000000000005</v>
      </c>
      <c r="AHX11" s="27">
        <v>0.71609999999999996</v>
      </c>
      <c r="AHY11" s="27">
        <v>0.71609999999999996</v>
      </c>
      <c r="AHZ11" s="27">
        <v>0.71609999999999996</v>
      </c>
      <c r="AIA11" s="27">
        <v>0.71879999999999999</v>
      </c>
      <c r="AIB11" s="27">
        <v>0.71430000000000005</v>
      </c>
      <c r="AIC11" s="27">
        <v>0.71279999999999999</v>
      </c>
      <c r="AID11" s="27">
        <v>0.70850000000000002</v>
      </c>
      <c r="AIE11" s="27">
        <v>0.70989999999999998</v>
      </c>
      <c r="AIF11" s="27">
        <v>0.70989999999999998</v>
      </c>
      <c r="AIG11" s="27">
        <v>0.70989999999999998</v>
      </c>
      <c r="AIH11" s="27">
        <v>0.70809999999999995</v>
      </c>
      <c r="AII11" s="27">
        <v>0.71319999999999995</v>
      </c>
      <c r="AIJ11" s="27">
        <v>0.70920000000000005</v>
      </c>
      <c r="AIK11" s="27">
        <v>0.70630000000000004</v>
      </c>
      <c r="AIL11" s="27">
        <v>0.70430000000000004</v>
      </c>
      <c r="AIM11" s="27">
        <v>0.70430000000000004</v>
      </c>
      <c r="AIN11" s="27">
        <v>0.70430000000000004</v>
      </c>
      <c r="AIO11" s="27">
        <v>0.69869999999999999</v>
      </c>
      <c r="AIP11" s="27">
        <v>0.70499999999999996</v>
      </c>
      <c r="AIQ11" s="27">
        <v>0.70620000000000005</v>
      </c>
      <c r="AIR11" s="27">
        <v>0.70489999999999997</v>
      </c>
      <c r="AIS11" s="27">
        <v>0.70520000000000005</v>
      </c>
      <c r="AIT11" s="27">
        <v>0.70520000000000005</v>
      </c>
      <c r="AIU11" s="27">
        <v>0.70520000000000005</v>
      </c>
      <c r="AIV11" s="27">
        <v>0.7077</v>
      </c>
      <c r="AIW11" s="27">
        <v>0.70509999999999995</v>
      </c>
      <c r="AIX11" s="27">
        <v>0.71079999999999999</v>
      </c>
      <c r="AIY11" s="27">
        <v>0.70930000000000004</v>
      </c>
      <c r="AIZ11" s="27">
        <v>0.71909999999999996</v>
      </c>
      <c r="AJA11" s="27">
        <v>0.71909999999999996</v>
      </c>
      <c r="AJB11" s="27">
        <v>0.71909999999999996</v>
      </c>
      <c r="AJC11" s="27">
        <v>0.72</v>
      </c>
      <c r="AJD11" s="27">
        <v>0.73160000000000003</v>
      </c>
      <c r="AJE11" s="27">
        <v>0.7329</v>
      </c>
      <c r="AJF11" s="27">
        <v>0.73180000000000001</v>
      </c>
      <c r="AJG11" s="27">
        <v>0.73129999999999995</v>
      </c>
      <c r="AJH11" s="27">
        <v>0.73129999999999995</v>
      </c>
      <c r="AJI11" s="27">
        <v>0.73129999999999995</v>
      </c>
      <c r="AJJ11" s="27">
        <v>0.73109999999999997</v>
      </c>
      <c r="AJK11" s="27">
        <v>0.72840000000000005</v>
      </c>
      <c r="AJL11" s="27">
        <v>0.71860000000000002</v>
      </c>
      <c r="AJM11" s="27">
        <v>0.71479999999999999</v>
      </c>
      <c r="AJN11" s="27">
        <v>0.71399999999999997</v>
      </c>
      <c r="AJO11" s="27">
        <v>0.71399999999999997</v>
      </c>
      <c r="AJP11" s="27">
        <v>0.71399999999999997</v>
      </c>
      <c r="AJQ11" s="27">
        <v>0.71440000000000003</v>
      </c>
      <c r="AJR11" s="27">
        <v>0.71660000000000001</v>
      </c>
      <c r="AJS11" s="27">
        <v>0.71489999999999998</v>
      </c>
      <c r="AJT11" s="27">
        <v>0.71579999999999999</v>
      </c>
      <c r="AJU11" s="27">
        <v>0.7167</v>
      </c>
      <c r="AJV11" s="27">
        <v>0.7167</v>
      </c>
      <c r="AJW11" s="27">
        <v>0.7167</v>
      </c>
      <c r="AJX11" s="27">
        <v>0.72309999999999997</v>
      </c>
      <c r="AJY11" s="27">
        <v>0.7208</v>
      </c>
      <c r="AJZ11" s="27">
        <v>0.71940000000000004</v>
      </c>
      <c r="AKA11" s="27">
        <v>0.71240000000000003</v>
      </c>
      <c r="AKB11" s="27">
        <v>0.70940000000000003</v>
      </c>
      <c r="AKC11" s="27">
        <v>0.70940000000000003</v>
      </c>
      <c r="AKD11" s="27">
        <v>0.70940000000000003</v>
      </c>
      <c r="AKE11" s="27">
        <v>0.70650000000000002</v>
      </c>
      <c r="AKF11" s="27">
        <v>0.70550000000000002</v>
      </c>
      <c r="AKG11" s="27">
        <v>0.70760000000000001</v>
      </c>
      <c r="AKH11" s="27">
        <v>0.71319999999999995</v>
      </c>
      <c r="AKI11" s="27">
        <v>0.71460000000000001</v>
      </c>
      <c r="AKJ11" s="27">
        <v>0.71460000000000001</v>
      </c>
      <c r="AKK11" s="27">
        <v>0.71460000000000001</v>
      </c>
      <c r="AKL11" s="27">
        <v>0.71479999999999999</v>
      </c>
      <c r="AKM11" s="27">
        <v>0.71809999999999996</v>
      </c>
      <c r="AKN11" s="27">
        <v>0.72819999999999996</v>
      </c>
      <c r="AKO11" s="27">
        <v>0.72709999999999997</v>
      </c>
      <c r="AKP11" s="27">
        <v>0.72619999999999996</v>
      </c>
      <c r="AKQ11" s="27">
        <v>0.72619999999999996</v>
      </c>
      <c r="AKR11" s="27">
        <v>0.72619999999999996</v>
      </c>
      <c r="AKS11" s="27">
        <v>0.72619999999999996</v>
      </c>
      <c r="AKT11" s="27">
        <v>0.72609999999999997</v>
      </c>
      <c r="AKU11" s="27">
        <v>0.72909999999999997</v>
      </c>
      <c r="AKV11" s="27">
        <v>0.72599999999999998</v>
      </c>
      <c r="AKW11" s="27">
        <v>0.72650000000000003</v>
      </c>
      <c r="AKX11" s="27">
        <v>0.72650000000000003</v>
      </c>
      <c r="AKY11" s="27">
        <v>0.72650000000000003</v>
      </c>
      <c r="AKZ11" s="27">
        <v>0.73250000000000004</v>
      </c>
      <c r="ALA11" s="27">
        <v>0.73499999999999999</v>
      </c>
      <c r="ALB11" s="27">
        <v>0.73480000000000001</v>
      </c>
      <c r="ALC11" s="27">
        <v>0.73129999999999995</v>
      </c>
      <c r="ALD11" s="27">
        <v>0.73050000000000004</v>
      </c>
      <c r="ALE11" s="27">
        <v>0.73050000000000004</v>
      </c>
      <c r="ALF11" s="27">
        <v>0.73050000000000004</v>
      </c>
      <c r="ALG11" s="27">
        <v>0.7288</v>
      </c>
      <c r="ALH11" s="27">
        <v>0.72660000000000002</v>
      </c>
      <c r="ALI11" s="27">
        <v>0.73260000000000003</v>
      </c>
      <c r="ALJ11" s="27">
        <v>0.73129999999999995</v>
      </c>
      <c r="ALK11" s="27">
        <v>0.73650000000000004</v>
      </c>
      <c r="ALL11" s="27">
        <v>0.73650000000000004</v>
      </c>
      <c r="ALM11" s="27">
        <v>0.73650000000000004</v>
      </c>
      <c r="ALN11" s="27">
        <v>0.74519999999999997</v>
      </c>
      <c r="ALO11" s="27">
        <v>0.74639999999999995</v>
      </c>
      <c r="ALP11" s="27">
        <v>0.7339</v>
      </c>
      <c r="ALQ11" s="27">
        <v>0.73140000000000005</v>
      </c>
      <c r="ALR11" s="27">
        <v>0.73019999999999996</v>
      </c>
      <c r="ALS11" s="27">
        <v>0.73019999999999996</v>
      </c>
      <c r="ALT11" s="27">
        <v>0.73019999999999996</v>
      </c>
      <c r="ALU11" s="27">
        <v>0.7258</v>
      </c>
      <c r="ALV11" s="27">
        <v>0.72509999999999997</v>
      </c>
      <c r="ALW11" s="27">
        <v>0.72389999999999999</v>
      </c>
      <c r="ALX11" s="27">
        <v>0.72350000000000003</v>
      </c>
      <c r="ALY11" s="27">
        <v>0.73229999999999995</v>
      </c>
      <c r="ALZ11" s="27">
        <v>0.73229999999999995</v>
      </c>
      <c r="AMA11" s="27">
        <v>0.73229999999999995</v>
      </c>
      <c r="AMB11" s="27">
        <v>0.73060000000000003</v>
      </c>
      <c r="AMC11" s="27">
        <v>0.73170000000000002</v>
      </c>
      <c r="AMD11" s="27">
        <v>0.73240000000000005</v>
      </c>
      <c r="AME11" s="27">
        <v>0.72450000000000003</v>
      </c>
      <c r="AMF11" s="27">
        <v>0.72570000000000001</v>
      </c>
      <c r="AMG11" s="27">
        <v>0.72570000000000001</v>
      </c>
      <c r="AMH11" s="27">
        <v>0.72570000000000001</v>
      </c>
      <c r="AMI11" s="27">
        <v>0.72670000000000001</v>
      </c>
      <c r="AMJ11" s="27">
        <v>0.72299999999999998</v>
      </c>
      <c r="AMK11" s="27">
        <v>0.72929999999999995</v>
      </c>
      <c r="AML11" s="27">
        <v>0.72140000000000004</v>
      </c>
      <c r="AMM11" s="27">
        <v>0.72</v>
      </c>
      <c r="AMN11" s="27">
        <v>0.72</v>
      </c>
      <c r="AMO11" s="27">
        <v>0.72</v>
      </c>
      <c r="AMP11" s="27">
        <v>0.72470000000000001</v>
      </c>
      <c r="AMQ11" s="27">
        <v>0.72540000000000004</v>
      </c>
      <c r="AMR11" s="27">
        <v>0.7137</v>
      </c>
      <c r="AMS11" s="27">
        <v>0.71309999999999996</v>
      </c>
      <c r="AMT11" s="27">
        <v>0.72099999999999997</v>
      </c>
      <c r="AMU11" s="27">
        <v>0.72099999999999997</v>
      </c>
      <c r="AMV11" s="27">
        <v>0.72099999999999997</v>
      </c>
      <c r="AMW11" s="27">
        <v>0.71940000000000004</v>
      </c>
      <c r="AMX11" s="27">
        <v>0.71899999999999997</v>
      </c>
      <c r="AMY11" s="27">
        <v>0.72230000000000005</v>
      </c>
      <c r="AMZ11" s="27">
        <v>0.71819999999999995</v>
      </c>
      <c r="ANA11" s="27">
        <v>0.7117</v>
      </c>
      <c r="ANB11" s="27">
        <v>0.7117</v>
      </c>
      <c r="ANC11" s="27">
        <v>0.7117</v>
      </c>
      <c r="AND11" s="27">
        <v>0.70879999999999999</v>
      </c>
      <c r="ANE11" s="27">
        <v>0.70320000000000005</v>
      </c>
      <c r="ANF11" s="27">
        <v>0.70669999999999999</v>
      </c>
      <c r="ANG11" s="27">
        <v>0.69910000000000005</v>
      </c>
      <c r="ANH11" s="27">
        <v>0.69940000000000002</v>
      </c>
      <c r="ANI11" s="27">
        <v>0.69940000000000002</v>
      </c>
      <c r="ANJ11" s="27">
        <v>0.69940000000000002</v>
      </c>
      <c r="ANK11" s="27">
        <v>0.6976</v>
      </c>
      <c r="ANL11" s="27">
        <v>0.70330000000000004</v>
      </c>
      <c r="ANM11" s="27">
        <v>0.7036</v>
      </c>
      <c r="ANN11" s="27">
        <v>0.71060000000000001</v>
      </c>
      <c r="ANO11" s="27">
        <v>0.71640000000000004</v>
      </c>
      <c r="ANP11" s="27">
        <v>0.71640000000000004</v>
      </c>
      <c r="ANQ11" s="27">
        <v>0.71640000000000004</v>
      </c>
      <c r="ANR11" s="27">
        <v>0.72099999999999997</v>
      </c>
      <c r="ANS11" s="27">
        <v>0.73060000000000003</v>
      </c>
      <c r="ANT11" s="27">
        <v>0.73050000000000004</v>
      </c>
      <c r="ANU11" s="27">
        <v>0.72450000000000003</v>
      </c>
      <c r="ANV11" s="27">
        <v>0.72729999999999995</v>
      </c>
      <c r="ANW11" s="27">
        <v>0.72729999999999995</v>
      </c>
      <c r="ANX11" s="27">
        <v>0.72729999999999995</v>
      </c>
      <c r="ANY11" s="27">
        <v>0.72240000000000004</v>
      </c>
      <c r="ANZ11" s="27">
        <v>0.71160000000000001</v>
      </c>
      <c r="AOA11" s="27">
        <v>0.71809999999999996</v>
      </c>
      <c r="AOB11" s="27">
        <v>0.7208</v>
      </c>
      <c r="AOC11" s="27">
        <v>0.71799999999999997</v>
      </c>
      <c r="AOD11" s="27">
        <v>0.71799999999999997</v>
      </c>
      <c r="AOE11" s="27">
        <v>0.71799999999999997</v>
      </c>
      <c r="AOF11" s="27">
        <v>0.71089999999999998</v>
      </c>
      <c r="AOG11" s="27">
        <v>0.71250000000000002</v>
      </c>
      <c r="AOH11" s="27">
        <v>0.70660000000000001</v>
      </c>
      <c r="AOI11" s="27">
        <v>0.70640000000000003</v>
      </c>
      <c r="AOJ11" s="27">
        <v>0.70879999999999999</v>
      </c>
      <c r="AOK11" s="27">
        <v>0.70879999999999999</v>
      </c>
      <c r="AOL11" s="27">
        <v>0.70879999999999999</v>
      </c>
      <c r="AOM11" s="27">
        <v>0.72250000000000003</v>
      </c>
      <c r="AON11" s="27">
        <v>0.71719999999999995</v>
      </c>
      <c r="AOO11" s="27">
        <v>0.71589999999999998</v>
      </c>
      <c r="AOP11" s="27">
        <v>0.71109999999999995</v>
      </c>
      <c r="AOQ11" s="27">
        <v>0.70520000000000005</v>
      </c>
      <c r="AOR11" s="27">
        <v>0.70520000000000005</v>
      </c>
      <c r="AOS11" s="27">
        <v>0.70520000000000005</v>
      </c>
      <c r="AOT11" s="27">
        <v>0.70279999999999998</v>
      </c>
      <c r="AOU11" s="27">
        <v>0.70299999999999996</v>
      </c>
      <c r="AOV11" s="27">
        <v>0.7006</v>
      </c>
      <c r="AOW11" s="27">
        <v>0.70650000000000002</v>
      </c>
      <c r="AOX11" s="27">
        <v>0.7087</v>
      </c>
      <c r="AOY11" s="27">
        <v>0.7087</v>
      </c>
      <c r="AOZ11" s="27">
        <v>0.7087</v>
      </c>
      <c r="APA11" s="27">
        <v>0.71179999999999999</v>
      </c>
      <c r="APB11" s="27">
        <v>0.70120000000000005</v>
      </c>
      <c r="APC11" s="27">
        <v>0.69530000000000003</v>
      </c>
      <c r="APD11" s="27">
        <v>0.69289999999999996</v>
      </c>
      <c r="APE11" s="27">
        <v>0.68479999999999996</v>
      </c>
      <c r="APF11" s="27">
        <v>0.68479999999999996</v>
      </c>
      <c r="APG11" s="27">
        <v>0.68479999999999996</v>
      </c>
      <c r="APH11" s="27">
        <v>0.67910000000000004</v>
      </c>
      <c r="API11" s="27">
        <v>0.6825</v>
      </c>
      <c r="APJ11" s="27">
        <v>0.67530000000000001</v>
      </c>
      <c r="APK11" s="27">
        <v>0.67010000000000003</v>
      </c>
      <c r="APL11" s="27">
        <v>0.67330000000000001</v>
      </c>
      <c r="APM11" s="27">
        <v>0.67330000000000001</v>
      </c>
      <c r="APN11" s="27">
        <v>0.67330000000000001</v>
      </c>
      <c r="APO11" s="27">
        <v>0.67310000000000003</v>
      </c>
      <c r="APP11" s="27">
        <v>0.67600000000000005</v>
      </c>
      <c r="APQ11" s="27">
        <v>0.67259999999999998</v>
      </c>
      <c r="APR11" s="27">
        <v>0.67810000000000004</v>
      </c>
      <c r="APS11" s="27">
        <v>0.67669999999999997</v>
      </c>
      <c r="APT11" s="27">
        <v>0.67669999999999997</v>
      </c>
      <c r="APU11" s="27">
        <v>0.67669999999999997</v>
      </c>
      <c r="APV11" s="27">
        <v>0.67390000000000005</v>
      </c>
      <c r="APW11" s="27">
        <v>0.67679999999999996</v>
      </c>
      <c r="APX11" s="27">
        <v>0.67969999999999997</v>
      </c>
      <c r="APY11" s="27">
        <v>0.67979999999999996</v>
      </c>
      <c r="APZ11" s="27">
        <v>0.67979999999999996</v>
      </c>
      <c r="AQA11" s="27">
        <v>0.67979999999999996</v>
      </c>
      <c r="AQB11" s="27">
        <v>0.67979999999999996</v>
      </c>
      <c r="AQC11" s="27">
        <v>0.68100000000000005</v>
      </c>
      <c r="AQD11" s="27">
        <v>0.68059999999999998</v>
      </c>
      <c r="AQE11" s="27">
        <v>0.67369999999999997</v>
      </c>
      <c r="AQF11" s="27">
        <v>0.68049999999999999</v>
      </c>
      <c r="AQG11" s="27">
        <v>0.68420000000000003</v>
      </c>
      <c r="AQH11" s="27">
        <v>0.68420000000000003</v>
      </c>
      <c r="AQI11" s="27">
        <v>0.68420000000000003</v>
      </c>
      <c r="AQJ11" s="27">
        <v>0.69010000000000005</v>
      </c>
      <c r="AQK11" s="27">
        <v>0.69020000000000004</v>
      </c>
      <c r="AQL11" s="27">
        <v>0.69810000000000005</v>
      </c>
      <c r="AQM11" s="27">
        <v>0.70220000000000005</v>
      </c>
      <c r="AQN11" s="27">
        <v>0.69710000000000005</v>
      </c>
      <c r="AQO11" s="27">
        <v>0.69710000000000005</v>
      </c>
      <c r="AQP11" s="27">
        <v>0.69710000000000005</v>
      </c>
      <c r="AQQ11" s="27">
        <v>0.69740000000000002</v>
      </c>
      <c r="AQR11" s="27">
        <v>0.68489999999999995</v>
      </c>
      <c r="AQS11" s="27">
        <v>0.6875</v>
      </c>
      <c r="AQT11" s="27">
        <v>0.68689999999999996</v>
      </c>
      <c r="AQU11" s="27">
        <v>0.68830000000000002</v>
      </c>
      <c r="AQV11" s="27">
        <v>0.68830000000000002</v>
      </c>
      <c r="AQW11" s="27">
        <v>0.68830000000000002</v>
      </c>
      <c r="AQX11" s="27">
        <v>0.69830000000000003</v>
      </c>
      <c r="AQY11" s="27">
        <v>0.70109999999999995</v>
      </c>
      <c r="AQZ11" s="27">
        <v>0.70340000000000003</v>
      </c>
      <c r="ARA11" s="27">
        <v>0.69350000000000001</v>
      </c>
      <c r="ARB11" s="27">
        <v>0.69079999999999997</v>
      </c>
      <c r="ARC11" s="27">
        <v>0.69079999999999997</v>
      </c>
      <c r="ARD11" s="27">
        <v>0.69079999999999997</v>
      </c>
      <c r="ARE11" s="27">
        <v>0.68630000000000002</v>
      </c>
      <c r="ARF11" s="27">
        <v>0.69159999999999999</v>
      </c>
      <c r="ARG11" s="27">
        <v>0.68899999999999995</v>
      </c>
      <c r="ARH11" s="27">
        <v>0.68330000000000002</v>
      </c>
      <c r="ARI11" s="27">
        <v>0.67810000000000004</v>
      </c>
      <c r="ARJ11" s="27">
        <v>0.67810000000000004</v>
      </c>
      <c r="ARK11" s="27">
        <v>0.67810000000000004</v>
      </c>
      <c r="ARL11" s="27">
        <v>0.67920000000000003</v>
      </c>
      <c r="ARM11" s="27">
        <v>0.67859999999999998</v>
      </c>
      <c r="ARN11" s="27">
        <v>0.6774</v>
      </c>
      <c r="ARO11" s="27">
        <v>0.68530000000000002</v>
      </c>
      <c r="ARP11" s="27">
        <v>0.69210000000000005</v>
      </c>
      <c r="ARQ11" s="27">
        <v>0.69210000000000005</v>
      </c>
      <c r="ARR11" s="27">
        <v>0.69210000000000005</v>
      </c>
      <c r="ARS11" s="27">
        <v>0.69369999999999998</v>
      </c>
      <c r="ART11" s="27">
        <v>0.69230000000000003</v>
      </c>
      <c r="ARU11" s="27">
        <v>0.67449999999999999</v>
      </c>
      <c r="ARV11" s="27">
        <v>0.67010000000000003</v>
      </c>
      <c r="ARW11" s="27">
        <v>0.67010000000000003</v>
      </c>
      <c r="ARX11" s="27">
        <v>0.67010000000000003</v>
      </c>
      <c r="ARY11" s="27">
        <v>0.67010000000000003</v>
      </c>
      <c r="ARZ11" s="27">
        <v>0.67010000000000003</v>
      </c>
      <c r="ASA11" s="27">
        <v>0.66990000000000005</v>
      </c>
      <c r="ASB11" s="27">
        <v>0.6744</v>
      </c>
      <c r="ASC11" s="27">
        <v>0.67710000000000004</v>
      </c>
      <c r="ASD11" s="27">
        <v>0.68149999999999999</v>
      </c>
      <c r="ASE11" s="27">
        <v>0.68149999999999999</v>
      </c>
      <c r="ASF11" s="27">
        <v>0.68149999999999999</v>
      </c>
      <c r="ASG11" s="27">
        <v>0.68320000000000003</v>
      </c>
      <c r="ASH11" s="27">
        <v>0.65820000000000001</v>
      </c>
      <c r="ASI11" s="27">
        <v>0.66490000000000005</v>
      </c>
      <c r="ASJ11" s="27">
        <v>0.67020000000000002</v>
      </c>
      <c r="ASK11" s="27">
        <v>0.66900000000000004</v>
      </c>
      <c r="ASL11" s="27">
        <v>0.66900000000000004</v>
      </c>
      <c r="ASM11" s="27">
        <v>0.66900000000000004</v>
      </c>
      <c r="ASN11" s="27">
        <v>0.66700000000000004</v>
      </c>
      <c r="ASO11" s="27">
        <v>0.67769999999999997</v>
      </c>
      <c r="ASP11" s="27">
        <v>0.67649999999999999</v>
      </c>
      <c r="ASQ11" s="27">
        <v>0.67520000000000002</v>
      </c>
      <c r="ASR11" s="27">
        <v>0.67620000000000002</v>
      </c>
      <c r="ASS11" s="27">
        <v>0.67620000000000002</v>
      </c>
      <c r="AST11" s="27">
        <v>0.67620000000000002</v>
      </c>
      <c r="ASU11" s="27">
        <v>0.67049999999999998</v>
      </c>
      <c r="ASV11" s="27">
        <v>0.66180000000000005</v>
      </c>
      <c r="ASW11" s="27">
        <v>0.65990000000000004</v>
      </c>
      <c r="ASX11" s="27">
        <v>0.65759999999999996</v>
      </c>
      <c r="ASY11" s="27">
        <v>0.67330000000000001</v>
      </c>
      <c r="ASZ11" s="27">
        <v>0.67330000000000001</v>
      </c>
      <c r="ATA11" s="27">
        <v>0.67330000000000001</v>
      </c>
      <c r="ATB11" s="27">
        <v>0.66879999999999995</v>
      </c>
      <c r="ATC11" s="27">
        <v>0.66069999999999995</v>
      </c>
      <c r="ATD11" s="27">
        <v>0.66869999999999996</v>
      </c>
      <c r="ATE11" s="27">
        <v>0.66739999999999999</v>
      </c>
      <c r="ATF11" s="27">
        <v>0.66200000000000003</v>
      </c>
      <c r="ATG11" s="27">
        <v>0.66200000000000003</v>
      </c>
      <c r="ATH11" s="27">
        <v>0.66200000000000003</v>
      </c>
      <c r="ATI11" s="27">
        <v>0.66259999999999997</v>
      </c>
      <c r="ATJ11" s="27">
        <v>0.65890000000000004</v>
      </c>
      <c r="ATK11" s="27">
        <v>0.65949999999999998</v>
      </c>
      <c r="ATL11" s="27">
        <v>0.66659999999999997</v>
      </c>
      <c r="ATM11" s="27">
        <v>0.66459999999999997</v>
      </c>
      <c r="ATN11" s="27">
        <v>0.66459999999999997</v>
      </c>
      <c r="ATO11" s="27">
        <v>0.66459999999999997</v>
      </c>
      <c r="ATP11" s="27">
        <v>0.66849999999999998</v>
      </c>
      <c r="ATQ11" s="27">
        <v>0.66549999999999998</v>
      </c>
      <c r="ATR11" s="27">
        <v>0.65769999999999995</v>
      </c>
      <c r="ATS11" s="27">
        <v>0.66069999999999995</v>
      </c>
      <c r="ATT11" s="27">
        <v>0.67259999999999998</v>
      </c>
      <c r="ATU11" s="27">
        <v>0.67259999999999998</v>
      </c>
      <c r="ATV11" s="27">
        <v>0.67259999999999998</v>
      </c>
      <c r="ATW11" s="27">
        <v>0.67190000000000005</v>
      </c>
      <c r="ATX11" s="27">
        <v>0.66020000000000001</v>
      </c>
      <c r="ATY11" s="27">
        <v>0.64839999999999998</v>
      </c>
      <c r="ATZ11" s="27">
        <v>0.64710000000000001</v>
      </c>
      <c r="AUA11" s="27">
        <v>0.65049999999999997</v>
      </c>
      <c r="AUB11" s="27">
        <v>0.65049999999999997</v>
      </c>
      <c r="AUC11" s="27">
        <v>0.65049999999999997</v>
      </c>
      <c r="AUD11" s="27">
        <v>0.64610000000000001</v>
      </c>
      <c r="AUE11" s="27">
        <v>0.65049999999999997</v>
      </c>
      <c r="AUF11" s="27">
        <v>0.64590000000000003</v>
      </c>
      <c r="AUG11" s="27">
        <v>0.64649999999999996</v>
      </c>
      <c r="AUH11" s="27">
        <v>0.65080000000000005</v>
      </c>
      <c r="AUI11" s="27">
        <v>0.65080000000000005</v>
      </c>
      <c r="AUJ11" s="27">
        <v>0.65080000000000005</v>
      </c>
      <c r="AUK11" s="27">
        <v>0.64300000000000002</v>
      </c>
      <c r="AUL11" s="27">
        <v>0.63660000000000005</v>
      </c>
      <c r="AUM11" s="27">
        <v>0.64829999999999999</v>
      </c>
      <c r="AUN11" s="27">
        <v>0.64590000000000003</v>
      </c>
      <c r="AUO11" s="27">
        <v>0.6381</v>
      </c>
      <c r="AUP11" s="27">
        <v>0.6381</v>
      </c>
      <c r="AUQ11" s="27">
        <v>0.6381</v>
      </c>
      <c r="AUR11" s="27">
        <v>0.64439999999999997</v>
      </c>
      <c r="AUS11" s="27">
        <v>0.65480000000000005</v>
      </c>
      <c r="AUT11" s="27">
        <v>0.65490000000000004</v>
      </c>
      <c r="AUU11" s="27">
        <v>0.65680000000000005</v>
      </c>
      <c r="AUV11" s="27">
        <v>0.66020000000000001</v>
      </c>
      <c r="AUW11" s="27">
        <v>0.66020000000000001</v>
      </c>
      <c r="AUX11" s="27">
        <v>0.66020000000000001</v>
      </c>
      <c r="AUY11" s="27">
        <v>0.66010000000000002</v>
      </c>
      <c r="AUZ11" s="27">
        <v>0.66449999999999998</v>
      </c>
      <c r="AVA11" s="27">
        <v>0.67159999999999997</v>
      </c>
      <c r="AVB11" s="27">
        <v>0.67500000000000004</v>
      </c>
      <c r="AVC11" s="27">
        <v>0.68369999999999997</v>
      </c>
      <c r="AVD11" s="27">
        <v>0.68369999999999997</v>
      </c>
      <c r="AVE11" s="27">
        <v>0.68369999999999997</v>
      </c>
      <c r="AVF11" s="27">
        <v>0.68369999999999997</v>
      </c>
      <c r="AVG11" s="27">
        <v>0.68459999999999999</v>
      </c>
      <c r="AVH11" s="27">
        <v>0.68669999999999998</v>
      </c>
      <c r="AVI11" s="27">
        <v>0.68430000000000002</v>
      </c>
      <c r="AVJ11" s="27">
        <v>0.68200000000000005</v>
      </c>
      <c r="AVK11" s="27">
        <v>0.68200000000000005</v>
      </c>
      <c r="AVL11" s="27">
        <v>0.68200000000000005</v>
      </c>
      <c r="AVM11" s="27">
        <v>0.68200000000000005</v>
      </c>
      <c r="AVN11" s="27">
        <v>0.67730000000000001</v>
      </c>
      <c r="AVO11" s="27">
        <v>0.68300000000000005</v>
      </c>
      <c r="AVP11" s="27">
        <v>0.67459999999999998</v>
      </c>
      <c r="AVQ11" s="27">
        <v>0.67049999999999998</v>
      </c>
      <c r="AVR11" s="27">
        <v>0.67049999999999998</v>
      </c>
      <c r="AVS11" s="27">
        <v>0.67049999999999998</v>
      </c>
      <c r="AVT11" s="27">
        <v>0.67430000000000001</v>
      </c>
      <c r="AVU11" s="27">
        <v>0.67500000000000004</v>
      </c>
      <c r="AVV11" s="27">
        <v>0.67900000000000005</v>
      </c>
      <c r="AVW11" s="27">
        <v>0.67500000000000004</v>
      </c>
      <c r="AVX11" s="27">
        <v>0.67349999999999999</v>
      </c>
      <c r="AVY11" s="27">
        <v>0.67349999999999999</v>
      </c>
      <c r="AVZ11" s="27">
        <v>0.67349999999999999</v>
      </c>
      <c r="AWA11" s="27">
        <v>0.67589999999999995</v>
      </c>
      <c r="AWB11" s="27">
        <v>0.66239999999999999</v>
      </c>
      <c r="AWC11" s="27">
        <v>0.66190000000000004</v>
      </c>
      <c r="AWD11" s="27">
        <v>0.66569999999999996</v>
      </c>
      <c r="AWE11" s="27">
        <v>0.66810000000000003</v>
      </c>
      <c r="AWF11" s="27">
        <v>0.66810000000000003</v>
      </c>
      <c r="AWG11" s="27">
        <v>0.66810000000000003</v>
      </c>
      <c r="AWH11" s="27">
        <v>0.66539999999999999</v>
      </c>
      <c r="AWI11" s="27">
        <v>0.66549999999999998</v>
      </c>
      <c r="AWJ11" s="27">
        <v>0.66520000000000001</v>
      </c>
      <c r="AWK11" s="27">
        <v>0.65629999999999999</v>
      </c>
      <c r="AWL11" s="27">
        <v>0.65349999999999997</v>
      </c>
      <c r="AWM11" s="27">
        <v>0.65349999999999997</v>
      </c>
      <c r="AWN11" s="27">
        <v>0.65349999999999997</v>
      </c>
      <c r="AWO11" s="27">
        <v>0.6573</v>
      </c>
      <c r="AWP11" s="27">
        <v>0.65510000000000002</v>
      </c>
      <c r="AWQ11" s="27">
        <v>0.65069999999999995</v>
      </c>
      <c r="AWR11" s="27">
        <v>0.65129999999999999</v>
      </c>
      <c r="AWS11" s="27">
        <v>0.65590000000000004</v>
      </c>
      <c r="AWT11" s="27">
        <v>0.65590000000000004</v>
      </c>
      <c r="AWU11" s="27">
        <v>0.65590000000000004</v>
      </c>
      <c r="AWV11" s="27">
        <v>0.65149999999999997</v>
      </c>
      <c r="AWW11" s="27">
        <v>0.6462</v>
      </c>
      <c r="AWX11" s="27">
        <v>0.64880000000000004</v>
      </c>
      <c r="AWY11" s="27">
        <v>0.64780000000000004</v>
      </c>
      <c r="AWZ11" s="27">
        <v>0.65300000000000002</v>
      </c>
      <c r="AXA11" s="27">
        <v>0.65300000000000002</v>
      </c>
      <c r="AXB11" s="27">
        <v>0.65300000000000002</v>
      </c>
      <c r="AXC11" s="27">
        <v>0.6522</v>
      </c>
      <c r="AXD11" s="27">
        <v>0.65569999999999995</v>
      </c>
      <c r="AXE11" s="27">
        <v>0.65469999999999995</v>
      </c>
      <c r="AXF11" s="27">
        <v>0.65449999999999997</v>
      </c>
      <c r="AXG11" s="27">
        <v>0.66200000000000003</v>
      </c>
      <c r="AXH11" s="27">
        <v>0.66200000000000003</v>
      </c>
      <c r="AXI11" s="27">
        <v>0.66200000000000003</v>
      </c>
      <c r="AXJ11" s="27">
        <v>0.66159999999999997</v>
      </c>
      <c r="AXK11" s="27">
        <v>0.6633</v>
      </c>
      <c r="AXL11" s="27">
        <v>0.67069999999999996</v>
      </c>
      <c r="AXM11" s="27">
        <v>0.67449999999999999</v>
      </c>
      <c r="AXN11" s="27">
        <v>0.67300000000000004</v>
      </c>
      <c r="AXO11" s="27">
        <v>0.67300000000000004</v>
      </c>
      <c r="AXP11" s="27">
        <v>0.67300000000000004</v>
      </c>
      <c r="AXQ11" s="27">
        <v>0.66810000000000003</v>
      </c>
      <c r="AXR11" s="27">
        <v>0.67159999999999997</v>
      </c>
      <c r="AXS11" s="27">
        <v>0.68020000000000003</v>
      </c>
      <c r="AXT11" s="27">
        <v>0.67789999999999995</v>
      </c>
      <c r="AXU11" s="27">
        <v>0.67969999999999997</v>
      </c>
      <c r="AXV11" s="27">
        <v>0.67969999999999997</v>
      </c>
      <c r="AXW11" s="27">
        <v>0.67969999999999997</v>
      </c>
      <c r="AXX11" s="27">
        <v>0.67730000000000001</v>
      </c>
      <c r="AXY11" s="27">
        <v>0.67310000000000003</v>
      </c>
      <c r="AXZ11" s="27">
        <v>0.6825</v>
      </c>
      <c r="AYA11" s="27">
        <v>0.67989999999999995</v>
      </c>
      <c r="AYB11" s="27">
        <v>0.67869999999999997</v>
      </c>
      <c r="AYC11" s="27">
        <v>0.67869999999999997</v>
      </c>
      <c r="AYD11" s="27">
        <v>0.67869999999999997</v>
      </c>
      <c r="AYE11" s="27">
        <v>0.68569999999999998</v>
      </c>
      <c r="AYF11" s="27">
        <v>0.67359999999999998</v>
      </c>
      <c r="AYG11" s="27">
        <v>0.67010000000000003</v>
      </c>
      <c r="AYH11" s="27">
        <v>0.67279999999999995</v>
      </c>
      <c r="AYI11" s="27">
        <v>0.66979999999999995</v>
      </c>
      <c r="AYJ11" s="27">
        <v>0.66979999999999995</v>
      </c>
      <c r="AYK11" s="27">
        <v>0.66979999999999995</v>
      </c>
      <c r="AYL11" s="27">
        <v>0.66010000000000002</v>
      </c>
      <c r="AYM11" s="27">
        <v>0.66400000000000003</v>
      </c>
      <c r="AYN11" s="27">
        <v>0.64900000000000002</v>
      </c>
      <c r="AYO11" s="27">
        <v>0.65049999999999997</v>
      </c>
      <c r="AYP11" s="27">
        <v>0.64100000000000001</v>
      </c>
      <c r="AYQ11" s="27">
        <v>0.64100000000000001</v>
      </c>
      <c r="AYR11" s="27">
        <v>0.64100000000000001</v>
      </c>
      <c r="AYS11" s="27">
        <v>0.64349999999999996</v>
      </c>
      <c r="AYT11" s="27">
        <v>0.63770000000000004</v>
      </c>
      <c r="AYU11" s="27">
        <v>0.63600000000000001</v>
      </c>
      <c r="AYV11" s="27">
        <v>0.63519999999999999</v>
      </c>
      <c r="AYW11" s="27">
        <v>0.63439999999999996</v>
      </c>
      <c r="AYX11" s="27">
        <v>0.63439999999999996</v>
      </c>
      <c r="AYY11" s="27">
        <v>0.63439999999999996</v>
      </c>
      <c r="AYZ11" s="27">
        <v>0.62949999999999995</v>
      </c>
      <c r="AZA11" s="27">
        <v>0.62949999999999995</v>
      </c>
      <c r="AZB11" s="27">
        <v>0.62970000000000004</v>
      </c>
      <c r="AZC11" s="27">
        <v>0.63570000000000004</v>
      </c>
      <c r="AZD11" s="27">
        <v>0.64500000000000002</v>
      </c>
      <c r="AZE11" s="27">
        <v>0.64500000000000002</v>
      </c>
      <c r="AZF11" s="27">
        <v>0.64500000000000002</v>
      </c>
      <c r="AZG11" s="27">
        <v>0.63480000000000003</v>
      </c>
      <c r="AZH11" s="27">
        <v>0.63429999999999997</v>
      </c>
      <c r="AZI11" s="27">
        <v>0.63319999999999999</v>
      </c>
      <c r="AZJ11" s="27">
        <v>0.63139999999999996</v>
      </c>
      <c r="AZK11" s="27">
        <v>0.629</v>
      </c>
      <c r="AZL11" s="27">
        <v>0.629</v>
      </c>
      <c r="AZM11" s="27">
        <v>0.629</v>
      </c>
      <c r="AZN11" s="27">
        <v>0.62929999999999997</v>
      </c>
      <c r="AZO11" s="27">
        <v>0.63790000000000002</v>
      </c>
      <c r="AZP11" s="27">
        <v>0.629</v>
      </c>
      <c r="AZQ11" s="27">
        <v>0.62609999999999999</v>
      </c>
      <c r="AZR11" s="27">
        <v>0.63729999999999998</v>
      </c>
      <c r="AZS11" s="27">
        <v>0.63729999999999998</v>
      </c>
      <c r="AZT11" s="27">
        <v>0.63729999999999998</v>
      </c>
      <c r="AZU11" s="27">
        <v>0.63519999999999999</v>
      </c>
      <c r="AZV11" s="27">
        <v>0.63349999999999995</v>
      </c>
      <c r="AZW11" s="27">
        <v>0.63300000000000001</v>
      </c>
      <c r="AZX11" s="27">
        <v>0.63949999999999996</v>
      </c>
      <c r="AZY11" s="27">
        <v>0.64470000000000005</v>
      </c>
      <c r="AZZ11" s="27">
        <v>0.64470000000000005</v>
      </c>
      <c r="BAA11" s="27">
        <v>0.64470000000000005</v>
      </c>
      <c r="BAB11" s="27">
        <v>0.64590000000000003</v>
      </c>
      <c r="BAC11" s="27">
        <v>0.64939999999999998</v>
      </c>
      <c r="BAD11" s="27">
        <v>0.65390000000000004</v>
      </c>
      <c r="BAE11" s="27">
        <v>0.65600000000000003</v>
      </c>
      <c r="BAF11" s="27">
        <v>0.66610000000000003</v>
      </c>
      <c r="BAG11" s="27">
        <v>0.66610000000000003</v>
      </c>
      <c r="BAH11" s="27">
        <v>0.66610000000000003</v>
      </c>
      <c r="BAI11" s="27">
        <v>0.66180000000000005</v>
      </c>
      <c r="BAJ11" s="27">
        <v>0.65759999999999996</v>
      </c>
      <c r="BAK11" s="27">
        <v>0.6583</v>
      </c>
      <c r="BAL11" s="27">
        <v>0.65580000000000005</v>
      </c>
      <c r="BAM11" s="27">
        <v>0.65580000000000005</v>
      </c>
      <c r="BAN11" s="27">
        <v>0.65580000000000005</v>
      </c>
      <c r="BAO11" s="27">
        <v>0.65580000000000005</v>
      </c>
      <c r="BAP11" s="27">
        <v>0.65749999999999997</v>
      </c>
      <c r="BAQ11" s="27">
        <v>0.66210000000000002</v>
      </c>
      <c r="BAR11" s="27">
        <v>0.65549999999999997</v>
      </c>
      <c r="BAS11" s="27">
        <v>0.65749999999999997</v>
      </c>
      <c r="BAT11" s="27">
        <v>0.65720000000000001</v>
      </c>
      <c r="BAU11" s="27">
        <v>0.65720000000000001</v>
      </c>
      <c r="BAV11" s="27">
        <v>0.65720000000000001</v>
      </c>
      <c r="BAW11" s="27">
        <v>0.6532</v>
      </c>
      <c r="BAX11" s="27">
        <v>0.65400000000000003</v>
      </c>
      <c r="BAY11" s="27">
        <v>0.65980000000000005</v>
      </c>
      <c r="BAZ11" s="27">
        <v>0.65900000000000003</v>
      </c>
      <c r="BBA11" s="27">
        <v>0.65400000000000003</v>
      </c>
      <c r="BBB11" s="27">
        <v>0.65400000000000003</v>
      </c>
      <c r="BBC11" s="27">
        <v>0.65400000000000003</v>
      </c>
      <c r="BBD11" s="27">
        <v>0.66090000000000004</v>
      </c>
      <c r="BBE11" s="27">
        <v>0.66720000000000002</v>
      </c>
      <c r="BBF11" s="27">
        <v>0.66639999999999999</v>
      </c>
      <c r="BBG11" s="27">
        <v>0.66049999999999998</v>
      </c>
      <c r="BBH11" s="27">
        <v>0.65620000000000001</v>
      </c>
      <c r="BBI11" s="27">
        <v>0.65620000000000001</v>
      </c>
      <c r="BBJ11" s="27">
        <v>0.65620000000000001</v>
      </c>
      <c r="BBK11" s="27">
        <v>0.66749999999999998</v>
      </c>
      <c r="BBL11" s="27">
        <v>0.6583</v>
      </c>
      <c r="BBM11" s="27">
        <v>0.66020000000000001</v>
      </c>
      <c r="BBN11" s="27">
        <v>0.6583</v>
      </c>
      <c r="BBO11" s="27">
        <v>0.6552</v>
      </c>
      <c r="BBP11" s="27">
        <v>0.6552</v>
      </c>
      <c r="BBQ11" s="27">
        <v>0.6552</v>
      </c>
      <c r="BBR11" s="27">
        <v>0.65169999999999995</v>
      </c>
      <c r="BBS11" s="27">
        <v>0.6694</v>
      </c>
      <c r="BBT11" s="27">
        <v>0.66979999999999995</v>
      </c>
      <c r="BBU11" s="27">
        <v>0.67090000000000005</v>
      </c>
      <c r="BBV11" s="27">
        <v>0.67500000000000004</v>
      </c>
      <c r="BBW11" s="27">
        <v>0.67500000000000004</v>
      </c>
      <c r="BBX11" s="27">
        <v>0.67500000000000004</v>
      </c>
      <c r="BBY11" s="27">
        <v>0.67410000000000003</v>
      </c>
      <c r="BBZ11" s="27">
        <v>0.66879999999999995</v>
      </c>
      <c r="BCA11" s="27">
        <v>0.66300000000000003</v>
      </c>
      <c r="BCB11" s="27">
        <v>0.66959999999999997</v>
      </c>
      <c r="BCC11" s="27">
        <v>0.66920000000000002</v>
      </c>
      <c r="BCD11" s="27">
        <v>0.66920000000000002</v>
      </c>
      <c r="BCE11" s="27">
        <v>0.66920000000000002</v>
      </c>
      <c r="BCF11" s="27">
        <v>0.66669999999999996</v>
      </c>
      <c r="BCG11" s="27">
        <v>0.67620000000000002</v>
      </c>
      <c r="BCH11" s="27">
        <v>0.67620000000000002</v>
      </c>
      <c r="BCI11" s="27">
        <v>0.68430000000000002</v>
      </c>
      <c r="BCJ11" s="27">
        <v>0.68530000000000002</v>
      </c>
      <c r="BCK11" s="27">
        <v>0.68530000000000002</v>
      </c>
      <c r="BCL11" s="27">
        <v>0.68530000000000002</v>
      </c>
      <c r="BCM11" s="27">
        <v>0.69130000000000003</v>
      </c>
      <c r="BCN11" s="27">
        <v>0.68799999999999994</v>
      </c>
      <c r="BCO11" s="27">
        <v>0.68400000000000005</v>
      </c>
      <c r="BCP11" s="27">
        <v>0.68820000000000003</v>
      </c>
      <c r="BCQ11" s="27">
        <v>0.68930000000000002</v>
      </c>
      <c r="BCR11" s="27">
        <v>0.68930000000000002</v>
      </c>
      <c r="BCS11" s="27">
        <v>0.68930000000000002</v>
      </c>
      <c r="BCT11" s="27">
        <v>0.69540000000000002</v>
      </c>
      <c r="BCU11" s="27">
        <v>0.69259999999999999</v>
      </c>
      <c r="BCV11" s="27">
        <v>0.69840000000000002</v>
      </c>
      <c r="BCW11" s="27">
        <v>0.69879999999999998</v>
      </c>
      <c r="BCX11" s="27">
        <v>0.6976</v>
      </c>
      <c r="BCY11" s="27">
        <v>0.6976</v>
      </c>
      <c r="BCZ11" s="27">
        <v>0.6976</v>
      </c>
      <c r="BDA11" s="27">
        <v>0.70020000000000004</v>
      </c>
      <c r="BDB11" s="27">
        <v>0.71889999999999998</v>
      </c>
      <c r="BDC11" s="27">
        <v>0.71579999999999999</v>
      </c>
      <c r="BDD11" s="27">
        <v>0.70750000000000002</v>
      </c>
      <c r="BDE11" s="27">
        <v>0.71389999999999998</v>
      </c>
      <c r="BDF11" s="27">
        <v>0.71389999999999998</v>
      </c>
      <c r="BDG11" s="27">
        <v>0.71389999999999998</v>
      </c>
      <c r="BDH11" s="27">
        <v>0.7147</v>
      </c>
      <c r="BDI11" s="27">
        <v>0.71440000000000003</v>
      </c>
      <c r="BDJ11" s="27">
        <v>0.71209999999999996</v>
      </c>
      <c r="BDK11" s="27">
        <v>0.71189999999999998</v>
      </c>
      <c r="BDL11" s="27">
        <v>0.71209999999999996</v>
      </c>
      <c r="BDM11" s="27">
        <v>0.71209999999999996</v>
      </c>
      <c r="BDN11" s="27">
        <v>0.71209999999999996</v>
      </c>
      <c r="BDO11" s="27">
        <v>0.71619999999999995</v>
      </c>
      <c r="BDP11" s="27">
        <v>0.72270000000000001</v>
      </c>
      <c r="BDQ11" s="27">
        <v>0.72929999999999995</v>
      </c>
      <c r="BDR11" s="27">
        <v>0.73060000000000003</v>
      </c>
      <c r="BDS11" s="27">
        <v>0.73599999999999999</v>
      </c>
      <c r="BDT11" s="27">
        <v>0.73599999999999999</v>
      </c>
      <c r="BDU11" s="27">
        <v>0.73599999999999999</v>
      </c>
      <c r="BDV11" s="27">
        <v>0.73060000000000003</v>
      </c>
      <c r="BDW11" s="27">
        <v>0.73419999999999996</v>
      </c>
      <c r="BDX11" s="27">
        <v>0.74029999999999996</v>
      </c>
      <c r="BDY11" s="27">
        <v>0.74170000000000003</v>
      </c>
      <c r="BDZ11" s="27">
        <v>0.74350000000000005</v>
      </c>
      <c r="BEA11" s="27">
        <v>0.74350000000000005</v>
      </c>
      <c r="BEB11" s="27">
        <v>0.74350000000000005</v>
      </c>
      <c r="BEC11" s="27">
        <v>0.75129999999999997</v>
      </c>
      <c r="BED11" s="27">
        <v>0.745</v>
      </c>
      <c r="BEE11" s="27">
        <v>0.73750000000000004</v>
      </c>
      <c r="BEF11" s="27">
        <v>0.73709999999999998</v>
      </c>
      <c r="BEG11" s="27">
        <v>0.74390000000000001</v>
      </c>
      <c r="BEH11" s="27">
        <v>0.74390000000000001</v>
      </c>
      <c r="BEI11" s="27">
        <v>0.74390000000000001</v>
      </c>
      <c r="BEJ11" s="27">
        <v>0.74829999999999997</v>
      </c>
      <c r="BEK11" s="27">
        <v>0.74919999999999998</v>
      </c>
      <c r="BEL11" s="27">
        <v>0.75</v>
      </c>
      <c r="BEM11" s="27">
        <v>0.75719999999999998</v>
      </c>
      <c r="BEN11" s="27">
        <v>0.76149999999999995</v>
      </c>
      <c r="BEO11" s="27">
        <v>0.76149999999999995</v>
      </c>
      <c r="BEP11" s="27">
        <v>0.76149999999999995</v>
      </c>
      <c r="BEQ11" s="27">
        <v>0.76149999999999995</v>
      </c>
      <c r="BER11" s="27">
        <v>0.76880000000000004</v>
      </c>
      <c r="BES11" s="27">
        <v>0.7681</v>
      </c>
      <c r="BET11" s="27">
        <v>0.75939999999999996</v>
      </c>
      <c r="BEU11" s="27">
        <v>0.75670000000000004</v>
      </c>
      <c r="BEV11" s="27">
        <v>0.75670000000000004</v>
      </c>
      <c r="BEW11" s="27">
        <v>0.75670000000000004</v>
      </c>
      <c r="BEX11" s="27">
        <v>0.75549999999999995</v>
      </c>
      <c r="BEY11" s="27">
        <v>0.77170000000000005</v>
      </c>
      <c r="BEZ11" s="27">
        <v>0.77070000000000005</v>
      </c>
      <c r="BFA11" s="27">
        <v>0.76759999999999995</v>
      </c>
      <c r="BFB11" s="27">
        <v>0.77110000000000001</v>
      </c>
      <c r="BFC11" s="27">
        <v>0.77110000000000001</v>
      </c>
      <c r="BFD11" s="27">
        <v>0.77110000000000001</v>
      </c>
      <c r="BFE11" s="27">
        <v>0.76300000000000001</v>
      </c>
      <c r="BFF11" s="27">
        <v>0.75009999999999999</v>
      </c>
      <c r="BFG11" s="27">
        <v>0.74560000000000004</v>
      </c>
      <c r="BFH11" s="27">
        <v>0.74380000000000002</v>
      </c>
      <c r="BFI11" s="27">
        <v>0.75180000000000002</v>
      </c>
      <c r="BFJ11" s="27">
        <v>0.75180000000000002</v>
      </c>
      <c r="BFK11" s="27">
        <v>0.75180000000000002</v>
      </c>
      <c r="BFL11" s="27">
        <v>0.75939999999999996</v>
      </c>
      <c r="BFM11" s="27">
        <v>0.75880000000000003</v>
      </c>
      <c r="BFN11" s="27">
        <v>0.75209999999999999</v>
      </c>
      <c r="BFO11" s="27">
        <v>0.74690000000000001</v>
      </c>
      <c r="BFP11" s="27">
        <v>0.74690000000000001</v>
      </c>
      <c r="BFQ11" s="27">
        <v>0.74690000000000001</v>
      </c>
      <c r="BFR11" s="27">
        <v>0.74690000000000001</v>
      </c>
      <c r="BFS11" s="27">
        <v>0.74690000000000001</v>
      </c>
      <c r="BFT11" s="27">
        <v>0.74319999999999997</v>
      </c>
      <c r="BFU11" s="27">
        <v>0.74780000000000002</v>
      </c>
      <c r="BFV11" s="27">
        <v>0.75219999999999998</v>
      </c>
      <c r="BFW11" s="27">
        <v>0.75690000000000002</v>
      </c>
      <c r="BFX11" s="27">
        <v>0.75690000000000002</v>
      </c>
      <c r="BFY11" s="27">
        <v>0.75690000000000002</v>
      </c>
      <c r="BFZ11" s="27">
        <v>0.76049999999999995</v>
      </c>
      <c r="BGA11" s="27">
        <v>0.76700000000000002</v>
      </c>
      <c r="BGB11" s="27">
        <v>0.76570000000000005</v>
      </c>
      <c r="BGC11" s="27">
        <v>0.76229999999999998</v>
      </c>
      <c r="BGD11" s="27">
        <v>0.74829999999999997</v>
      </c>
      <c r="BGE11" s="27">
        <v>0.74829999999999997</v>
      </c>
      <c r="BGF11" s="27">
        <v>0.74829999999999997</v>
      </c>
      <c r="BGG11" s="27">
        <v>0.73870000000000002</v>
      </c>
      <c r="BGH11" s="27">
        <v>0.73250000000000004</v>
      </c>
      <c r="BGI11" s="27">
        <v>0.73629999999999995</v>
      </c>
      <c r="BGJ11" s="27">
        <v>0.7379</v>
      </c>
      <c r="BGK11" s="27">
        <v>0.73429999999999995</v>
      </c>
      <c r="BGL11" s="27">
        <v>0.73429999999999995</v>
      </c>
      <c r="BGM11" s="27">
        <v>0.73429999999999995</v>
      </c>
      <c r="BGN11" s="27">
        <v>0.74070000000000003</v>
      </c>
      <c r="BGO11" s="27">
        <v>0.72409999999999997</v>
      </c>
      <c r="BGP11" s="27">
        <v>0.72899999999999998</v>
      </c>
      <c r="BGQ11" s="27">
        <v>0.73729999999999996</v>
      </c>
      <c r="BGR11" s="27">
        <v>0.74950000000000006</v>
      </c>
      <c r="BGS11" s="27">
        <v>0.74950000000000006</v>
      </c>
      <c r="BGT11" s="27">
        <v>0.74950000000000006</v>
      </c>
      <c r="BGU11" s="27">
        <v>0.74909999999999999</v>
      </c>
      <c r="BGV11" s="27">
        <v>0.75929999999999997</v>
      </c>
      <c r="BGW11" s="27">
        <v>0.75419999999999998</v>
      </c>
      <c r="BGX11" s="27">
        <v>0.75309999999999999</v>
      </c>
      <c r="BGY11" s="27">
        <v>0.75700000000000001</v>
      </c>
      <c r="BGZ11" s="27">
        <v>0.75700000000000001</v>
      </c>
      <c r="BHA11" s="27">
        <v>0.75700000000000001</v>
      </c>
      <c r="BHB11" s="27">
        <v>0.75860000000000005</v>
      </c>
      <c r="BHC11" s="27">
        <v>0.75480000000000003</v>
      </c>
      <c r="BHD11" s="27">
        <v>0.74399999999999999</v>
      </c>
      <c r="BHE11" s="27">
        <v>0.75109999999999999</v>
      </c>
      <c r="BHF11" s="27">
        <v>0.75519999999999998</v>
      </c>
      <c r="BHG11" s="27">
        <v>0.75519999999999998</v>
      </c>
      <c r="BHH11" s="27">
        <v>0.75519999999999998</v>
      </c>
      <c r="BHI11" s="27">
        <v>0.75170000000000003</v>
      </c>
      <c r="BHJ11" s="27">
        <v>0.75080000000000002</v>
      </c>
      <c r="BHK11" s="27">
        <v>0.75390000000000001</v>
      </c>
      <c r="BHL11" s="27">
        <v>0.75090000000000001</v>
      </c>
      <c r="BHM11" s="27">
        <v>0.74329999999999996</v>
      </c>
      <c r="BHN11" s="27">
        <v>0.74329999999999996</v>
      </c>
      <c r="BHO11" s="27">
        <v>0.74329999999999996</v>
      </c>
      <c r="BHP11" s="27">
        <v>0.7369</v>
      </c>
      <c r="BHQ11" s="27">
        <v>0.74080000000000001</v>
      </c>
      <c r="BHR11" s="27">
        <v>0.74</v>
      </c>
      <c r="BHS11" s="27">
        <v>0.74160000000000004</v>
      </c>
      <c r="BHT11" s="27">
        <v>0.74260000000000004</v>
      </c>
      <c r="BHU11" s="27">
        <v>0.74260000000000004</v>
      </c>
      <c r="BHV11" s="27">
        <v>0.74260000000000004</v>
      </c>
      <c r="BHW11" s="27">
        <v>0.73960000000000004</v>
      </c>
      <c r="BHX11" s="27">
        <v>0.73909999999999998</v>
      </c>
      <c r="BHY11" s="27">
        <v>0.72270000000000001</v>
      </c>
      <c r="BHZ11" s="27">
        <v>0.7268</v>
      </c>
      <c r="BIA11" s="27">
        <v>0.72619999999999996</v>
      </c>
      <c r="BIB11" s="27">
        <v>0.72619999999999996</v>
      </c>
      <c r="BIC11" s="27">
        <v>0.72619999999999996</v>
      </c>
      <c r="BID11" s="27">
        <v>0.72760000000000002</v>
      </c>
      <c r="BIE11" s="27">
        <v>0.74839999999999995</v>
      </c>
      <c r="BIF11" s="27">
        <v>0.74390000000000001</v>
      </c>
      <c r="BIG11" s="27">
        <v>0.74329999999999996</v>
      </c>
      <c r="BIH11" s="27">
        <v>0.74490000000000001</v>
      </c>
      <c r="BII11" s="27">
        <v>0.74490000000000001</v>
      </c>
      <c r="BIJ11" s="27">
        <v>0.74490000000000001</v>
      </c>
      <c r="BIK11" s="27">
        <v>0.75719999999999998</v>
      </c>
      <c r="BIL11" s="27">
        <v>0.76649999999999996</v>
      </c>
      <c r="BIM11" s="27">
        <v>0.7712</v>
      </c>
      <c r="BIN11" s="27">
        <v>0.77810000000000001</v>
      </c>
      <c r="BIO11" s="27">
        <v>0.7792</v>
      </c>
      <c r="BIP11" s="27">
        <v>0.7792</v>
      </c>
      <c r="BIQ11" s="27">
        <v>0.7792</v>
      </c>
      <c r="BIR11" s="27">
        <v>0.78669999999999995</v>
      </c>
      <c r="BIS11" s="27">
        <v>0.77210000000000001</v>
      </c>
      <c r="BIT11" s="27">
        <v>0.77439999999999998</v>
      </c>
      <c r="BIU11" s="27">
        <v>0.77549999999999997</v>
      </c>
      <c r="BIV11" s="27">
        <v>0.78149999999999997</v>
      </c>
      <c r="BIW11" s="27">
        <v>0.78149999999999997</v>
      </c>
      <c r="BIX11" s="27">
        <v>0.78149999999999997</v>
      </c>
      <c r="BIY11" s="27">
        <v>0.77869999999999995</v>
      </c>
      <c r="BIZ11" s="27">
        <v>0.77449999999999997</v>
      </c>
      <c r="BJA11" s="27">
        <v>0.77470000000000006</v>
      </c>
      <c r="BJB11" s="27">
        <v>0.76800000000000002</v>
      </c>
      <c r="BJC11" s="27">
        <v>0.77149999999999996</v>
      </c>
      <c r="BJD11" s="27">
        <v>0.77149999999999996</v>
      </c>
      <c r="BJE11" s="27">
        <v>0.77149999999999996</v>
      </c>
      <c r="BJF11" s="27">
        <v>0.78200000000000003</v>
      </c>
      <c r="BJG11" s="27">
        <v>0.78200000000000003</v>
      </c>
      <c r="BJH11" s="27">
        <v>0.78269999999999995</v>
      </c>
      <c r="BJI11" s="27">
        <v>0.77969999999999995</v>
      </c>
      <c r="BJJ11" s="27">
        <v>0.77300000000000002</v>
      </c>
      <c r="BJK11" s="27">
        <v>0.77300000000000002</v>
      </c>
      <c r="BJL11" s="27">
        <v>0.77300000000000002</v>
      </c>
      <c r="BJM11" s="27">
        <v>0.77300000000000002</v>
      </c>
      <c r="BJN11" s="27">
        <v>0.77300000000000002</v>
      </c>
      <c r="BJO11" s="27">
        <v>0.77429999999999999</v>
      </c>
      <c r="BJP11" s="27">
        <v>0.77569999999999995</v>
      </c>
      <c r="BJQ11" s="27">
        <v>0.77769999999999995</v>
      </c>
      <c r="BJR11" s="27">
        <v>0.77769999999999995</v>
      </c>
      <c r="BJS11" s="27">
        <v>0.77769999999999995</v>
      </c>
      <c r="BJT11" s="27">
        <v>0.77449999999999997</v>
      </c>
      <c r="BJU11" s="27">
        <v>0.77449999999999997</v>
      </c>
      <c r="BJV11" s="27">
        <v>0.78110000000000002</v>
      </c>
      <c r="BJW11" s="27">
        <v>0.77359999999999995</v>
      </c>
      <c r="BJX11" s="27">
        <v>0.78080000000000005</v>
      </c>
      <c r="BJY11" s="27">
        <v>0.78080000000000005</v>
      </c>
      <c r="BJZ11" s="27">
        <v>0.78080000000000005</v>
      </c>
      <c r="BKA11" s="27">
        <v>0.78200000000000003</v>
      </c>
      <c r="BKB11" s="27">
        <v>0.77290000000000003</v>
      </c>
      <c r="BKC11" s="27">
        <v>0.76819999999999999</v>
      </c>
      <c r="BKD11" s="27">
        <v>0.76439999999999997</v>
      </c>
      <c r="BKE11" s="27">
        <v>0.77610000000000001</v>
      </c>
      <c r="BKF11" s="27">
        <v>0.77610000000000001</v>
      </c>
      <c r="BKG11" s="27">
        <v>0.77610000000000001</v>
      </c>
      <c r="BKH11" s="27">
        <v>0.77490000000000003</v>
      </c>
      <c r="BKI11" s="27">
        <v>0.77629999999999999</v>
      </c>
      <c r="BKJ11" s="27">
        <v>0.78220000000000001</v>
      </c>
      <c r="BKK11" s="27">
        <v>0.7873</v>
      </c>
      <c r="BKL11" s="27">
        <v>0.78610000000000002</v>
      </c>
      <c r="BKM11" s="27">
        <v>0.78610000000000002</v>
      </c>
      <c r="BKN11" s="27">
        <v>0.78610000000000002</v>
      </c>
      <c r="BKO11" s="27">
        <v>0.78949999999999998</v>
      </c>
      <c r="BKP11" s="27">
        <v>0.78359999999999996</v>
      </c>
      <c r="BKQ11" s="27">
        <v>0.77849999999999997</v>
      </c>
      <c r="BKR11" s="27">
        <v>0.78680000000000005</v>
      </c>
      <c r="BKS11" s="27">
        <v>0.79220000000000002</v>
      </c>
      <c r="BKT11" s="27">
        <v>0.79220000000000002</v>
      </c>
      <c r="BKU11" s="27">
        <v>0.79220000000000002</v>
      </c>
      <c r="BKV11" s="27">
        <v>0.78549999999999998</v>
      </c>
      <c r="BKW11" s="27">
        <v>0.78590000000000004</v>
      </c>
      <c r="BKX11" s="27">
        <v>0.79669999999999996</v>
      </c>
      <c r="BKY11" s="27">
        <v>0.79210000000000003</v>
      </c>
      <c r="BKZ11" s="27">
        <v>0.78559999999999997</v>
      </c>
      <c r="BLA11" s="27">
        <v>0.78559999999999997</v>
      </c>
      <c r="BLB11" s="27">
        <v>0.78559999999999997</v>
      </c>
      <c r="BLC11" s="27">
        <v>0.79010000000000002</v>
      </c>
      <c r="BLD11" s="27">
        <v>0.78620000000000001</v>
      </c>
      <c r="BLE11" s="27">
        <v>0.77610000000000001</v>
      </c>
      <c r="BLF11" s="27">
        <v>0.77939999999999998</v>
      </c>
      <c r="BLG11" s="27">
        <v>0.76990000000000003</v>
      </c>
      <c r="BLH11" s="27">
        <v>0.76990000000000003</v>
      </c>
      <c r="BLI11" s="27">
        <v>0.76990000000000003</v>
      </c>
      <c r="BLJ11" s="27">
        <v>0.77410000000000001</v>
      </c>
      <c r="BLK11" s="27">
        <v>0.77349999999999997</v>
      </c>
      <c r="BLL11" s="27">
        <v>0.77510000000000001</v>
      </c>
      <c r="BLM11" s="27">
        <v>0.77449999999999997</v>
      </c>
      <c r="BLN11" s="27">
        <v>0.78059999999999996</v>
      </c>
      <c r="BLO11" s="27">
        <v>0.78059999999999996</v>
      </c>
      <c r="BLP11" s="27">
        <v>0.78059999999999996</v>
      </c>
      <c r="BLQ11" s="27">
        <v>0.78080000000000005</v>
      </c>
      <c r="BLR11" s="27">
        <v>0.79430000000000001</v>
      </c>
      <c r="BLS11" s="27">
        <v>0.79479999999999995</v>
      </c>
      <c r="BLT11" s="27">
        <v>0.7873</v>
      </c>
      <c r="BLU11" s="27">
        <v>0.78549999999999998</v>
      </c>
      <c r="BLV11" s="27">
        <v>0.78549999999999998</v>
      </c>
      <c r="BLW11" s="27">
        <v>0.78549999999999998</v>
      </c>
      <c r="BLX11" s="27">
        <v>0.78620000000000001</v>
      </c>
      <c r="BLY11" s="27">
        <v>0.79749999999999999</v>
      </c>
      <c r="BLZ11" s="27">
        <v>0.7994</v>
      </c>
      <c r="BMA11" s="27">
        <v>0.79569999999999996</v>
      </c>
      <c r="BMB11" s="27">
        <v>0.79449999999999998</v>
      </c>
      <c r="BMC11" s="27">
        <v>0.79449999999999998</v>
      </c>
      <c r="BMD11" s="27">
        <v>0.79449999999999998</v>
      </c>
      <c r="BME11" s="27">
        <v>0.79100000000000004</v>
      </c>
      <c r="BMF11" s="27">
        <v>0.7843</v>
      </c>
      <c r="BMG11" s="27">
        <v>0.78620000000000001</v>
      </c>
      <c r="BMH11" s="27">
        <v>0.78720000000000001</v>
      </c>
      <c r="BMI11" s="27">
        <v>0.78180000000000005</v>
      </c>
      <c r="BMJ11" s="27">
        <v>0.78180000000000005</v>
      </c>
      <c r="BMK11" s="27">
        <v>0.78180000000000005</v>
      </c>
      <c r="BML11" s="27">
        <v>0.79369999999999996</v>
      </c>
      <c r="BMM11" s="27">
        <v>0.78010000000000002</v>
      </c>
      <c r="BMN11" s="27">
        <v>0.78290000000000004</v>
      </c>
      <c r="BMO11" s="27">
        <v>0.7802</v>
      </c>
      <c r="BMP11" s="27">
        <v>0.78580000000000005</v>
      </c>
      <c r="BMQ11" s="27">
        <v>0.78580000000000005</v>
      </c>
      <c r="BMR11" s="27">
        <v>0.78580000000000005</v>
      </c>
      <c r="BMS11" s="27">
        <v>0.78690000000000004</v>
      </c>
      <c r="BMT11" s="27">
        <v>0.77939999999999998</v>
      </c>
      <c r="BMU11" s="27">
        <v>0.77629999999999999</v>
      </c>
      <c r="BMV11" s="27">
        <v>0.77680000000000005</v>
      </c>
      <c r="BMW11" s="27">
        <v>0.7903</v>
      </c>
      <c r="BMX11" s="27">
        <v>0.7903</v>
      </c>
      <c r="BMY11" s="27">
        <v>0.7903</v>
      </c>
      <c r="BMZ11" s="27">
        <v>0.79420000000000002</v>
      </c>
      <c r="BNA11" s="27">
        <v>0.80630000000000002</v>
      </c>
      <c r="BNB11" s="27">
        <v>0.81169999999999998</v>
      </c>
      <c r="BNC11" s="27">
        <v>0.81159999999999999</v>
      </c>
      <c r="BND11" s="27">
        <v>0.81420000000000003</v>
      </c>
      <c r="BNE11" s="27">
        <v>0.81420000000000003</v>
      </c>
      <c r="BNF11" s="27">
        <v>0.81420000000000003</v>
      </c>
      <c r="BNG11" s="27">
        <v>0.8105</v>
      </c>
      <c r="BNH11" s="27">
        <v>0.81710000000000005</v>
      </c>
      <c r="BNI11" s="27">
        <v>0.81610000000000005</v>
      </c>
      <c r="BNJ11" s="27">
        <v>0.8165</v>
      </c>
      <c r="BNK11" s="27">
        <v>0.81659999999999999</v>
      </c>
      <c r="BNL11" s="27">
        <v>0.81659999999999999</v>
      </c>
      <c r="BNM11" s="27">
        <v>0.81659999999999999</v>
      </c>
      <c r="BNN11" s="27">
        <v>0.81850000000000001</v>
      </c>
      <c r="BNO11" s="27">
        <v>0.82220000000000004</v>
      </c>
      <c r="BNP11" s="27">
        <v>0.82809999999999995</v>
      </c>
      <c r="BNQ11" s="27">
        <v>0.83050000000000002</v>
      </c>
      <c r="BNR11" s="27">
        <v>0.82930000000000004</v>
      </c>
      <c r="BNS11" s="27">
        <v>0.82930000000000004</v>
      </c>
      <c r="BNT11" s="27">
        <v>0.82930000000000004</v>
      </c>
      <c r="BNU11" s="27">
        <v>0.83079999999999998</v>
      </c>
      <c r="BNV11" s="27">
        <v>0.83220000000000005</v>
      </c>
      <c r="BNW11" s="27">
        <v>0.83289999999999997</v>
      </c>
      <c r="BNX11" s="27">
        <v>0.83860000000000001</v>
      </c>
      <c r="BNY11" s="27">
        <v>0.83720000000000006</v>
      </c>
      <c r="BNZ11" s="27">
        <v>0.83720000000000006</v>
      </c>
      <c r="BOA11" s="27">
        <v>0.83720000000000006</v>
      </c>
      <c r="BOB11" s="27">
        <v>0.83850000000000002</v>
      </c>
      <c r="BOC11" s="27">
        <v>0.83740000000000003</v>
      </c>
      <c r="BOD11" s="27">
        <v>0.83340000000000003</v>
      </c>
      <c r="BOE11" s="27">
        <v>0.83609999999999995</v>
      </c>
      <c r="BOF11" s="27">
        <v>0.84140000000000004</v>
      </c>
      <c r="BOG11" s="27">
        <v>0.84140000000000004</v>
      </c>
      <c r="BOH11" s="27">
        <v>0.84140000000000004</v>
      </c>
      <c r="BOI11" s="27">
        <v>0.83779999999999999</v>
      </c>
      <c r="BOJ11" s="27">
        <v>0.83879999999999999</v>
      </c>
      <c r="BOK11" s="27">
        <v>0.84589999999999999</v>
      </c>
      <c r="BOL11" s="27">
        <v>0.84889999999999999</v>
      </c>
      <c r="BOM11" s="27">
        <v>0.8498</v>
      </c>
      <c r="BON11" s="27">
        <v>0.8498</v>
      </c>
      <c r="BOO11" s="27">
        <v>0.8498</v>
      </c>
      <c r="BOP11" s="27">
        <v>0.85019999999999996</v>
      </c>
      <c r="BOQ11" s="27">
        <v>0.84419999999999995</v>
      </c>
      <c r="BOR11" s="27">
        <v>0.84279999999999999</v>
      </c>
      <c r="BOS11" s="27">
        <v>0.84609999999999996</v>
      </c>
      <c r="BOT11" s="27">
        <v>0.8478</v>
      </c>
      <c r="BOU11" s="27">
        <v>0.8478</v>
      </c>
      <c r="BOV11" s="27">
        <v>0.8478</v>
      </c>
      <c r="BOW11" s="27">
        <v>0.84699999999999998</v>
      </c>
      <c r="BOX11" s="27">
        <v>0.84489999999999998</v>
      </c>
      <c r="BOY11" s="27">
        <v>0.85089999999999999</v>
      </c>
      <c r="BOZ11" s="27">
        <v>0.85109999999999997</v>
      </c>
      <c r="BPA11" s="27">
        <v>0.84770000000000001</v>
      </c>
      <c r="BPB11" s="27">
        <v>0.84770000000000001</v>
      </c>
      <c r="BPC11" s="27">
        <v>0.84770000000000001</v>
      </c>
      <c r="BPD11" s="27">
        <v>0.84889999999999999</v>
      </c>
      <c r="BPE11" s="27">
        <v>0.85109999999999997</v>
      </c>
      <c r="BPF11" s="27">
        <v>0.85119999999999996</v>
      </c>
      <c r="BPG11" s="27">
        <v>0.85540000000000005</v>
      </c>
      <c r="BPH11" s="27">
        <v>0.85450000000000004</v>
      </c>
      <c r="BPI11" s="27">
        <v>0.85450000000000004</v>
      </c>
      <c r="BPJ11" s="27">
        <v>0.85450000000000004</v>
      </c>
      <c r="BPK11" s="27">
        <v>0.85919999999999996</v>
      </c>
      <c r="BPL11" s="27">
        <v>0.86870000000000003</v>
      </c>
      <c r="BPM11" s="27">
        <v>0.86619999999999997</v>
      </c>
      <c r="BPN11" s="27">
        <v>0.86919999999999997</v>
      </c>
      <c r="BPO11" s="27">
        <v>0.86809999999999998</v>
      </c>
      <c r="BPP11" s="27">
        <v>0.86809999999999998</v>
      </c>
      <c r="BPQ11" s="27">
        <v>0.86809999999999998</v>
      </c>
      <c r="BPR11" s="27">
        <v>0.86870000000000003</v>
      </c>
      <c r="BPS11" s="27">
        <v>0.87029999999999996</v>
      </c>
      <c r="BPT11" s="27">
        <v>0.88019999999999998</v>
      </c>
      <c r="BPU11" s="27">
        <v>0.88160000000000005</v>
      </c>
      <c r="BPV11" s="27">
        <v>0.88180000000000003</v>
      </c>
      <c r="BPW11" s="27">
        <v>0.88180000000000003</v>
      </c>
      <c r="BPX11" s="27">
        <v>0.88180000000000003</v>
      </c>
      <c r="BPY11" s="27">
        <v>0.88049999999999995</v>
      </c>
      <c r="BPZ11" s="27">
        <v>0.87949999999999995</v>
      </c>
      <c r="BQA11" s="27">
        <v>0.87780000000000002</v>
      </c>
      <c r="BQB11" s="27">
        <v>0.87429999999999997</v>
      </c>
      <c r="BQC11" s="27">
        <v>0.87390000000000001</v>
      </c>
      <c r="BQD11" s="27">
        <v>0.87390000000000001</v>
      </c>
      <c r="BQE11" s="27">
        <v>0.87390000000000001</v>
      </c>
      <c r="BQF11" s="27">
        <v>0.87680000000000002</v>
      </c>
      <c r="BQG11" s="27">
        <v>0.87719999999999998</v>
      </c>
      <c r="BQH11" s="27">
        <v>0.87609999999999999</v>
      </c>
      <c r="BQI11" s="27">
        <v>0.87409999999999999</v>
      </c>
      <c r="BQJ11" s="27">
        <v>0.87629999999999997</v>
      </c>
      <c r="BQK11" s="27">
        <v>0.87629999999999997</v>
      </c>
      <c r="BQL11" s="27">
        <v>0.87629999999999997</v>
      </c>
      <c r="BQM11" s="27">
        <v>0.87609999999999999</v>
      </c>
      <c r="BQN11" s="27">
        <v>0.86990000000000001</v>
      </c>
      <c r="BQO11" s="27">
        <v>0.87080000000000002</v>
      </c>
      <c r="BQP11" s="27">
        <v>0.873</v>
      </c>
      <c r="BQQ11" s="27">
        <v>0.86970000000000003</v>
      </c>
      <c r="BQR11" s="27">
        <v>0.86970000000000003</v>
      </c>
      <c r="BQS11" s="27">
        <v>0.86970000000000003</v>
      </c>
      <c r="BQT11" s="27">
        <v>0.87180000000000002</v>
      </c>
      <c r="BQU11" s="27">
        <v>0.8669</v>
      </c>
      <c r="BQV11" s="27">
        <v>0.8669</v>
      </c>
      <c r="BQW11" s="27">
        <v>0.86680000000000001</v>
      </c>
      <c r="BQX11" s="27">
        <v>0.86570000000000003</v>
      </c>
      <c r="BQY11" s="27">
        <v>0.86570000000000003</v>
      </c>
      <c r="BQZ11" s="27">
        <v>0.86570000000000003</v>
      </c>
      <c r="BRA11" s="27">
        <v>0.86770000000000003</v>
      </c>
      <c r="BRB11" s="27">
        <v>0.85570000000000002</v>
      </c>
      <c r="BRC11" s="27">
        <v>0.85150000000000003</v>
      </c>
      <c r="BRD11" s="27">
        <v>0.85099999999999998</v>
      </c>
      <c r="BRE11" s="27">
        <v>0.85209999999999997</v>
      </c>
      <c r="BRF11" s="27">
        <v>0.85209999999999997</v>
      </c>
      <c r="BRG11" s="27">
        <v>0.85209999999999997</v>
      </c>
      <c r="BRH11" s="27">
        <v>0.84430000000000005</v>
      </c>
      <c r="BRI11" s="27">
        <v>0.84119999999999995</v>
      </c>
      <c r="BRJ11" s="27">
        <v>0.84640000000000004</v>
      </c>
      <c r="BRK11" s="27">
        <v>0.8468</v>
      </c>
      <c r="BRL11" s="27">
        <v>0.84740000000000004</v>
      </c>
      <c r="BRM11" s="27">
        <v>0.84740000000000004</v>
      </c>
      <c r="BRN11" s="27">
        <v>0.84740000000000004</v>
      </c>
      <c r="BRO11" s="27">
        <v>0.84889999999999999</v>
      </c>
      <c r="BRP11" s="27">
        <v>0.84840000000000004</v>
      </c>
      <c r="BRQ11" s="27">
        <v>0.8548</v>
      </c>
      <c r="BRR11" s="27">
        <v>0.85460000000000003</v>
      </c>
      <c r="BRS11" s="27">
        <v>0.85419999999999996</v>
      </c>
      <c r="BRT11" s="27">
        <v>0.85419999999999996</v>
      </c>
      <c r="BRU11" s="27">
        <v>0.85419999999999996</v>
      </c>
      <c r="BRV11" s="27">
        <v>0.85619999999999996</v>
      </c>
      <c r="BRW11" s="27">
        <v>0.85650000000000004</v>
      </c>
      <c r="BRX11" s="27">
        <v>0.85760000000000003</v>
      </c>
      <c r="BRY11" s="27">
        <v>0.86409999999999998</v>
      </c>
      <c r="BRZ11" s="27">
        <v>0.86339999999999995</v>
      </c>
      <c r="BSA11" s="27">
        <v>0.86339999999999995</v>
      </c>
      <c r="BSB11" s="27">
        <v>0.86339999999999995</v>
      </c>
      <c r="BSC11" s="27">
        <v>0.86529999999999996</v>
      </c>
      <c r="BSD11" s="27">
        <v>0.86680000000000001</v>
      </c>
      <c r="BSE11" s="27">
        <v>0.86450000000000005</v>
      </c>
      <c r="BSF11" s="27">
        <v>0.86270000000000002</v>
      </c>
      <c r="BSG11" s="27">
        <v>0.86360000000000003</v>
      </c>
      <c r="BSH11" s="27">
        <v>0.86360000000000003</v>
      </c>
      <c r="BSI11" s="27">
        <v>0.86360000000000003</v>
      </c>
      <c r="BSJ11" s="27">
        <v>0.86550000000000005</v>
      </c>
      <c r="BSK11" s="27">
        <v>0.86850000000000005</v>
      </c>
      <c r="BSL11" s="27">
        <v>0.87649999999999995</v>
      </c>
      <c r="BSM11" s="27">
        <v>0.86729999999999996</v>
      </c>
      <c r="BSN11" s="27">
        <v>0.86499999999999999</v>
      </c>
      <c r="BSO11" s="27">
        <v>0.86499999999999999</v>
      </c>
      <c r="BSP11" s="27">
        <v>0.86499999999999999</v>
      </c>
      <c r="BSQ11" s="27">
        <v>0.85560000000000003</v>
      </c>
      <c r="BSR11" s="27">
        <v>0.85560000000000003</v>
      </c>
      <c r="BSS11" s="27">
        <v>0.85389999999999999</v>
      </c>
      <c r="BST11" s="27">
        <v>0.85460000000000003</v>
      </c>
      <c r="BSU11" s="27">
        <v>0.85870000000000002</v>
      </c>
      <c r="BSV11" s="27">
        <v>0.85870000000000002</v>
      </c>
      <c r="BSW11" s="27">
        <v>0.85870000000000002</v>
      </c>
      <c r="BSX11" s="27">
        <v>0.85699999999999998</v>
      </c>
      <c r="BSY11" s="27">
        <v>0.8579</v>
      </c>
      <c r="BSZ11" s="27">
        <v>0.86050000000000004</v>
      </c>
      <c r="BTA11" s="27">
        <v>0.8609</v>
      </c>
      <c r="BTB11" s="27">
        <v>0.8609</v>
      </c>
      <c r="BTC11" s="27">
        <v>0.8609</v>
      </c>
      <c r="BTD11" s="27">
        <v>0.8609</v>
      </c>
      <c r="BTE11" s="27">
        <v>0.8609</v>
      </c>
      <c r="BTF11" s="27">
        <v>0.85970000000000002</v>
      </c>
      <c r="BTG11" s="27">
        <v>0.86639999999999995</v>
      </c>
      <c r="BTH11" s="27">
        <v>0.86619999999999997</v>
      </c>
      <c r="BTI11" s="27">
        <v>0.86680000000000001</v>
      </c>
      <c r="BTJ11" s="27">
        <v>0.86680000000000001</v>
      </c>
      <c r="BTK11" s="27">
        <v>0.86680000000000001</v>
      </c>
      <c r="BTL11" s="27">
        <v>0.86970000000000003</v>
      </c>
      <c r="BTM11" s="27">
        <v>0.86809999999999998</v>
      </c>
      <c r="BTN11" s="27">
        <v>0.86709999999999998</v>
      </c>
      <c r="BTO11" s="27">
        <v>0.85860000000000003</v>
      </c>
      <c r="BTP11" s="27">
        <v>0.85489999999999999</v>
      </c>
      <c r="BTQ11" s="27">
        <v>0.85489999999999999</v>
      </c>
      <c r="BTR11" s="27">
        <v>0.85489999999999999</v>
      </c>
      <c r="BTS11" s="27">
        <v>0.85270000000000001</v>
      </c>
      <c r="BTT11" s="27">
        <v>0.85729999999999995</v>
      </c>
      <c r="BTU11" s="27">
        <v>0.86709999999999998</v>
      </c>
      <c r="BTV11" s="27">
        <v>0.86429999999999996</v>
      </c>
      <c r="BTW11" s="27">
        <v>0.86739999999999995</v>
      </c>
      <c r="BTX11" s="27">
        <v>0.86739999999999995</v>
      </c>
      <c r="BTY11" s="27">
        <v>0.86739999999999995</v>
      </c>
      <c r="BTZ11" s="27">
        <v>0.86560000000000004</v>
      </c>
      <c r="BUA11" s="27">
        <v>0.86099999999999999</v>
      </c>
      <c r="BUB11" s="27">
        <v>0.85440000000000005</v>
      </c>
      <c r="BUC11" s="27">
        <v>0.85460000000000003</v>
      </c>
      <c r="BUD11" s="27">
        <v>0.85350000000000004</v>
      </c>
      <c r="BUE11" s="27">
        <v>0.85350000000000004</v>
      </c>
      <c r="BUF11" s="27">
        <v>0.85350000000000004</v>
      </c>
      <c r="BUG11" s="27">
        <v>0.85170000000000001</v>
      </c>
      <c r="BUH11" s="27">
        <v>0.8619</v>
      </c>
      <c r="BUI11" s="27">
        <v>0.86140000000000005</v>
      </c>
      <c r="BUJ11" s="27">
        <v>0.85650000000000004</v>
      </c>
      <c r="BUK11" s="27">
        <v>0.85329999999999995</v>
      </c>
      <c r="BUL11" s="27">
        <v>0.85329999999999995</v>
      </c>
      <c r="BUM11" s="27">
        <v>0.85329999999999995</v>
      </c>
      <c r="BUN11" s="27">
        <v>0.85860000000000003</v>
      </c>
      <c r="BUO11" s="27">
        <v>0.84589999999999999</v>
      </c>
      <c r="BUP11" s="27">
        <v>0.84870000000000001</v>
      </c>
      <c r="BUQ11" s="27">
        <v>0.84599999999999997</v>
      </c>
      <c r="BUR11" s="27">
        <v>0.85029999999999994</v>
      </c>
      <c r="BUS11" s="27">
        <v>0.85029999999999994</v>
      </c>
      <c r="BUT11" s="27">
        <v>0.85029999999999994</v>
      </c>
      <c r="BUU11" s="27">
        <v>0.84809999999999997</v>
      </c>
      <c r="BUV11" s="27">
        <v>0.84140000000000004</v>
      </c>
      <c r="BUW11" s="27">
        <v>0.83889999999999998</v>
      </c>
      <c r="BUX11" s="27">
        <v>0.83720000000000006</v>
      </c>
      <c r="BUY11" s="27">
        <v>0.84230000000000005</v>
      </c>
      <c r="BUZ11" s="27">
        <v>0.84230000000000005</v>
      </c>
      <c r="BVA11" s="27">
        <v>0.84230000000000005</v>
      </c>
      <c r="BVB11" s="27">
        <v>0.83679999999999999</v>
      </c>
      <c r="BVC11" s="27">
        <v>0.83189999999999997</v>
      </c>
      <c r="BVD11" s="27">
        <v>0.83320000000000005</v>
      </c>
      <c r="BVE11" s="27">
        <v>0.82950000000000002</v>
      </c>
      <c r="BVF11" s="27">
        <v>0.82779999999999998</v>
      </c>
      <c r="BVG11" s="27">
        <v>0.82779999999999998</v>
      </c>
      <c r="BVH11" s="27">
        <v>0.82779999999999998</v>
      </c>
      <c r="BVI11" s="27">
        <v>0.82789999999999997</v>
      </c>
      <c r="BVJ11" s="27">
        <v>0.83230000000000004</v>
      </c>
      <c r="BVK11" s="27">
        <v>0.83109999999999995</v>
      </c>
      <c r="BVL11" s="27">
        <v>0.83630000000000004</v>
      </c>
      <c r="BVM11" s="27">
        <v>0.83689999999999998</v>
      </c>
      <c r="BVN11" s="27">
        <v>0.83689999999999998</v>
      </c>
      <c r="BVO11" s="27">
        <v>0.83689999999999998</v>
      </c>
      <c r="BVP11" s="27">
        <v>0.83389999999999997</v>
      </c>
      <c r="BVQ11" s="27">
        <v>0.83389999999999997</v>
      </c>
      <c r="BVR11" s="27">
        <v>0.83309999999999995</v>
      </c>
      <c r="BVS11" s="27">
        <v>0.82709999999999995</v>
      </c>
      <c r="BVT11" s="27">
        <v>0.8246</v>
      </c>
      <c r="BVU11" s="27">
        <v>0.8246</v>
      </c>
      <c r="BVV11" s="27">
        <v>0.8246</v>
      </c>
      <c r="BVW11" s="27">
        <v>0.82330000000000003</v>
      </c>
      <c r="BVX11" s="27">
        <v>0.82230000000000003</v>
      </c>
      <c r="BVY11" s="27">
        <v>0.81589999999999996</v>
      </c>
      <c r="BVZ11" s="27">
        <v>0.81100000000000005</v>
      </c>
      <c r="BWA11" s="27">
        <v>0.81020000000000003</v>
      </c>
      <c r="BWB11" s="27">
        <v>0.81020000000000003</v>
      </c>
      <c r="BWC11" s="27">
        <v>0.81020000000000003</v>
      </c>
      <c r="BWD11" s="27">
        <v>0.8165</v>
      </c>
      <c r="BWE11" s="27">
        <v>0.82789999999999997</v>
      </c>
      <c r="BWF11" s="27">
        <v>0.82650000000000001</v>
      </c>
      <c r="BWG11" s="27">
        <v>0.82469999999999999</v>
      </c>
      <c r="BWH11" s="27">
        <v>0.8266</v>
      </c>
      <c r="BWI11" s="27">
        <v>0.8266</v>
      </c>
      <c r="BWJ11" s="27">
        <v>0.8266</v>
      </c>
      <c r="BWK11" s="27">
        <v>0.83040000000000003</v>
      </c>
      <c r="BWL11" s="27">
        <v>0.83389999999999997</v>
      </c>
      <c r="BWM11" s="27">
        <v>0.83030000000000004</v>
      </c>
      <c r="BWN11" s="27">
        <v>0.82689999999999997</v>
      </c>
      <c r="BWO11" s="27">
        <v>0.82609999999999995</v>
      </c>
      <c r="BWP11" s="27">
        <v>0.82609999999999995</v>
      </c>
      <c r="BWQ11" s="27">
        <v>0.82609999999999995</v>
      </c>
      <c r="BWR11" s="27">
        <v>0.83040000000000003</v>
      </c>
      <c r="BWS11" s="27">
        <v>0.8357</v>
      </c>
      <c r="BWT11" s="27">
        <v>0.84140000000000004</v>
      </c>
      <c r="BWU11" s="27">
        <v>0.83620000000000005</v>
      </c>
      <c r="BWV11" s="27">
        <v>0.82210000000000005</v>
      </c>
      <c r="BWW11" s="27">
        <v>0.82210000000000005</v>
      </c>
      <c r="BWX11" s="27">
        <v>0.82210000000000005</v>
      </c>
      <c r="BWY11" s="27">
        <v>0.82520000000000004</v>
      </c>
      <c r="BWZ11" s="27">
        <v>0.83030000000000004</v>
      </c>
      <c r="BXA11" s="27">
        <v>0.82899999999999996</v>
      </c>
      <c r="BXB11" s="27">
        <v>0.82779999999999998</v>
      </c>
      <c r="BXC11" s="27">
        <v>0.8296</v>
      </c>
      <c r="BXD11" s="27">
        <v>0.8296</v>
      </c>
      <c r="BXE11" s="27">
        <v>0.8296</v>
      </c>
      <c r="BXF11" s="27">
        <v>0.81520000000000004</v>
      </c>
      <c r="BXG11" s="27">
        <v>0.82279999999999998</v>
      </c>
      <c r="BXH11" s="27">
        <v>0.82279999999999998</v>
      </c>
      <c r="BXI11" s="27">
        <v>0.81720000000000004</v>
      </c>
      <c r="BXJ11" s="27">
        <v>0.81769999999999998</v>
      </c>
      <c r="BXK11" s="27">
        <v>0.81769999999999998</v>
      </c>
      <c r="BXL11" s="27">
        <v>0.81769999999999998</v>
      </c>
      <c r="BXM11" s="27">
        <v>0.81869999999999998</v>
      </c>
      <c r="BXN11" s="27">
        <v>0.81869999999999998</v>
      </c>
      <c r="BXO11" s="27">
        <v>0.81869999999999998</v>
      </c>
      <c r="BXP11" s="27">
        <v>0.8206</v>
      </c>
      <c r="BXQ11" s="27">
        <v>0.81640000000000001</v>
      </c>
      <c r="BXR11" s="27">
        <v>0.81640000000000001</v>
      </c>
      <c r="BXS11" s="27">
        <v>0.81640000000000001</v>
      </c>
      <c r="BXT11" s="27">
        <v>0.81759999999999999</v>
      </c>
      <c r="BXU11" s="27">
        <v>0.82530000000000003</v>
      </c>
      <c r="BXV11" s="27">
        <v>0.82699999999999996</v>
      </c>
      <c r="BXW11" s="27">
        <v>0.82620000000000005</v>
      </c>
      <c r="BXX11" s="27">
        <v>0.82240000000000002</v>
      </c>
      <c r="BXY11" s="27">
        <v>0.82240000000000002</v>
      </c>
      <c r="BXZ11" s="27">
        <v>0.82240000000000002</v>
      </c>
      <c r="BYA11" s="27">
        <v>0.83169999999999999</v>
      </c>
      <c r="BYB11" s="27">
        <v>0.82430000000000003</v>
      </c>
      <c r="BYC11" s="27">
        <v>0.83189999999999997</v>
      </c>
      <c r="BYD11" s="27">
        <v>0.82730000000000004</v>
      </c>
      <c r="BYE11" s="27">
        <v>0.81979999999999997</v>
      </c>
      <c r="BYF11" s="27">
        <v>0.81979999999999997</v>
      </c>
      <c r="BYG11" s="27">
        <v>0.81979999999999997</v>
      </c>
      <c r="BYH11" s="27">
        <v>0.8206</v>
      </c>
      <c r="BYI11" s="27">
        <v>0.81950000000000001</v>
      </c>
      <c r="BYJ11" s="27">
        <v>0.82509999999999994</v>
      </c>
      <c r="BYK11" s="27">
        <v>0.82</v>
      </c>
      <c r="BYL11" s="27">
        <v>0.81510000000000005</v>
      </c>
      <c r="BYM11" s="27">
        <v>0.81510000000000005</v>
      </c>
      <c r="BYN11" s="27">
        <v>0.81510000000000005</v>
      </c>
      <c r="BYO11" s="27">
        <v>0.8155</v>
      </c>
      <c r="BYP11" s="27">
        <v>0.81720000000000004</v>
      </c>
      <c r="BYQ11" s="27">
        <v>0.8196</v>
      </c>
      <c r="BYR11" s="27">
        <v>0.82110000000000005</v>
      </c>
      <c r="BYS11" s="27">
        <v>0.81559999999999999</v>
      </c>
      <c r="BYT11" s="27">
        <v>0.81559999999999999</v>
      </c>
      <c r="BYU11" s="27">
        <v>0.81559999999999999</v>
      </c>
      <c r="BYV11" s="27">
        <v>0.82179999999999997</v>
      </c>
      <c r="BYW11" s="27">
        <v>0.83120000000000005</v>
      </c>
      <c r="BYX11" s="27">
        <v>0.8337</v>
      </c>
      <c r="BYY11" s="27">
        <v>0.83689999999999998</v>
      </c>
      <c r="BYZ11" s="27">
        <v>0.83</v>
      </c>
      <c r="BZA11" s="27">
        <v>0.83</v>
      </c>
      <c r="BZB11" s="27">
        <v>0.83</v>
      </c>
      <c r="BZC11" s="27">
        <v>0.82530000000000003</v>
      </c>
      <c r="BZD11" s="27">
        <v>0.82389999999999997</v>
      </c>
      <c r="BZE11" s="27">
        <v>0.82240000000000002</v>
      </c>
      <c r="BZF11" s="27">
        <v>0.8236</v>
      </c>
      <c r="BZG11" s="27">
        <v>0.83420000000000005</v>
      </c>
      <c r="BZH11" s="27">
        <v>0.83420000000000005</v>
      </c>
      <c r="BZI11" s="27">
        <v>0.83420000000000005</v>
      </c>
      <c r="BZJ11" s="27">
        <v>0.83819999999999995</v>
      </c>
      <c r="BZK11" s="27">
        <v>0.8407</v>
      </c>
      <c r="BZL11" s="27">
        <v>0.83340000000000003</v>
      </c>
      <c r="BZM11" s="27">
        <v>0.8306</v>
      </c>
      <c r="BZN11" s="27">
        <v>0.82630000000000003</v>
      </c>
      <c r="BZO11" s="27">
        <v>0.82630000000000003</v>
      </c>
      <c r="BZP11" s="27">
        <v>0.82630000000000003</v>
      </c>
      <c r="BZQ11" s="27">
        <v>0.82920000000000005</v>
      </c>
      <c r="BZR11" s="27">
        <v>0.82699999999999996</v>
      </c>
      <c r="BZS11" s="27">
        <v>0.82609999999999995</v>
      </c>
      <c r="BZT11" s="27">
        <v>0.82930000000000004</v>
      </c>
      <c r="BZU11" s="27">
        <v>0.82989999999999997</v>
      </c>
      <c r="BZV11" s="27">
        <v>0.82989999999999997</v>
      </c>
      <c r="BZW11" s="27">
        <v>0.82989999999999997</v>
      </c>
      <c r="BZX11" s="27">
        <v>0.83650000000000002</v>
      </c>
      <c r="BZY11" s="27">
        <v>0.8367</v>
      </c>
      <c r="BZZ11" s="27">
        <v>0.8458</v>
      </c>
      <c r="CAA11" s="27">
        <v>0.84640000000000004</v>
      </c>
      <c r="CAB11" s="27">
        <v>0.84860000000000002</v>
      </c>
      <c r="CAC11" s="27">
        <v>0.84860000000000002</v>
      </c>
      <c r="CAD11" s="27">
        <v>0.84860000000000002</v>
      </c>
      <c r="CAE11" s="27">
        <v>0.84960000000000002</v>
      </c>
      <c r="CAF11" s="27">
        <v>0.84109999999999996</v>
      </c>
      <c r="CAG11" s="27">
        <v>0.83699999999999997</v>
      </c>
      <c r="CAH11" s="27">
        <v>0.83579999999999999</v>
      </c>
      <c r="CAI11" s="27">
        <v>0.83430000000000004</v>
      </c>
      <c r="CAJ11" s="27">
        <v>0.83430000000000004</v>
      </c>
      <c r="CAK11" s="27">
        <v>0.83430000000000004</v>
      </c>
      <c r="CAL11" s="27">
        <v>0.82540000000000002</v>
      </c>
      <c r="CAM11" s="27">
        <v>0.83069999999999999</v>
      </c>
      <c r="CAN11" s="27">
        <v>0.8327</v>
      </c>
      <c r="CAO11" s="27">
        <v>0.82789999999999997</v>
      </c>
      <c r="CAP11" s="27">
        <v>0.8306</v>
      </c>
      <c r="CAQ11" s="27">
        <v>0.8306</v>
      </c>
      <c r="CAR11" s="27">
        <v>0.8306</v>
      </c>
      <c r="CAS11" s="27">
        <v>0.82830000000000004</v>
      </c>
      <c r="CAT11" s="27">
        <v>0.8236</v>
      </c>
      <c r="CAU11" s="27">
        <v>0.82830000000000004</v>
      </c>
      <c r="CAV11" s="27">
        <v>0.82869999999999999</v>
      </c>
      <c r="CAW11" s="27">
        <v>0.82679999999999998</v>
      </c>
      <c r="CAX11" s="27">
        <v>0.82679999999999998</v>
      </c>
      <c r="CAY11" s="27">
        <v>0.82679999999999998</v>
      </c>
      <c r="CAZ11" s="27">
        <v>0.82989999999999997</v>
      </c>
      <c r="CBA11" s="27">
        <v>0.82279999999999998</v>
      </c>
      <c r="CBB11" s="27">
        <v>0.82850000000000001</v>
      </c>
      <c r="CBC11" s="27">
        <v>0.83799999999999997</v>
      </c>
      <c r="CBD11" s="27">
        <v>0.83660000000000001</v>
      </c>
      <c r="CBE11" s="27">
        <v>0.83660000000000001</v>
      </c>
      <c r="CBF11" s="27">
        <v>0.83660000000000001</v>
      </c>
      <c r="CBG11" s="27">
        <v>0.83940000000000003</v>
      </c>
      <c r="CBH11" s="27">
        <v>0.82210000000000005</v>
      </c>
      <c r="CBI11" s="27">
        <v>0.82199999999999995</v>
      </c>
      <c r="CBJ11" s="27">
        <v>0.82110000000000005</v>
      </c>
      <c r="CBK11" s="27">
        <v>0.8145</v>
      </c>
      <c r="CBL11" s="27">
        <v>0.8145</v>
      </c>
      <c r="CBM11" s="27">
        <v>0.8145</v>
      </c>
      <c r="CBN11" s="27">
        <v>0.81359999999999999</v>
      </c>
      <c r="CBO11" s="27">
        <v>0.80569999999999997</v>
      </c>
      <c r="CBP11" s="27">
        <v>0.80569999999999997</v>
      </c>
      <c r="CBQ11" s="27">
        <v>0.8004</v>
      </c>
      <c r="CBR11" s="27">
        <v>0.79469999999999996</v>
      </c>
      <c r="CBS11" s="27">
        <v>0.79469999999999996</v>
      </c>
      <c r="CBT11" s="27">
        <v>0.79469999999999996</v>
      </c>
      <c r="CBU11" s="27">
        <v>0.78800000000000003</v>
      </c>
      <c r="CBV11" s="27">
        <v>0.78879999999999995</v>
      </c>
      <c r="CBW11" s="27">
        <v>0.78129999999999999</v>
      </c>
      <c r="CBX11" s="27">
        <v>0.78149999999999997</v>
      </c>
      <c r="CBY11" s="27">
        <v>0.77669999999999995</v>
      </c>
      <c r="CBZ11" s="27">
        <v>0.77669999999999995</v>
      </c>
      <c r="CCA11" s="27">
        <v>0.77669999999999995</v>
      </c>
      <c r="CCB11" s="27">
        <v>0.77749999999999997</v>
      </c>
      <c r="CCC11" s="27">
        <v>0.77490000000000003</v>
      </c>
      <c r="CCD11" s="27">
        <v>0.77839999999999998</v>
      </c>
      <c r="CCE11" s="27">
        <v>0.78249999999999997</v>
      </c>
      <c r="CCF11" s="27">
        <v>0.77710000000000001</v>
      </c>
      <c r="CCG11" s="27">
        <v>0.77710000000000001</v>
      </c>
      <c r="CCH11" s="27">
        <v>0.77710000000000001</v>
      </c>
      <c r="CCI11" s="27">
        <v>0.78149999999999997</v>
      </c>
      <c r="CCJ11" s="27">
        <v>0.7913</v>
      </c>
      <c r="CCK11" s="27">
        <v>0.79810000000000003</v>
      </c>
      <c r="CCL11" s="27">
        <v>0.81100000000000005</v>
      </c>
      <c r="CCM11" s="27">
        <v>0.80840000000000001</v>
      </c>
      <c r="CCN11" s="27">
        <v>0.80840000000000001</v>
      </c>
      <c r="CCO11" s="27">
        <v>0.80840000000000001</v>
      </c>
      <c r="CCP11" s="27">
        <v>0.80689999999999995</v>
      </c>
      <c r="CCQ11" s="27">
        <v>0.80259999999999998</v>
      </c>
      <c r="CCR11" s="27">
        <v>0.79969999999999997</v>
      </c>
      <c r="CCS11" s="27">
        <v>0.80100000000000005</v>
      </c>
      <c r="CCT11" s="27">
        <v>0.80159999999999998</v>
      </c>
      <c r="CCU11" s="27">
        <v>0.80159999999999998</v>
      </c>
      <c r="CCV11" s="27">
        <v>0.80159999999999998</v>
      </c>
      <c r="CCW11" s="27">
        <v>0.79779999999999995</v>
      </c>
      <c r="CCX11" s="27">
        <v>0.79069999999999996</v>
      </c>
      <c r="CCY11" s="27">
        <v>0.7863</v>
      </c>
      <c r="CCZ11" s="27">
        <v>0.77639999999999998</v>
      </c>
      <c r="CDA11" s="27">
        <v>0.78749999999999998</v>
      </c>
      <c r="CDB11" s="27">
        <v>0.78749999999999998</v>
      </c>
      <c r="CDC11" s="27">
        <v>0.78749999999999998</v>
      </c>
      <c r="CDD11" s="27">
        <v>0.7944</v>
      </c>
      <c r="CDE11" s="27">
        <v>0.7974</v>
      </c>
      <c r="CDF11" s="27">
        <v>0.8</v>
      </c>
      <c r="CDG11" s="27">
        <v>0.80700000000000005</v>
      </c>
      <c r="CDH11" s="27">
        <v>0.80579999999999996</v>
      </c>
      <c r="CDI11" s="27">
        <v>0.80579999999999996</v>
      </c>
      <c r="CDJ11" s="27">
        <v>0.80579999999999996</v>
      </c>
      <c r="CDK11" s="27">
        <v>0.80389999999999995</v>
      </c>
      <c r="CDL11" s="27">
        <v>0.79769999999999996</v>
      </c>
      <c r="CDM11" s="27">
        <v>0.7974</v>
      </c>
      <c r="CDN11" s="27">
        <v>0.79310000000000003</v>
      </c>
      <c r="CDO11" s="27">
        <v>0.79669999999999996</v>
      </c>
      <c r="CDP11" s="27">
        <v>0.79669999999999996</v>
      </c>
      <c r="CDQ11" s="27">
        <v>0.79669999999999996</v>
      </c>
      <c r="CDR11" s="27">
        <v>0.78769999999999996</v>
      </c>
      <c r="CDS11" s="27">
        <v>0.78539999999999999</v>
      </c>
      <c r="CDT11" s="27">
        <v>0.78690000000000004</v>
      </c>
      <c r="CDU11" s="27">
        <v>0.77439999999999998</v>
      </c>
      <c r="CDV11" s="27">
        <v>0.77810000000000001</v>
      </c>
      <c r="CDW11" s="27">
        <v>0.77810000000000001</v>
      </c>
      <c r="CDX11" s="27">
        <v>0.77810000000000001</v>
      </c>
      <c r="CDY11" s="27">
        <v>0.78639999999999999</v>
      </c>
      <c r="CDZ11" s="27">
        <v>0.7853</v>
      </c>
      <c r="CEA11" s="27">
        <v>0.78590000000000004</v>
      </c>
      <c r="CEB11" s="27">
        <v>0.77539999999999998</v>
      </c>
      <c r="CEC11" s="27">
        <v>0.78320000000000001</v>
      </c>
      <c r="CED11" s="27">
        <v>0.78320000000000001</v>
      </c>
      <c r="CEE11" s="27">
        <v>0.78320000000000001</v>
      </c>
      <c r="CEF11" s="27">
        <v>0.77959999999999996</v>
      </c>
      <c r="CEG11" s="27">
        <v>0.77400000000000002</v>
      </c>
      <c r="CEH11" s="27">
        <v>0.77629999999999999</v>
      </c>
      <c r="CEI11" s="27">
        <v>0.7772</v>
      </c>
      <c r="CEJ11" s="27">
        <v>0.77890000000000004</v>
      </c>
      <c r="CEK11" s="27">
        <v>0.77890000000000004</v>
      </c>
      <c r="CEL11" s="27">
        <v>0.77890000000000004</v>
      </c>
      <c r="CEM11" s="27">
        <v>0.78320000000000001</v>
      </c>
      <c r="CEN11" s="27">
        <v>0.77849999999999997</v>
      </c>
      <c r="CEO11" s="27">
        <v>0.77539999999999998</v>
      </c>
      <c r="CEP11" s="27">
        <v>0.7712</v>
      </c>
      <c r="CEQ11" s="27">
        <v>0.77510000000000001</v>
      </c>
      <c r="CER11" s="27">
        <v>0.77510000000000001</v>
      </c>
      <c r="CES11" s="27">
        <v>0.77510000000000001</v>
      </c>
      <c r="CET11" s="27">
        <v>0.77980000000000005</v>
      </c>
      <c r="CEU11" s="27">
        <v>0.8004</v>
      </c>
      <c r="CEV11" s="27">
        <v>0.79820000000000002</v>
      </c>
      <c r="CEW11" s="27">
        <v>0.80740000000000001</v>
      </c>
      <c r="CEX11" s="27">
        <v>0.80779999999999996</v>
      </c>
      <c r="CEY11" s="27">
        <v>0.80779999999999996</v>
      </c>
      <c r="CEZ11" s="27">
        <v>0.80779999999999996</v>
      </c>
      <c r="CFA11" s="27">
        <v>0.79749999999999999</v>
      </c>
      <c r="CFB11" s="27">
        <v>0.79959999999999998</v>
      </c>
      <c r="CFC11" s="27">
        <v>0.77710000000000001</v>
      </c>
      <c r="CFD11" s="27">
        <v>0.78959999999999997</v>
      </c>
      <c r="CFE11" s="27">
        <v>0.79600000000000004</v>
      </c>
      <c r="CFF11" s="27">
        <v>0.79600000000000004</v>
      </c>
      <c r="CFG11" s="27">
        <v>0.79600000000000004</v>
      </c>
      <c r="CFH11" s="27">
        <v>0.79579999999999995</v>
      </c>
      <c r="CFI11" s="27">
        <v>0.80010000000000003</v>
      </c>
      <c r="CFJ11" s="27">
        <v>0.80369999999999997</v>
      </c>
      <c r="CFK11" s="27">
        <v>0.79959999999999998</v>
      </c>
      <c r="CFL11" s="27">
        <v>0.79959999999999998</v>
      </c>
      <c r="CFM11" s="27">
        <v>0.79959999999999998</v>
      </c>
      <c r="CFN11" s="27">
        <v>0.79959999999999998</v>
      </c>
      <c r="CFO11" s="27">
        <v>0.80149999999999999</v>
      </c>
      <c r="CFP11" s="27">
        <v>0.81399999999999995</v>
      </c>
      <c r="CFQ11" s="27">
        <v>0.81230000000000002</v>
      </c>
      <c r="CFR11" s="27">
        <v>0.80879999999999996</v>
      </c>
      <c r="CFS11" s="27">
        <v>0.81059999999999999</v>
      </c>
      <c r="CFT11" s="27">
        <v>0.81059999999999999</v>
      </c>
      <c r="CFU11" s="27">
        <v>0.81059999999999999</v>
      </c>
      <c r="CFV11" s="27">
        <v>0.80889999999999995</v>
      </c>
      <c r="CFW11" s="27">
        <v>0.81159999999999999</v>
      </c>
      <c r="CFX11" s="27">
        <v>0.81530000000000002</v>
      </c>
      <c r="CFY11" s="27">
        <v>0.8155</v>
      </c>
      <c r="CFZ11" s="27">
        <v>0.8085</v>
      </c>
      <c r="CGA11" s="27">
        <v>0.8085</v>
      </c>
      <c r="CGB11" s="27">
        <v>0.8085</v>
      </c>
      <c r="CGC11" s="27">
        <v>0.81599999999999995</v>
      </c>
      <c r="CGD11" s="27">
        <v>0.82140000000000002</v>
      </c>
      <c r="CGE11" s="27">
        <v>0.8236</v>
      </c>
      <c r="CGF11" s="27">
        <v>0.82830000000000004</v>
      </c>
      <c r="CGG11" s="27">
        <v>0.83130000000000004</v>
      </c>
      <c r="CGH11" s="27">
        <v>0.83130000000000004</v>
      </c>
      <c r="CGI11" s="27">
        <v>0.83130000000000004</v>
      </c>
      <c r="CGJ11" s="27">
        <v>0.84619999999999995</v>
      </c>
      <c r="CGK11" s="27">
        <v>0.84040000000000004</v>
      </c>
      <c r="CGL11" s="27">
        <v>0.84430000000000005</v>
      </c>
      <c r="CGM11" s="27">
        <v>0.85219999999999996</v>
      </c>
      <c r="CGN11" s="27">
        <v>0.85209999999999997</v>
      </c>
      <c r="CGO11" s="27">
        <v>0.85209999999999997</v>
      </c>
      <c r="CGP11" s="27">
        <v>0.85209999999999997</v>
      </c>
      <c r="CGQ11" s="27">
        <v>0.8488</v>
      </c>
      <c r="CGR11" s="27">
        <v>0.85589999999999999</v>
      </c>
      <c r="CGS11" s="27">
        <v>0.85589999999999999</v>
      </c>
      <c r="CGT11" s="27">
        <v>0.85580000000000001</v>
      </c>
      <c r="CGU11" s="27">
        <v>0.85089999999999999</v>
      </c>
      <c r="CGV11" s="27">
        <v>0.85089999999999999</v>
      </c>
      <c r="CGW11" s="27">
        <v>0.85089999999999999</v>
      </c>
      <c r="CGX11" s="27">
        <v>0.85499999999999998</v>
      </c>
      <c r="CGY11" s="27">
        <v>0.84640000000000004</v>
      </c>
      <c r="CGZ11" s="27">
        <v>0.83960000000000001</v>
      </c>
      <c r="CHA11" s="27">
        <v>0.84319999999999995</v>
      </c>
      <c r="CHB11" s="27">
        <v>0.84689999999999999</v>
      </c>
      <c r="CHC11" s="27">
        <v>0.84689999999999999</v>
      </c>
      <c r="CHD11" s="27">
        <v>0.84689999999999999</v>
      </c>
      <c r="CHE11" s="27">
        <v>0.84409999999999996</v>
      </c>
      <c r="CHF11" s="27">
        <v>0.84689999999999999</v>
      </c>
      <c r="CHG11" s="27">
        <v>0.8488</v>
      </c>
      <c r="CHH11" s="27">
        <v>0.84709999999999996</v>
      </c>
      <c r="CHI11" s="27">
        <v>0.85970000000000002</v>
      </c>
      <c r="CHJ11" s="27">
        <v>0.85970000000000002</v>
      </c>
      <c r="CHK11" s="27">
        <v>0.85970000000000002</v>
      </c>
      <c r="CHL11" s="27">
        <v>0.86650000000000005</v>
      </c>
      <c r="CHM11" s="27">
        <v>0.85529999999999995</v>
      </c>
      <c r="CHN11" s="27">
        <v>0.84919999999999995</v>
      </c>
      <c r="CHO11" s="27">
        <v>0.84540000000000004</v>
      </c>
      <c r="CHP11" s="27">
        <v>0.84009999999999996</v>
      </c>
      <c r="CHQ11" s="27">
        <v>0.84009999999999996</v>
      </c>
      <c r="CHR11" s="27">
        <v>0.84009999999999996</v>
      </c>
      <c r="CHS11" s="27">
        <v>0.83950000000000002</v>
      </c>
      <c r="CHT11" s="27">
        <v>0.84409999999999996</v>
      </c>
      <c r="CHU11" s="27">
        <v>0.84309999999999996</v>
      </c>
      <c r="CHV11" s="27">
        <v>0.83650000000000002</v>
      </c>
      <c r="CHW11" s="27">
        <v>0.83650000000000002</v>
      </c>
      <c r="CHX11" s="27">
        <v>0.83650000000000002</v>
      </c>
      <c r="CHY11" s="27">
        <v>0.83650000000000002</v>
      </c>
      <c r="CHZ11" s="27">
        <v>0.83650000000000002</v>
      </c>
      <c r="CIA11" s="27">
        <v>0.83589999999999998</v>
      </c>
      <c r="CIB11" s="27">
        <v>0.83589999999999998</v>
      </c>
      <c r="CIC11" s="27">
        <v>0.83640000000000003</v>
      </c>
      <c r="CID11" s="27">
        <v>0.83220000000000005</v>
      </c>
      <c r="CIE11" s="27">
        <v>0.83220000000000005</v>
      </c>
      <c r="CIF11" s="27">
        <v>0.83220000000000005</v>
      </c>
      <c r="CIG11" s="27">
        <v>0.83320000000000005</v>
      </c>
      <c r="CIH11" s="27">
        <v>0.82240000000000002</v>
      </c>
      <c r="CII11" s="27">
        <v>0.82379999999999998</v>
      </c>
      <c r="CIJ11" s="27">
        <v>0.82420000000000004</v>
      </c>
      <c r="CIK11" s="27">
        <v>0.8236</v>
      </c>
      <c r="CIL11" s="27">
        <v>0.8236</v>
      </c>
      <c r="CIM11" s="27">
        <v>0.8236</v>
      </c>
      <c r="CIN11" s="27">
        <v>0.81820000000000004</v>
      </c>
      <c r="CIO11" s="27">
        <v>0.82520000000000004</v>
      </c>
      <c r="CIP11" s="27">
        <v>0.82579999999999998</v>
      </c>
      <c r="CIQ11" s="27">
        <v>0.82169999999999999</v>
      </c>
      <c r="CIR11" s="27">
        <v>0.82909999999999995</v>
      </c>
      <c r="CIS11" s="27">
        <v>0.82909999999999995</v>
      </c>
      <c r="CIT11" s="27">
        <v>0.82909999999999995</v>
      </c>
      <c r="CIU11" s="27">
        <v>0.82850000000000001</v>
      </c>
      <c r="CIV11" s="27">
        <v>0.83399999999999996</v>
      </c>
      <c r="CIW11" s="27">
        <v>0.82689999999999997</v>
      </c>
      <c r="CIX11" s="27">
        <v>0.82230000000000003</v>
      </c>
      <c r="CIY11" s="27">
        <v>0.82489999999999997</v>
      </c>
      <c r="CIZ11" s="27">
        <v>0.82489999999999997</v>
      </c>
      <c r="CJA11" s="27">
        <v>0.82489999999999997</v>
      </c>
      <c r="CJB11" s="27">
        <v>0.83040000000000003</v>
      </c>
      <c r="CJC11" s="27">
        <v>0.82399999999999995</v>
      </c>
      <c r="CJD11" s="27">
        <v>0.82740000000000002</v>
      </c>
      <c r="CJE11" s="27">
        <v>0.84030000000000005</v>
      </c>
      <c r="CJF11" s="27">
        <v>0.83799999999999997</v>
      </c>
      <c r="CJG11" s="27">
        <v>0.83799999999999997</v>
      </c>
      <c r="CJH11" s="27">
        <v>0.83799999999999997</v>
      </c>
      <c r="CJI11" s="27">
        <v>0.83479999999999999</v>
      </c>
      <c r="CJJ11" s="27">
        <v>0.83709999999999996</v>
      </c>
      <c r="CJK11" s="27">
        <v>0.84470000000000001</v>
      </c>
      <c r="CJL11" s="27">
        <v>0.84519999999999995</v>
      </c>
      <c r="CJM11" s="27">
        <v>0.84860000000000002</v>
      </c>
      <c r="CJN11" s="27">
        <v>0.84860000000000002</v>
      </c>
      <c r="CJO11" s="27">
        <v>0.84860000000000002</v>
      </c>
      <c r="CJP11" s="27">
        <v>0.84799999999999998</v>
      </c>
      <c r="CJQ11" s="27">
        <v>0.84130000000000005</v>
      </c>
      <c r="CJR11" s="27">
        <v>0.83560000000000001</v>
      </c>
      <c r="CJS11" s="27">
        <v>0.8327</v>
      </c>
      <c r="CJT11" s="27">
        <v>0.83789999999999998</v>
      </c>
      <c r="CJU11" s="27">
        <v>0.83789999999999998</v>
      </c>
      <c r="CJV11" s="27">
        <v>0.83789999999999998</v>
      </c>
      <c r="CJW11" s="27">
        <v>0.83409999999999995</v>
      </c>
      <c r="CJX11" s="27">
        <v>0.84160000000000001</v>
      </c>
      <c r="CJY11" s="27">
        <v>0.84219999999999995</v>
      </c>
      <c r="CJZ11" s="27">
        <v>0.84689999999999999</v>
      </c>
      <c r="CKA11" s="27">
        <v>0.8427</v>
      </c>
      <c r="CKB11" s="27">
        <v>0.8427</v>
      </c>
      <c r="CKC11" s="27">
        <v>0.8427</v>
      </c>
      <c r="CKD11" s="27">
        <v>0.83830000000000005</v>
      </c>
      <c r="CKE11" s="27">
        <v>0.8327</v>
      </c>
      <c r="CKF11" s="27">
        <v>0.83579999999999999</v>
      </c>
      <c r="CKG11" s="27">
        <v>0.82940000000000003</v>
      </c>
      <c r="CKH11" s="27">
        <v>0.83660000000000001</v>
      </c>
      <c r="CKI11" s="27">
        <v>0.83660000000000001</v>
      </c>
      <c r="CKJ11" s="27">
        <v>0.83660000000000001</v>
      </c>
      <c r="CKK11" s="27">
        <v>0.84060000000000001</v>
      </c>
      <c r="CKL11" s="27">
        <v>0.84219999999999995</v>
      </c>
      <c r="CKM11" s="27">
        <v>0.84089999999999998</v>
      </c>
      <c r="CKN11" s="27">
        <v>0.83660000000000001</v>
      </c>
      <c r="CKO11" s="27">
        <v>0.83640000000000003</v>
      </c>
      <c r="CKP11" s="27">
        <v>0.83640000000000003</v>
      </c>
      <c r="CKQ11" s="27">
        <v>0.83640000000000003</v>
      </c>
      <c r="CKR11" s="27">
        <v>0.83960000000000001</v>
      </c>
      <c r="CKS11" s="27">
        <v>0.83889999999999998</v>
      </c>
      <c r="CKT11" s="27">
        <v>0.83889999999999998</v>
      </c>
      <c r="CKU11" s="27">
        <v>0.84119999999999995</v>
      </c>
      <c r="CKV11" s="27">
        <v>0.84009999999999996</v>
      </c>
      <c r="CKW11" s="27">
        <v>0.84009999999999996</v>
      </c>
      <c r="CKX11" s="27">
        <v>0.84009999999999996</v>
      </c>
      <c r="CKY11" s="27">
        <v>0.84330000000000005</v>
      </c>
      <c r="CKZ11" s="27">
        <v>0.83809999999999996</v>
      </c>
      <c r="CLA11" s="27">
        <v>0.83560000000000001</v>
      </c>
      <c r="CLB11" s="27">
        <v>0.83509999999999995</v>
      </c>
      <c r="CLC11" s="27">
        <v>0.82320000000000004</v>
      </c>
      <c r="CLD11" s="27">
        <v>0.82320000000000004</v>
      </c>
      <c r="CLE11" s="27">
        <v>0.82320000000000004</v>
      </c>
      <c r="CLF11" s="27">
        <v>0.83299999999999996</v>
      </c>
      <c r="CLG11" s="27">
        <v>0.83620000000000005</v>
      </c>
      <c r="CLH11" s="27">
        <v>0.82230000000000003</v>
      </c>
      <c r="CLI11" s="27">
        <v>0.82230000000000003</v>
      </c>
      <c r="CLJ11" s="27">
        <v>0.82120000000000004</v>
      </c>
      <c r="CLK11" s="27">
        <v>0.82120000000000004</v>
      </c>
      <c r="CLL11" s="27">
        <v>0.82120000000000004</v>
      </c>
      <c r="CLM11" s="27">
        <v>0.81969999999999998</v>
      </c>
      <c r="CLN11" s="27">
        <v>0.82250000000000001</v>
      </c>
      <c r="CLO11" s="27">
        <v>0.82250000000000001</v>
      </c>
      <c r="CLP11" s="27">
        <v>0.82250000000000001</v>
      </c>
      <c r="CLQ11" s="27">
        <v>0.82410000000000005</v>
      </c>
      <c r="CLR11" s="27">
        <v>0.82410000000000005</v>
      </c>
      <c r="CLS11" s="27">
        <v>0.82410000000000005</v>
      </c>
      <c r="CLT11" s="27">
        <v>0.83399999999999996</v>
      </c>
      <c r="CLU11" s="27">
        <v>0.83720000000000006</v>
      </c>
      <c r="CLV11" s="27">
        <v>0.84150000000000003</v>
      </c>
      <c r="CLW11" s="27">
        <v>0.84340000000000004</v>
      </c>
      <c r="CLX11" s="27">
        <v>0.84050000000000002</v>
      </c>
      <c r="CLY11" s="27">
        <v>0.84050000000000002</v>
      </c>
      <c r="CLZ11" s="27">
        <v>0.84050000000000002</v>
      </c>
      <c r="CMA11" s="27">
        <v>0.84499999999999997</v>
      </c>
      <c r="CMB11" s="27">
        <v>0.84109999999999996</v>
      </c>
      <c r="CMC11" s="27">
        <v>0.83740000000000003</v>
      </c>
      <c r="CMD11" s="27">
        <v>0.83409999999999995</v>
      </c>
      <c r="CME11" s="27">
        <v>0.83230000000000004</v>
      </c>
      <c r="CMF11" s="27">
        <v>0.83230000000000004</v>
      </c>
      <c r="CMG11" s="27">
        <v>0.83230000000000004</v>
      </c>
      <c r="CMH11" s="27">
        <v>0.83299999999999996</v>
      </c>
      <c r="CMI11" s="27">
        <v>0.82550000000000001</v>
      </c>
      <c r="CMJ11" s="27">
        <v>0.82520000000000004</v>
      </c>
      <c r="CMK11" s="27">
        <v>0.82169999999999999</v>
      </c>
      <c r="CML11" s="27">
        <v>0.81850000000000001</v>
      </c>
      <c r="CMM11" s="27">
        <v>0.81850000000000001</v>
      </c>
      <c r="CMN11" s="27">
        <v>0.81850000000000001</v>
      </c>
      <c r="CMO11" s="27">
        <v>0.82430000000000003</v>
      </c>
      <c r="CMP11" s="27">
        <v>0.8206</v>
      </c>
      <c r="CMQ11" s="27">
        <v>0.82330000000000003</v>
      </c>
      <c r="CMR11" s="27">
        <v>0.82210000000000005</v>
      </c>
      <c r="CMS11" s="27">
        <v>0.81910000000000005</v>
      </c>
      <c r="CMT11" s="27">
        <v>0.81910000000000005</v>
      </c>
      <c r="CMU11" s="27">
        <v>0.81910000000000005</v>
      </c>
      <c r="CMV11" s="27">
        <v>0.8155</v>
      </c>
      <c r="CMW11" s="27">
        <v>0.8135</v>
      </c>
      <c r="CMX11" s="27">
        <v>0.81669999999999998</v>
      </c>
      <c r="CMY11" s="27">
        <v>0.81699999999999995</v>
      </c>
      <c r="CMZ11" s="27">
        <v>0.80979999999999996</v>
      </c>
      <c r="CNA11" s="27">
        <v>0.80979999999999996</v>
      </c>
      <c r="CNB11" s="27">
        <v>0.80979999999999996</v>
      </c>
      <c r="CNC11" s="27">
        <v>0.81110000000000004</v>
      </c>
      <c r="CND11" s="27">
        <v>0.81269999999999998</v>
      </c>
      <c r="CNE11" s="27">
        <v>0.81679999999999997</v>
      </c>
      <c r="CNF11" s="27">
        <v>0.81679999999999997</v>
      </c>
      <c r="CNG11" s="27">
        <v>0.81259999999999999</v>
      </c>
      <c r="CNH11" s="27">
        <v>0.81259999999999999</v>
      </c>
      <c r="CNI11" s="27">
        <v>0.81259999999999999</v>
      </c>
      <c r="CNJ11" s="27">
        <v>0.81689999999999996</v>
      </c>
      <c r="CNK11" s="27">
        <v>0.82750000000000001</v>
      </c>
      <c r="CNL11" s="27">
        <v>0.82840000000000003</v>
      </c>
      <c r="CNM11" s="27">
        <v>0.82350000000000001</v>
      </c>
      <c r="CNN11" s="27">
        <v>0.82730000000000004</v>
      </c>
      <c r="CNO11" s="27">
        <v>0.82730000000000004</v>
      </c>
      <c r="CNP11" s="27">
        <v>0.82730000000000004</v>
      </c>
      <c r="CNQ11" s="27">
        <v>0.82720000000000005</v>
      </c>
      <c r="CNR11" s="27">
        <v>0.82179999999999997</v>
      </c>
      <c r="CNS11" s="27">
        <v>0.82220000000000004</v>
      </c>
      <c r="CNT11" s="27">
        <v>0.8206</v>
      </c>
      <c r="CNU11" s="27">
        <v>0.82010000000000005</v>
      </c>
      <c r="CNV11" s="27">
        <v>0.82010000000000005</v>
      </c>
      <c r="CNW11" s="27">
        <v>0.82010000000000005</v>
      </c>
      <c r="CNX11" s="27">
        <v>0.8236</v>
      </c>
      <c r="CNY11" s="27">
        <v>0.81459999999999999</v>
      </c>
      <c r="CNZ11" s="27">
        <v>0.81269999999999998</v>
      </c>
      <c r="COA11" s="27">
        <v>0.81789999999999996</v>
      </c>
      <c r="COB11" s="27">
        <v>0.81930000000000003</v>
      </c>
      <c r="COC11" s="27">
        <v>0.81930000000000003</v>
      </c>
      <c r="COD11" s="27">
        <v>0.81930000000000003</v>
      </c>
      <c r="COE11" s="27">
        <v>0.82069999999999999</v>
      </c>
      <c r="COF11" s="27">
        <v>0.81950000000000001</v>
      </c>
      <c r="COG11" s="27">
        <v>0.81420000000000003</v>
      </c>
      <c r="COH11" s="27">
        <v>0.81599999999999995</v>
      </c>
      <c r="COI11" s="27">
        <v>0.82010000000000005</v>
      </c>
      <c r="COJ11" s="27">
        <v>0.82010000000000005</v>
      </c>
      <c r="COK11" s="27">
        <v>0.82010000000000005</v>
      </c>
      <c r="COL11" s="27">
        <v>0.81779999999999997</v>
      </c>
      <c r="COM11" s="27">
        <v>0.81930000000000003</v>
      </c>
      <c r="CON11" s="27">
        <v>0.82140000000000002</v>
      </c>
      <c r="COO11" s="27">
        <v>0.81730000000000003</v>
      </c>
      <c r="COP11" s="27">
        <v>0.82420000000000004</v>
      </c>
      <c r="COQ11" s="27">
        <v>0.82420000000000004</v>
      </c>
      <c r="COR11" s="27">
        <v>0.82420000000000004</v>
      </c>
      <c r="COS11" s="27">
        <v>0.82030000000000003</v>
      </c>
      <c r="COT11" s="27">
        <v>0.82140000000000002</v>
      </c>
      <c r="COU11" s="27">
        <v>0.83309999999999995</v>
      </c>
      <c r="COV11" s="27">
        <v>0.82899999999999996</v>
      </c>
      <c r="COW11" s="27">
        <v>0.83230000000000004</v>
      </c>
      <c r="COX11" s="27">
        <v>0.83230000000000004</v>
      </c>
      <c r="COY11" s="27">
        <v>0.83230000000000004</v>
      </c>
      <c r="COZ11" s="27">
        <v>0.82879999999999998</v>
      </c>
      <c r="CPA11" s="27">
        <v>0.81950000000000001</v>
      </c>
      <c r="CPB11" s="27">
        <v>0.82450000000000001</v>
      </c>
      <c r="CPC11" s="27">
        <v>0.82050000000000001</v>
      </c>
      <c r="CPD11" s="27">
        <v>0.83250000000000002</v>
      </c>
      <c r="CPE11" s="27">
        <v>0.83250000000000002</v>
      </c>
      <c r="CPF11" s="27">
        <v>0.83250000000000002</v>
      </c>
      <c r="CPG11" s="27">
        <v>0.8236</v>
      </c>
      <c r="CPH11" s="27">
        <v>0.82709999999999995</v>
      </c>
      <c r="CPI11" s="27">
        <v>0.82689999999999997</v>
      </c>
      <c r="CPJ11" s="27">
        <v>0.82899999999999996</v>
      </c>
      <c r="CPK11" s="27">
        <v>0.83309999999999995</v>
      </c>
      <c r="CPL11" s="27">
        <v>0.83309999999999995</v>
      </c>
      <c r="CPM11" s="27">
        <v>0.83309999999999995</v>
      </c>
      <c r="CPN11" s="27">
        <v>0.8236</v>
      </c>
      <c r="CPO11" s="27">
        <v>0.81940000000000002</v>
      </c>
      <c r="CPP11" s="27">
        <v>0.81499999999999995</v>
      </c>
      <c r="CPQ11" s="27">
        <v>0.81010000000000004</v>
      </c>
      <c r="CPR11" s="27">
        <v>0.80479999999999996</v>
      </c>
      <c r="CPS11" s="27">
        <v>0.80479999999999996</v>
      </c>
      <c r="CPT11" s="27">
        <v>0.80479999999999996</v>
      </c>
      <c r="CPU11" s="27">
        <v>0.7984</v>
      </c>
      <c r="CPV11" s="27">
        <v>0.79369999999999996</v>
      </c>
      <c r="CPW11" s="27">
        <v>0.79520000000000002</v>
      </c>
      <c r="CPX11" s="27">
        <v>0.79779999999999995</v>
      </c>
      <c r="CPY11" s="27">
        <v>0.80279999999999996</v>
      </c>
      <c r="CPZ11" s="27">
        <v>0.80279999999999996</v>
      </c>
      <c r="CQA11" s="27">
        <v>0.80279999999999996</v>
      </c>
      <c r="CQB11" s="27">
        <v>0.80049999999999999</v>
      </c>
      <c r="CQC11" s="27">
        <v>0.80349999999999999</v>
      </c>
      <c r="CQD11" s="27">
        <v>0.80679999999999996</v>
      </c>
      <c r="CQE11" s="27">
        <v>0.81069999999999998</v>
      </c>
      <c r="CQF11" s="27">
        <v>0.81030000000000002</v>
      </c>
      <c r="CQG11" s="27">
        <v>0.81030000000000002</v>
      </c>
      <c r="CQH11" s="27">
        <v>0.81030000000000002</v>
      </c>
      <c r="CQI11" s="27">
        <v>0.8165</v>
      </c>
      <c r="CQJ11" s="27">
        <v>0.80900000000000005</v>
      </c>
      <c r="CQK11" s="27">
        <v>0.81299999999999994</v>
      </c>
      <c r="CQL11" s="27">
        <v>0.80759999999999998</v>
      </c>
      <c r="CQM11" s="27">
        <v>0.80630000000000002</v>
      </c>
      <c r="CQN11" s="27">
        <v>0.80630000000000002</v>
      </c>
      <c r="CQO11" s="27">
        <v>0.80630000000000002</v>
      </c>
      <c r="CQP11" s="27">
        <v>0.80779999999999996</v>
      </c>
      <c r="CQQ11" s="27">
        <v>0.80479999999999996</v>
      </c>
      <c r="CQR11" s="27">
        <v>0.8095</v>
      </c>
      <c r="CQS11" s="27">
        <v>0.8115</v>
      </c>
      <c r="CQT11" s="27">
        <v>0.80869999999999997</v>
      </c>
      <c r="CQU11" s="27">
        <v>0.80869999999999997</v>
      </c>
      <c r="CQV11" s="27">
        <v>0.80869999999999997</v>
      </c>
      <c r="CQW11" s="27">
        <v>0.81079999999999997</v>
      </c>
      <c r="CQX11" s="27">
        <v>0.81279999999999997</v>
      </c>
      <c r="CQY11" s="27">
        <v>0.82150000000000001</v>
      </c>
      <c r="CQZ11" s="27">
        <v>0.81920000000000004</v>
      </c>
      <c r="CRA11" s="27">
        <v>0.81430000000000002</v>
      </c>
      <c r="CRB11" s="27">
        <v>0.81430000000000002</v>
      </c>
      <c r="CRC11" s="27">
        <v>0.81430000000000002</v>
      </c>
      <c r="CRD11" s="27">
        <v>0.81420000000000003</v>
      </c>
      <c r="CRE11" s="27">
        <v>0.81200000000000006</v>
      </c>
      <c r="CRF11" s="27">
        <v>0.81</v>
      </c>
      <c r="CRG11" s="27">
        <v>0.80920000000000003</v>
      </c>
      <c r="CRH11" s="27">
        <v>0.80569999999999997</v>
      </c>
      <c r="CRI11" s="27">
        <v>0.80569999999999997</v>
      </c>
      <c r="CRJ11" s="27">
        <v>0.80569999999999997</v>
      </c>
      <c r="CRK11" s="27">
        <v>0.79849999999999999</v>
      </c>
      <c r="CRL11" s="27">
        <v>0.78749999999999998</v>
      </c>
      <c r="CRM11" s="27">
        <v>0.79079999999999995</v>
      </c>
      <c r="CRN11" s="27">
        <v>0.79110000000000003</v>
      </c>
      <c r="CRO11" s="27">
        <v>0.80069999999999997</v>
      </c>
      <c r="CRP11" s="27">
        <v>0.80069999999999997</v>
      </c>
      <c r="CRQ11" s="27">
        <v>0.80069999999999997</v>
      </c>
      <c r="CRR11" s="27">
        <v>0.80449999999999999</v>
      </c>
      <c r="CRS11" s="27">
        <v>0.79459999999999997</v>
      </c>
      <c r="CRT11" s="27">
        <v>0.79779999999999995</v>
      </c>
      <c r="CRU11" s="27">
        <v>0.79390000000000005</v>
      </c>
      <c r="CRV11" s="27">
        <v>0.79110000000000003</v>
      </c>
      <c r="CRW11" s="27">
        <v>0.79110000000000003</v>
      </c>
      <c r="CRX11" s="27">
        <v>0.79110000000000003</v>
      </c>
      <c r="CRY11" s="27">
        <v>0.78759999999999997</v>
      </c>
      <c r="CRZ11" s="27">
        <v>0.79769999999999996</v>
      </c>
      <c r="CSA11" s="27">
        <v>0.79730000000000001</v>
      </c>
      <c r="CSB11" s="27">
        <v>0.79390000000000005</v>
      </c>
      <c r="CSC11" s="27">
        <v>0.80149999999999999</v>
      </c>
      <c r="CSD11" s="27">
        <v>0.80149999999999999</v>
      </c>
      <c r="CSE11" s="27">
        <v>0.80149999999999999</v>
      </c>
      <c r="CSF11" s="27">
        <v>0.8044</v>
      </c>
      <c r="CSG11" s="27">
        <v>0.80330000000000001</v>
      </c>
      <c r="CSH11" s="27">
        <v>0.80189999999999995</v>
      </c>
      <c r="CSI11" s="27">
        <v>0.80379999999999996</v>
      </c>
      <c r="CSJ11" s="27">
        <v>0.79959999999999998</v>
      </c>
      <c r="CSK11" s="27">
        <v>0.79959999999999998</v>
      </c>
      <c r="CSL11" s="27">
        <v>0.79959999999999998</v>
      </c>
      <c r="CSM11" s="27">
        <v>0.78949999999999998</v>
      </c>
      <c r="CSN11" s="27">
        <v>0.78949999999999998</v>
      </c>
      <c r="CSO11" s="27">
        <v>0.79039999999999999</v>
      </c>
      <c r="CSP11" s="27">
        <v>0.7863</v>
      </c>
      <c r="CSQ11" s="27">
        <v>0.78869999999999996</v>
      </c>
      <c r="CSR11" s="27">
        <v>0.78869999999999996</v>
      </c>
      <c r="CSS11" s="27">
        <v>0.78869999999999996</v>
      </c>
      <c r="CST11" s="27">
        <v>0.79900000000000004</v>
      </c>
      <c r="CSU11" s="27">
        <v>0.79759999999999998</v>
      </c>
      <c r="CSV11" s="27">
        <v>0.79600000000000004</v>
      </c>
      <c r="CSW11" s="27">
        <v>0.79120000000000001</v>
      </c>
      <c r="CSX11" s="27">
        <v>0.78500000000000003</v>
      </c>
      <c r="CSY11" s="27">
        <v>0.78500000000000003</v>
      </c>
      <c r="CSZ11" s="27">
        <v>0.78500000000000003</v>
      </c>
      <c r="CTA11" s="27">
        <v>0.77749999999999997</v>
      </c>
      <c r="CTB11" s="27">
        <v>0.77880000000000005</v>
      </c>
      <c r="CTC11" s="27">
        <v>0.77600000000000002</v>
      </c>
      <c r="CTD11" s="27">
        <v>0.77349999999999997</v>
      </c>
      <c r="CTE11" s="27">
        <v>0.76429999999999998</v>
      </c>
      <c r="CTF11" s="27">
        <v>0.76429999999999998</v>
      </c>
      <c r="CTG11" s="27">
        <v>0.76429999999999998</v>
      </c>
      <c r="CTH11" s="27">
        <v>0.77400000000000002</v>
      </c>
      <c r="CTI11" s="27">
        <v>0.76290000000000002</v>
      </c>
      <c r="CTJ11" s="27">
        <v>0.75409999999999999</v>
      </c>
      <c r="CTK11" s="27">
        <v>0.75700000000000001</v>
      </c>
      <c r="CTL11" s="27">
        <v>0.75029999999999997</v>
      </c>
      <c r="CTM11" s="27">
        <v>0.75029999999999997</v>
      </c>
      <c r="CTN11" s="27">
        <v>0.75029999999999997</v>
      </c>
      <c r="CTO11" s="27">
        <v>0.75449999999999995</v>
      </c>
      <c r="CTP11" s="27">
        <v>0.75829999999999997</v>
      </c>
      <c r="CTQ11" s="27">
        <v>0.75980000000000003</v>
      </c>
      <c r="CTR11" s="27">
        <v>0.76259999999999994</v>
      </c>
      <c r="CTS11" s="27">
        <v>0.75749999999999995</v>
      </c>
      <c r="CTT11" s="27">
        <v>0.75749999999999995</v>
      </c>
      <c r="CTU11" s="27">
        <v>0.75749999999999995</v>
      </c>
      <c r="CTV11" s="27">
        <v>0.75370000000000004</v>
      </c>
      <c r="CTW11" s="27">
        <v>0.75029999999999997</v>
      </c>
      <c r="CTX11" s="27">
        <v>0.76160000000000005</v>
      </c>
      <c r="CTY11" s="27">
        <v>0.7571</v>
      </c>
      <c r="CTZ11" s="27">
        <v>0.75990000000000002</v>
      </c>
      <c r="CUA11" s="27">
        <v>0.75990000000000002</v>
      </c>
      <c r="CUB11" s="27">
        <v>0.75990000000000002</v>
      </c>
      <c r="CUC11" s="27">
        <v>0.76280000000000003</v>
      </c>
      <c r="CUD11" s="27">
        <v>0.76729999999999998</v>
      </c>
      <c r="CUE11" s="27">
        <v>0.77490000000000003</v>
      </c>
      <c r="CUF11" s="27">
        <v>0.77800000000000002</v>
      </c>
      <c r="CUG11" s="27">
        <v>0.78559999999999997</v>
      </c>
      <c r="CUH11" s="27">
        <v>0.78559999999999997</v>
      </c>
      <c r="CUI11" s="27">
        <v>0.78559999999999997</v>
      </c>
      <c r="CUJ11" s="27">
        <v>0.78869999999999996</v>
      </c>
      <c r="CUK11" s="27">
        <v>0.78439999999999999</v>
      </c>
      <c r="CUL11" s="27">
        <v>0.79149999999999998</v>
      </c>
      <c r="CUM11" s="27">
        <v>0.79579999999999995</v>
      </c>
      <c r="CUN11" s="27">
        <v>0.79759999999999998</v>
      </c>
      <c r="CUO11" s="27">
        <v>0.79759999999999998</v>
      </c>
      <c r="CUP11" s="27">
        <v>0.79759999999999998</v>
      </c>
      <c r="CUQ11" s="27">
        <v>0.80159999999999998</v>
      </c>
      <c r="CUR11" s="27">
        <v>0.81230000000000002</v>
      </c>
      <c r="CUS11" s="27">
        <v>0.81910000000000005</v>
      </c>
      <c r="CUT11" s="27">
        <v>0.81910000000000005</v>
      </c>
      <c r="CUU11" s="27">
        <v>0.81820000000000004</v>
      </c>
      <c r="CUV11" s="27">
        <v>0.81820000000000004</v>
      </c>
      <c r="CUW11" s="27">
        <v>0.81820000000000004</v>
      </c>
      <c r="CUX11" s="27">
        <v>0.81589999999999996</v>
      </c>
      <c r="CUY11" s="27">
        <v>0.81430000000000002</v>
      </c>
      <c r="CUZ11" s="27">
        <v>0.81389999999999996</v>
      </c>
      <c r="CVA11" s="27">
        <v>0.81089999999999995</v>
      </c>
      <c r="CVB11" s="27">
        <v>0.81479999999999997</v>
      </c>
      <c r="CVC11" s="27">
        <v>0.81479999999999997</v>
      </c>
      <c r="CVD11" s="27">
        <v>0.81479999999999997</v>
      </c>
      <c r="CVE11" s="27">
        <v>0.81630000000000003</v>
      </c>
      <c r="CVF11" s="27">
        <v>0.81820000000000004</v>
      </c>
      <c r="CVG11" s="27">
        <v>0.81899999999999995</v>
      </c>
      <c r="CVH11" s="27">
        <v>0.81779999999999997</v>
      </c>
      <c r="CVI11" s="27">
        <v>0.8296</v>
      </c>
      <c r="CVJ11" s="27">
        <v>0.8296</v>
      </c>
      <c r="CVK11" s="27">
        <v>0.8296</v>
      </c>
      <c r="CVL11" s="27">
        <v>0.82199999999999995</v>
      </c>
      <c r="CVM11" s="27">
        <v>0.81920000000000004</v>
      </c>
      <c r="CVN11" s="27">
        <v>0.81740000000000002</v>
      </c>
      <c r="CVO11" s="27">
        <v>0.81540000000000001</v>
      </c>
      <c r="CVP11" s="27">
        <v>0.81540000000000001</v>
      </c>
      <c r="CVQ11" s="27">
        <v>0.81540000000000001</v>
      </c>
      <c r="CVR11" s="27">
        <v>0.81540000000000001</v>
      </c>
      <c r="CVS11" s="27">
        <v>0.81540000000000001</v>
      </c>
      <c r="CVT11" s="27">
        <v>0.8145</v>
      </c>
      <c r="CVU11" s="27">
        <v>0.82179999999999997</v>
      </c>
      <c r="CVV11" s="27">
        <v>0.8196</v>
      </c>
      <c r="CVW11" s="27">
        <v>0.82169999999999999</v>
      </c>
      <c r="CVX11" s="27">
        <v>0.82169999999999999</v>
      </c>
      <c r="CVY11" s="27">
        <v>0.82169999999999999</v>
      </c>
      <c r="CVZ11" s="27">
        <v>0.81459999999999999</v>
      </c>
      <c r="CWA11" s="27">
        <v>0.81799999999999995</v>
      </c>
      <c r="CWB11" s="27">
        <v>0.82289999999999996</v>
      </c>
      <c r="CWC11" s="27">
        <v>0.81979999999999997</v>
      </c>
      <c r="CWD11" s="27">
        <v>0.81240000000000001</v>
      </c>
      <c r="CWE11" s="27">
        <v>0.81240000000000001</v>
      </c>
      <c r="CWF11" s="27">
        <v>0.81240000000000001</v>
      </c>
      <c r="CWG11" s="27">
        <v>0.80810000000000004</v>
      </c>
      <c r="CWH11" s="27">
        <v>0.81589999999999996</v>
      </c>
      <c r="CWI11" s="27">
        <v>0.81669999999999998</v>
      </c>
      <c r="CWJ11" s="27">
        <v>0.8236</v>
      </c>
      <c r="CWK11" s="27">
        <v>0.82269999999999999</v>
      </c>
      <c r="CWL11" s="27">
        <v>0.82269999999999999</v>
      </c>
      <c r="CWM11" s="27">
        <v>0.82269999999999999</v>
      </c>
      <c r="CWN11" s="27">
        <v>0.81669999999999998</v>
      </c>
      <c r="CWO11" s="27">
        <v>0.81220000000000003</v>
      </c>
      <c r="CWP11" s="27">
        <v>0.81910000000000005</v>
      </c>
      <c r="CWQ11" s="27">
        <v>0.81520000000000004</v>
      </c>
      <c r="CWR11" s="27">
        <v>0.82340000000000002</v>
      </c>
      <c r="CWS11" s="27">
        <v>0.82340000000000002</v>
      </c>
      <c r="CWT11" s="27">
        <v>0.82340000000000002</v>
      </c>
      <c r="CWU11" s="27">
        <v>0.82530000000000003</v>
      </c>
      <c r="CWV11" s="27">
        <v>0.81779999999999997</v>
      </c>
      <c r="CWW11" s="27">
        <v>0.81440000000000001</v>
      </c>
      <c r="CWX11" s="27">
        <v>0.82420000000000004</v>
      </c>
      <c r="CWY11" s="27">
        <v>0.83379999999999999</v>
      </c>
      <c r="CWZ11" s="27">
        <v>0.83379999999999999</v>
      </c>
      <c r="CXA11" s="27">
        <v>0.83379999999999999</v>
      </c>
      <c r="CXB11" s="27">
        <v>0.83679999999999999</v>
      </c>
      <c r="CXC11" s="27">
        <v>0.84540000000000004</v>
      </c>
      <c r="CXD11" s="27">
        <v>0.83879999999999999</v>
      </c>
      <c r="CXE11" s="27">
        <v>0.83440000000000003</v>
      </c>
      <c r="CXF11" s="27">
        <v>0.83709999999999996</v>
      </c>
      <c r="CXG11" s="27">
        <v>0.83709999999999996</v>
      </c>
      <c r="CXH11" s="27">
        <v>0.83709999999999996</v>
      </c>
      <c r="CXI11" s="27">
        <v>0.8347</v>
      </c>
      <c r="CXJ11" s="27">
        <v>0.83040000000000003</v>
      </c>
      <c r="CXK11" s="27">
        <v>0.83479999999999999</v>
      </c>
      <c r="CXL11" s="27">
        <v>0.84079999999999999</v>
      </c>
      <c r="CXM11" s="27">
        <v>0.83660000000000001</v>
      </c>
      <c r="CXN11" s="27">
        <v>0.83660000000000001</v>
      </c>
      <c r="CXO11" s="27">
        <v>0.83660000000000001</v>
      </c>
      <c r="CXP11" s="27">
        <v>0.82709999999999995</v>
      </c>
      <c r="CXQ11" s="27">
        <v>0.83779999999999999</v>
      </c>
      <c r="CXR11" s="27">
        <v>0.83230000000000004</v>
      </c>
      <c r="CXS11" s="27">
        <v>0.83530000000000004</v>
      </c>
      <c r="CXT11" s="27">
        <v>0.82699999999999996</v>
      </c>
      <c r="CXU11" s="27">
        <v>0.82699999999999996</v>
      </c>
      <c r="CXV11" s="27">
        <v>0.82699999999999996</v>
      </c>
      <c r="CXW11" s="27">
        <v>0.83589999999999998</v>
      </c>
      <c r="CXX11" s="27">
        <v>0.83940000000000003</v>
      </c>
      <c r="CXY11" s="27">
        <v>0.8327</v>
      </c>
      <c r="CXZ11" s="27">
        <v>0.8296</v>
      </c>
      <c r="CYA11" s="27">
        <v>0.83140000000000003</v>
      </c>
      <c r="CYB11" s="27">
        <v>0.83140000000000003</v>
      </c>
      <c r="CYC11" s="27">
        <v>0.83140000000000003</v>
      </c>
      <c r="CYD11" s="27">
        <v>0.83250000000000002</v>
      </c>
      <c r="CYE11" s="27">
        <v>0.83179999999999998</v>
      </c>
      <c r="CYF11" s="27">
        <v>0.82769999999999999</v>
      </c>
      <c r="CYG11" s="27">
        <v>0.81720000000000004</v>
      </c>
      <c r="CYH11" s="27">
        <v>0.82420000000000004</v>
      </c>
      <c r="CYI11" s="27">
        <v>0.82420000000000004</v>
      </c>
      <c r="CYJ11" s="27">
        <v>0.82420000000000004</v>
      </c>
      <c r="CYK11" s="27">
        <v>0.82140000000000002</v>
      </c>
      <c r="CYL11" s="27">
        <v>0.80569999999999997</v>
      </c>
      <c r="CYM11" s="27">
        <v>0.80800000000000005</v>
      </c>
      <c r="CYN11" s="27">
        <v>0.81320000000000003</v>
      </c>
      <c r="CYO11" s="27">
        <v>0.80279999999999996</v>
      </c>
      <c r="CYP11" s="27">
        <v>0.80279999999999996</v>
      </c>
      <c r="CYQ11" s="27">
        <v>0.80279999999999996</v>
      </c>
      <c r="CYR11" s="27">
        <v>0.80179999999999996</v>
      </c>
      <c r="CYS11" s="27">
        <v>0.80640000000000001</v>
      </c>
      <c r="CYT11" s="27">
        <v>0.80030000000000001</v>
      </c>
      <c r="CYU11" s="27">
        <v>0.79269999999999996</v>
      </c>
      <c r="CYV11" s="27">
        <v>0.79369999999999996</v>
      </c>
      <c r="CYW11" s="27">
        <v>0.79369999999999996</v>
      </c>
      <c r="CYX11" s="27">
        <v>0.79369999999999996</v>
      </c>
      <c r="CYY11" s="27">
        <v>0.79669999999999996</v>
      </c>
      <c r="CYZ11" s="27">
        <v>0.79410000000000003</v>
      </c>
      <c r="CZA11" s="27">
        <v>0.79559999999999997</v>
      </c>
      <c r="CZB11" s="27">
        <v>0.78469999999999995</v>
      </c>
      <c r="CZC11" s="27">
        <v>0.78159999999999996</v>
      </c>
      <c r="CZD11" s="27">
        <v>0.78159999999999996</v>
      </c>
      <c r="CZE11" s="27">
        <v>0.78159999999999996</v>
      </c>
      <c r="CZF11" s="27">
        <v>0.78249999999999997</v>
      </c>
      <c r="CZG11" s="27">
        <v>0.78700000000000003</v>
      </c>
      <c r="CZH11" s="27">
        <v>0.78680000000000005</v>
      </c>
      <c r="CZI11" s="27">
        <v>0.77810000000000001</v>
      </c>
      <c r="CZJ11" s="27">
        <v>0.77310000000000001</v>
      </c>
      <c r="CZK11" s="27">
        <v>0.77310000000000001</v>
      </c>
      <c r="CZL11" s="27">
        <v>0.77310000000000001</v>
      </c>
      <c r="CZM11" s="27">
        <v>0.76649999999999996</v>
      </c>
      <c r="CZN11" s="27">
        <v>0.77769999999999995</v>
      </c>
      <c r="CZO11" s="27">
        <v>0.77400000000000002</v>
      </c>
      <c r="CZP11" s="27">
        <v>0.77429999999999999</v>
      </c>
      <c r="CZQ11" s="27">
        <v>0.77429999999999999</v>
      </c>
      <c r="CZR11" s="27">
        <v>0.77429999999999999</v>
      </c>
      <c r="CZS11" s="27">
        <v>0.77429999999999999</v>
      </c>
      <c r="CZT11" s="27">
        <v>0.77259999999999995</v>
      </c>
      <c r="CZU11" s="27">
        <v>0.76849999999999996</v>
      </c>
      <c r="CZV11" s="27">
        <v>0.76280000000000003</v>
      </c>
      <c r="CZW11" s="27">
        <v>0.76180000000000003</v>
      </c>
      <c r="CZX11" s="27">
        <v>0.76370000000000005</v>
      </c>
      <c r="CZY11" s="27">
        <v>0.76370000000000005</v>
      </c>
      <c r="CZZ11" s="27">
        <v>0.76370000000000005</v>
      </c>
      <c r="DAA11" s="27">
        <v>0.75260000000000005</v>
      </c>
      <c r="DAB11" s="27">
        <v>0.753</v>
      </c>
      <c r="DAC11" s="27">
        <v>0.76570000000000005</v>
      </c>
      <c r="DAD11" s="27">
        <v>0.76629999999999998</v>
      </c>
      <c r="DAE11" s="27">
        <v>0.77110000000000001</v>
      </c>
      <c r="DAF11" s="27">
        <v>0.77110000000000001</v>
      </c>
      <c r="DAG11" s="27">
        <v>0.77110000000000001</v>
      </c>
      <c r="DAH11" s="27">
        <v>0.78210000000000002</v>
      </c>
      <c r="DAI11" s="27">
        <v>0.77800000000000002</v>
      </c>
      <c r="DAJ11" s="27">
        <v>0.77829999999999999</v>
      </c>
      <c r="DAK11" s="27">
        <v>0.78190000000000004</v>
      </c>
      <c r="DAL11" s="27">
        <v>0.78120000000000001</v>
      </c>
      <c r="DAM11" s="27">
        <v>0.78120000000000001</v>
      </c>
      <c r="DAN11" s="27">
        <v>0.78120000000000001</v>
      </c>
      <c r="DAO11" s="27">
        <v>0.77780000000000005</v>
      </c>
      <c r="DAP11" s="27">
        <v>0.77200000000000002</v>
      </c>
      <c r="DAQ11" s="27">
        <v>0.76119999999999999</v>
      </c>
      <c r="DAR11" s="27">
        <v>0.75439999999999996</v>
      </c>
      <c r="DAS11" s="27">
        <v>0.73880000000000001</v>
      </c>
      <c r="DAT11" s="27">
        <v>0.73880000000000001</v>
      </c>
      <c r="DAU11" s="27">
        <v>0.73880000000000001</v>
      </c>
      <c r="DAV11" s="27">
        <v>0.74409999999999998</v>
      </c>
      <c r="DAW11" s="27">
        <v>0.74199999999999999</v>
      </c>
      <c r="DAX11" s="27">
        <v>0.74839999999999995</v>
      </c>
      <c r="DAY11" s="27">
        <v>0.75</v>
      </c>
      <c r="DAZ11" s="27">
        <v>0.76270000000000004</v>
      </c>
      <c r="DBA11" s="27">
        <v>0.76270000000000004</v>
      </c>
      <c r="DBB11" s="27">
        <v>0.76270000000000004</v>
      </c>
      <c r="DBC11" s="27">
        <v>0.76400000000000001</v>
      </c>
      <c r="DBD11" s="27">
        <v>0.76670000000000005</v>
      </c>
      <c r="DBE11" s="27">
        <v>0.76929999999999998</v>
      </c>
      <c r="DBF11" s="27">
        <v>0.78280000000000005</v>
      </c>
      <c r="DBG11" s="27">
        <v>0.77839999999999998</v>
      </c>
      <c r="DBH11" s="27">
        <v>0.77839999999999998</v>
      </c>
      <c r="DBI11" s="27">
        <v>0.77839999999999998</v>
      </c>
      <c r="DBJ11" s="27">
        <v>0.78010000000000002</v>
      </c>
      <c r="DBK11" s="27">
        <v>0.78620000000000001</v>
      </c>
      <c r="DBL11" s="27">
        <v>0.79469999999999996</v>
      </c>
      <c r="DBM11" s="27">
        <v>0.79530000000000001</v>
      </c>
      <c r="DBN11" s="27">
        <v>0.79149999999999998</v>
      </c>
      <c r="DBO11" s="27">
        <v>0.79149999999999998</v>
      </c>
      <c r="DBP11" s="27">
        <v>0.79149999999999998</v>
      </c>
      <c r="DBQ11" s="27">
        <v>0.79500000000000004</v>
      </c>
      <c r="DBR11" s="27">
        <v>0.79420000000000002</v>
      </c>
      <c r="DBS11" s="27">
        <v>0.79449999999999998</v>
      </c>
      <c r="DBT11" s="27">
        <v>0.81289999999999996</v>
      </c>
      <c r="DBU11" s="27">
        <v>0.8175</v>
      </c>
      <c r="DBV11" s="27">
        <v>0.8175</v>
      </c>
      <c r="DBW11" s="27">
        <v>0.8175</v>
      </c>
      <c r="DBX11" s="27">
        <v>0.81469999999999998</v>
      </c>
      <c r="DBY11" s="27">
        <v>0.79679999999999995</v>
      </c>
      <c r="DBZ11" s="27">
        <v>0.80189999999999995</v>
      </c>
      <c r="DCA11" s="27">
        <v>0.80469999999999997</v>
      </c>
      <c r="DCB11" s="27">
        <v>0.7974</v>
      </c>
      <c r="DCC11" s="27">
        <v>0.7974</v>
      </c>
      <c r="DCD11" s="27">
        <v>0.7974</v>
      </c>
      <c r="DCE11" s="27">
        <v>0.79759999999999998</v>
      </c>
      <c r="DCF11" s="27">
        <v>0.79900000000000004</v>
      </c>
      <c r="DCG11" s="27">
        <v>0.78779999999999994</v>
      </c>
      <c r="DCH11" s="27">
        <v>0.79979999999999996</v>
      </c>
      <c r="DCI11" s="27">
        <v>0.79730000000000001</v>
      </c>
      <c r="DCJ11" s="27">
        <v>0.79730000000000001</v>
      </c>
      <c r="DCK11" s="27">
        <v>0.79730000000000001</v>
      </c>
      <c r="DCL11" s="27">
        <v>0.79110000000000003</v>
      </c>
      <c r="DCM11" s="27">
        <v>0.79239999999999999</v>
      </c>
      <c r="DCN11" s="27">
        <v>0.7792</v>
      </c>
      <c r="DCO11" s="27">
        <v>0.78049999999999997</v>
      </c>
      <c r="DCP11" s="27">
        <v>0.77280000000000004</v>
      </c>
      <c r="DCQ11" s="27">
        <v>0.77280000000000004</v>
      </c>
      <c r="DCR11" s="27">
        <v>0.77280000000000004</v>
      </c>
      <c r="DCS11" s="27">
        <v>0.76639999999999997</v>
      </c>
      <c r="DCT11" s="27">
        <v>0.76049999999999995</v>
      </c>
      <c r="DCU11" s="27">
        <v>0.75009999999999999</v>
      </c>
      <c r="DCV11" s="27">
        <v>0.76080000000000003</v>
      </c>
      <c r="DCW11" s="27">
        <v>0.76459999999999995</v>
      </c>
      <c r="DCX11" s="27">
        <v>0.76459999999999995</v>
      </c>
      <c r="DCY11" s="27">
        <v>0.76459999999999995</v>
      </c>
      <c r="DCZ11" s="27">
        <v>0.77910000000000001</v>
      </c>
      <c r="DDA11" s="27">
        <v>0.78659999999999997</v>
      </c>
      <c r="DDB11" s="27">
        <v>0.78820000000000001</v>
      </c>
      <c r="DDC11" s="27">
        <v>0.77690000000000003</v>
      </c>
      <c r="DDD11" s="27">
        <v>0.77429999999999999</v>
      </c>
      <c r="DDE11" s="27">
        <v>0.77429999999999999</v>
      </c>
      <c r="DDF11" s="27">
        <v>0.77429999999999999</v>
      </c>
      <c r="DDG11" s="27">
        <v>0.78249999999999997</v>
      </c>
      <c r="DDH11" s="27">
        <v>0.81930000000000003</v>
      </c>
      <c r="DDI11" s="27">
        <v>0.82430000000000003</v>
      </c>
      <c r="DDJ11" s="27">
        <v>0.82269999999999999</v>
      </c>
      <c r="DDK11" s="27">
        <v>0.82889999999999997</v>
      </c>
      <c r="DDL11" s="27">
        <v>0.82889999999999997</v>
      </c>
      <c r="DDM11" s="27">
        <v>0.82889999999999997</v>
      </c>
      <c r="DDN11" s="27">
        <v>0.82220000000000004</v>
      </c>
      <c r="DDO11" s="27">
        <v>0.82320000000000004</v>
      </c>
      <c r="DDP11" s="27">
        <v>0.82410000000000005</v>
      </c>
      <c r="DDQ11" s="27">
        <v>0.81979999999999997</v>
      </c>
      <c r="DDR11" s="27">
        <v>0.82909999999999995</v>
      </c>
      <c r="DDS11" s="27">
        <v>0.82909999999999995</v>
      </c>
      <c r="DDT11" s="27">
        <v>0.82909999999999995</v>
      </c>
      <c r="DDU11" s="27">
        <v>0.83520000000000005</v>
      </c>
      <c r="DDV11" s="27">
        <v>0.82989999999999997</v>
      </c>
      <c r="DDW11" s="27">
        <v>0.83069999999999999</v>
      </c>
      <c r="DDX11" s="27">
        <v>0.83679999999999999</v>
      </c>
      <c r="DDY11" s="27">
        <v>0.85170000000000001</v>
      </c>
      <c r="DDZ11" s="27">
        <v>0.85170000000000001</v>
      </c>
      <c r="DEA11" s="27">
        <v>0.85170000000000001</v>
      </c>
      <c r="DEB11" s="27">
        <v>0.85070000000000001</v>
      </c>
      <c r="DEC11" s="27">
        <v>0.85360000000000003</v>
      </c>
      <c r="DED11" s="27">
        <v>0.84819999999999995</v>
      </c>
      <c r="DEE11" s="27">
        <v>0.84450000000000003</v>
      </c>
      <c r="DEF11" s="27">
        <v>0.83430000000000004</v>
      </c>
      <c r="DEG11" s="27">
        <v>0.83430000000000004</v>
      </c>
      <c r="DEH11" s="27">
        <v>0.83430000000000004</v>
      </c>
      <c r="DEI11" s="27">
        <v>0.83209999999999995</v>
      </c>
      <c r="DEJ11" s="27">
        <v>0.82930000000000004</v>
      </c>
      <c r="DEK11" s="27">
        <v>0.83309999999999995</v>
      </c>
      <c r="DEL11" s="27">
        <v>0.82609999999999995</v>
      </c>
      <c r="DEM11" s="27">
        <v>0.82650000000000001</v>
      </c>
      <c r="DEN11" s="27">
        <v>0.82650000000000001</v>
      </c>
      <c r="DEO11" s="27">
        <v>0.82650000000000001</v>
      </c>
      <c r="DEP11" s="27">
        <v>0.83089999999999997</v>
      </c>
      <c r="DEQ11" s="27">
        <v>0.83860000000000001</v>
      </c>
      <c r="DER11" s="27">
        <v>0.82820000000000005</v>
      </c>
      <c r="DES11" s="27">
        <v>0.82899999999999996</v>
      </c>
      <c r="DET11" s="27">
        <v>0.82740000000000002</v>
      </c>
      <c r="DEU11" s="27">
        <v>0.82740000000000002</v>
      </c>
      <c r="DEV11" s="27">
        <v>0.82740000000000002</v>
      </c>
      <c r="DEW11" s="27">
        <v>0.81499999999999995</v>
      </c>
      <c r="DEX11" s="27">
        <v>0.83609999999999995</v>
      </c>
      <c r="DEY11" s="27">
        <v>0.82330000000000003</v>
      </c>
      <c r="DEZ11" s="27">
        <v>0.82989999999999997</v>
      </c>
      <c r="DFA11" s="27">
        <v>0.83760000000000001</v>
      </c>
      <c r="DFB11" s="27">
        <v>0.83760000000000001</v>
      </c>
      <c r="DFC11" s="27">
        <v>0.83760000000000001</v>
      </c>
      <c r="DFD11" s="27">
        <v>0.8488</v>
      </c>
      <c r="DFE11" s="27">
        <v>0.86499999999999999</v>
      </c>
      <c r="DFF11" s="27">
        <v>0.87019999999999997</v>
      </c>
      <c r="DFG11" s="27">
        <v>0.88180000000000003</v>
      </c>
      <c r="DFH11" s="27">
        <v>0.86470000000000002</v>
      </c>
      <c r="DFI11" s="27">
        <v>0.86470000000000002</v>
      </c>
      <c r="DFJ11" s="27">
        <v>0.86470000000000002</v>
      </c>
      <c r="DFK11" s="27">
        <v>0.87190000000000001</v>
      </c>
      <c r="DFL11" s="27">
        <v>0.87390000000000001</v>
      </c>
      <c r="DFM11" s="27">
        <v>0.87339999999999995</v>
      </c>
      <c r="DFN11" s="27">
        <v>0.86529999999999996</v>
      </c>
      <c r="DFO11" s="27">
        <v>0.86560000000000004</v>
      </c>
      <c r="DFP11" s="27">
        <v>0.86560000000000004</v>
      </c>
      <c r="DFQ11" s="27">
        <v>0.86560000000000004</v>
      </c>
      <c r="DFR11" s="27">
        <v>0.85780000000000001</v>
      </c>
      <c r="DFS11" s="27">
        <v>0.85540000000000005</v>
      </c>
      <c r="DFT11" s="27">
        <v>0.85160000000000002</v>
      </c>
      <c r="DFU11" s="27">
        <v>0.84409999999999996</v>
      </c>
      <c r="DFV11" s="27">
        <v>0.84130000000000005</v>
      </c>
      <c r="DFW11" s="27">
        <v>0.84130000000000005</v>
      </c>
      <c r="DFX11" s="27">
        <v>0.84130000000000005</v>
      </c>
      <c r="DFY11" s="27">
        <v>0.84389999999999998</v>
      </c>
      <c r="DFZ11" s="27">
        <v>0.82579999999999998</v>
      </c>
      <c r="DGA11" s="27">
        <v>0.81979999999999997</v>
      </c>
      <c r="DGB11" s="27">
        <v>0.83279999999999998</v>
      </c>
      <c r="DGC11" s="27">
        <v>0.83230000000000004</v>
      </c>
      <c r="DGD11" s="27">
        <v>0.83230000000000004</v>
      </c>
      <c r="DGE11" s="27">
        <v>0.83230000000000004</v>
      </c>
      <c r="DGF11" s="27">
        <v>0.82689999999999997</v>
      </c>
      <c r="DGG11" s="27">
        <v>0.82599999999999996</v>
      </c>
      <c r="DGH11" s="27">
        <v>0.82840000000000003</v>
      </c>
      <c r="DGI11" s="27">
        <v>0.82920000000000005</v>
      </c>
      <c r="DGJ11" s="27">
        <v>0.82540000000000002</v>
      </c>
      <c r="DGK11" s="27">
        <v>0.82540000000000002</v>
      </c>
      <c r="DGL11" s="27">
        <v>0.82540000000000002</v>
      </c>
      <c r="DGM11" s="27">
        <v>0.82740000000000002</v>
      </c>
      <c r="DGN11" s="27">
        <v>0.82150000000000001</v>
      </c>
      <c r="DGO11" s="27">
        <v>0.80289999999999995</v>
      </c>
      <c r="DGP11" s="27">
        <v>0.80359999999999998</v>
      </c>
      <c r="DGQ11" s="27">
        <v>0.81340000000000001</v>
      </c>
      <c r="DGR11" s="27">
        <v>0.81340000000000001</v>
      </c>
      <c r="DGS11" s="27">
        <v>0.81340000000000001</v>
      </c>
      <c r="DGT11" s="27">
        <v>0.81179999999999997</v>
      </c>
      <c r="DGU11" s="27">
        <v>0.81620000000000004</v>
      </c>
      <c r="DGV11" s="27">
        <v>0.81230000000000002</v>
      </c>
      <c r="DGW11" s="27">
        <v>0.80600000000000005</v>
      </c>
      <c r="DGX11" s="27">
        <v>0.8085</v>
      </c>
      <c r="DGY11" s="27">
        <v>0.8085</v>
      </c>
      <c r="DGZ11" s="27">
        <v>0.8085</v>
      </c>
      <c r="DHA11" s="27">
        <v>0.79810000000000003</v>
      </c>
      <c r="DHB11" s="27">
        <v>0.81320000000000003</v>
      </c>
      <c r="DHC11" s="27">
        <v>0.81799999999999995</v>
      </c>
      <c r="DHD11" s="27">
        <v>0.81210000000000004</v>
      </c>
      <c r="DHE11" s="27">
        <v>0.82630000000000003</v>
      </c>
      <c r="DHF11" s="27">
        <v>0.82630000000000003</v>
      </c>
      <c r="DHG11" s="27">
        <v>0.82630000000000003</v>
      </c>
      <c r="DHH11" s="27">
        <v>0.82640000000000002</v>
      </c>
      <c r="DHI11" s="27">
        <v>0.81510000000000005</v>
      </c>
      <c r="DHJ11" s="27">
        <v>0.82140000000000002</v>
      </c>
      <c r="DHK11" s="27">
        <v>0.81540000000000001</v>
      </c>
      <c r="DHL11" s="27">
        <v>0.81120000000000003</v>
      </c>
      <c r="DHM11" s="27">
        <v>0.81120000000000003</v>
      </c>
      <c r="DHN11" s="27">
        <v>0.81120000000000003</v>
      </c>
      <c r="DHO11" s="27">
        <v>0.81510000000000005</v>
      </c>
      <c r="DHP11" s="27">
        <v>0.82320000000000004</v>
      </c>
      <c r="DHQ11" s="27">
        <v>0.82250000000000001</v>
      </c>
      <c r="DHR11" s="27">
        <v>0.81769999999999998</v>
      </c>
      <c r="DHS11" s="27">
        <v>0.81610000000000005</v>
      </c>
      <c r="DHT11" s="27">
        <v>0.81610000000000005</v>
      </c>
      <c r="DHU11" s="27">
        <v>0.81610000000000005</v>
      </c>
      <c r="DHV11" s="27">
        <v>0.80979999999999996</v>
      </c>
      <c r="DHW11" s="27">
        <v>0.79610000000000003</v>
      </c>
      <c r="DHX11" s="27">
        <v>0.80010000000000003</v>
      </c>
      <c r="DHY11" s="27">
        <v>0.78939999999999999</v>
      </c>
      <c r="DHZ11" s="27">
        <v>0.79510000000000003</v>
      </c>
      <c r="DIA11" s="27">
        <v>0.79510000000000003</v>
      </c>
      <c r="DIB11" s="27">
        <v>0.79510000000000003</v>
      </c>
      <c r="DIC11" s="27">
        <v>0.78939999999999999</v>
      </c>
      <c r="DID11" s="27">
        <v>0.78690000000000004</v>
      </c>
      <c r="DIE11" s="27">
        <v>0.78049999999999997</v>
      </c>
      <c r="DIF11" s="27">
        <v>0.77890000000000004</v>
      </c>
      <c r="DIG11" s="27">
        <v>0.79349999999999998</v>
      </c>
      <c r="DIH11" s="27">
        <v>0.79349999999999998</v>
      </c>
      <c r="DII11" s="27">
        <v>0.79349999999999998</v>
      </c>
      <c r="DIJ11" s="27">
        <v>0.7873</v>
      </c>
      <c r="DIK11" s="27">
        <v>0.79430000000000001</v>
      </c>
      <c r="DIL11" s="27">
        <v>0.79310000000000003</v>
      </c>
      <c r="DIM11" s="27">
        <v>0.79200000000000004</v>
      </c>
      <c r="DIN11" s="27">
        <v>0.78710000000000002</v>
      </c>
      <c r="DIO11" s="27">
        <v>0.78710000000000002</v>
      </c>
      <c r="DIP11" s="27">
        <v>0.78710000000000002</v>
      </c>
      <c r="DIQ11" s="27">
        <v>0.78639999999999999</v>
      </c>
      <c r="DIR11" s="27">
        <v>0.79239999999999999</v>
      </c>
      <c r="DIS11" s="27">
        <v>0.80030000000000001</v>
      </c>
      <c r="DIT11" s="27">
        <v>0.80789999999999995</v>
      </c>
      <c r="DIU11" s="27">
        <v>0.80700000000000005</v>
      </c>
      <c r="DIV11" s="27">
        <v>0.80700000000000005</v>
      </c>
      <c r="DIW11" s="27">
        <v>0.80700000000000005</v>
      </c>
      <c r="DIX11" s="27">
        <v>0.79990000000000006</v>
      </c>
      <c r="DIY11" s="27">
        <v>0.8054</v>
      </c>
      <c r="DIZ11" s="27">
        <v>0.80449999999999999</v>
      </c>
      <c r="DJA11" s="27">
        <v>0.80130000000000001</v>
      </c>
      <c r="DJB11" s="27">
        <v>0.80130000000000001</v>
      </c>
      <c r="DJC11" s="27">
        <v>0.80130000000000001</v>
      </c>
      <c r="DJD11" s="27">
        <v>0.80130000000000001</v>
      </c>
      <c r="DJE11" s="27">
        <v>0.80130000000000001</v>
      </c>
      <c r="DJF11" s="27">
        <v>0.79730000000000001</v>
      </c>
      <c r="DJG11" s="27">
        <v>0.78779999999999994</v>
      </c>
      <c r="DJH11" s="27">
        <v>0.78739999999999999</v>
      </c>
      <c r="DJI11" s="27">
        <v>0.79610000000000003</v>
      </c>
      <c r="DJJ11" s="27">
        <v>0.79610000000000003</v>
      </c>
      <c r="DJK11" s="27">
        <v>0.79610000000000003</v>
      </c>
      <c r="DJL11" s="27">
        <v>0.78959999999999997</v>
      </c>
      <c r="DJM11" s="27">
        <v>0.78939999999999999</v>
      </c>
      <c r="DJN11" s="27">
        <v>0.78600000000000003</v>
      </c>
      <c r="DJO11" s="27">
        <v>0.78249999999999997</v>
      </c>
      <c r="DJP11" s="27">
        <v>0.78069999999999995</v>
      </c>
      <c r="DJQ11" s="27">
        <v>0.78069999999999995</v>
      </c>
      <c r="DJR11" s="27">
        <v>0.78069999999999995</v>
      </c>
      <c r="DJS11" s="27">
        <v>0.77859999999999996</v>
      </c>
      <c r="DJT11" s="27">
        <v>0.77490000000000003</v>
      </c>
      <c r="DJU11" s="27">
        <v>0.76939999999999997</v>
      </c>
      <c r="DJV11" s="27">
        <v>0.76870000000000005</v>
      </c>
      <c r="DJW11" s="27">
        <v>0.76359999999999995</v>
      </c>
      <c r="DJX11" s="27">
        <v>0.76359999999999995</v>
      </c>
      <c r="DJY11" s="27">
        <v>0.76359999999999995</v>
      </c>
      <c r="DJZ11" s="27">
        <v>0.76390000000000002</v>
      </c>
      <c r="DKA11" s="27">
        <v>0.75980000000000003</v>
      </c>
      <c r="DKB11" s="27">
        <v>0.75090000000000001</v>
      </c>
      <c r="DKC11" s="27">
        <v>0.75009999999999999</v>
      </c>
      <c r="DKD11" s="27">
        <v>0.75280000000000002</v>
      </c>
      <c r="DKE11" s="27">
        <v>0.75280000000000002</v>
      </c>
      <c r="DKF11" s="27">
        <v>0.75280000000000002</v>
      </c>
      <c r="DKG11" s="27">
        <v>0.74780000000000002</v>
      </c>
      <c r="DKH11" s="27">
        <v>0.74029999999999996</v>
      </c>
      <c r="DKI11" s="27">
        <v>0.74329999999999996</v>
      </c>
      <c r="DKJ11" s="27">
        <v>0.73599999999999999</v>
      </c>
      <c r="DKK11" s="27">
        <v>0.72709999999999997</v>
      </c>
      <c r="DKL11" s="27">
        <v>0.72709999999999997</v>
      </c>
      <c r="DKM11" s="27">
        <v>0.72709999999999997</v>
      </c>
      <c r="DKN11" s="27">
        <v>0.72219999999999995</v>
      </c>
      <c r="DKO11" s="27">
        <v>0.73460000000000003</v>
      </c>
      <c r="DKP11" s="27">
        <v>0.72740000000000005</v>
      </c>
      <c r="DKQ11" s="27">
        <v>0.73729999999999996</v>
      </c>
      <c r="DKR11" s="27">
        <v>0.73740000000000006</v>
      </c>
      <c r="DKS11" s="27">
        <v>0.73740000000000006</v>
      </c>
      <c r="DKT11" s="27">
        <v>0.73740000000000006</v>
      </c>
      <c r="DKU11" s="27">
        <v>0.73509999999999998</v>
      </c>
      <c r="DKV11" s="27">
        <v>0.74050000000000005</v>
      </c>
      <c r="DKW11" s="27">
        <v>0.73950000000000005</v>
      </c>
      <c r="DKX11" s="27">
        <v>0.7389</v>
      </c>
      <c r="DKY11" s="27">
        <v>0.7359</v>
      </c>
      <c r="DKZ11" s="27">
        <v>0.7359</v>
      </c>
      <c r="DLA11" s="27">
        <v>0.7359</v>
      </c>
      <c r="DLB11" s="27">
        <v>0.74539999999999995</v>
      </c>
      <c r="DLC11" s="27">
        <v>0.74109999999999998</v>
      </c>
      <c r="DLD11" s="27">
        <v>0.75149999999999995</v>
      </c>
      <c r="DLE11" s="27">
        <v>0.75229999999999997</v>
      </c>
      <c r="DLF11" s="27">
        <v>0.75049999999999994</v>
      </c>
      <c r="DLG11" s="27">
        <v>0.75049999999999994</v>
      </c>
      <c r="DLH11" s="27">
        <v>0.75049999999999994</v>
      </c>
      <c r="DLI11" s="27">
        <v>0.74650000000000005</v>
      </c>
      <c r="DLJ11" s="27">
        <v>0.74650000000000005</v>
      </c>
      <c r="DLK11" s="27">
        <v>0.74919999999999998</v>
      </c>
      <c r="DLL11" s="27">
        <v>0.76359999999999995</v>
      </c>
      <c r="DLM11" s="27">
        <v>0.76170000000000004</v>
      </c>
      <c r="DLN11" s="27">
        <v>0.76170000000000004</v>
      </c>
      <c r="DLO11" s="27">
        <v>0.76170000000000004</v>
      </c>
      <c r="DLP11" s="27">
        <v>0.75539999999999996</v>
      </c>
      <c r="DLQ11" s="27">
        <v>0.75339999999999996</v>
      </c>
      <c r="DLR11" s="27">
        <v>0.75370000000000004</v>
      </c>
      <c r="DLS11" s="27">
        <v>0.75519999999999998</v>
      </c>
      <c r="DLT11" s="27">
        <v>0.75680000000000003</v>
      </c>
      <c r="DLU11" s="27">
        <v>0.75680000000000003</v>
      </c>
      <c r="DLV11" s="27">
        <v>0.75680000000000003</v>
      </c>
      <c r="DLW11" s="27">
        <v>0.76700000000000002</v>
      </c>
      <c r="DLX11" s="27">
        <v>0.77159999999999995</v>
      </c>
      <c r="DLY11" s="27">
        <v>0.77529999999999999</v>
      </c>
      <c r="DLZ11" s="27">
        <v>0.77080000000000004</v>
      </c>
      <c r="DMA11" s="27">
        <v>0.77080000000000004</v>
      </c>
      <c r="DMB11" s="27">
        <v>0.77080000000000004</v>
      </c>
      <c r="DMC11" s="27">
        <v>0.77080000000000004</v>
      </c>
      <c r="DMD11" s="27">
        <v>0.77129999999999999</v>
      </c>
      <c r="DME11" s="27">
        <v>0.78169999999999995</v>
      </c>
      <c r="DMF11" s="27">
        <v>0.77839999999999998</v>
      </c>
      <c r="DMG11" s="27">
        <v>0.77080000000000004</v>
      </c>
      <c r="DMH11" s="27">
        <v>0.77710000000000001</v>
      </c>
      <c r="DMI11" s="27">
        <v>0.77710000000000001</v>
      </c>
      <c r="DMJ11" s="27">
        <v>0.77710000000000001</v>
      </c>
      <c r="DMK11" s="27">
        <v>0.77329999999999999</v>
      </c>
      <c r="DML11" s="27">
        <v>0.7671</v>
      </c>
      <c r="DMM11" s="27">
        <v>0.76339999999999997</v>
      </c>
      <c r="DMN11" s="27">
        <v>0.75939999999999996</v>
      </c>
      <c r="DMO11" s="27">
        <v>0.75770000000000004</v>
      </c>
      <c r="DMP11" s="27">
        <v>0.75770000000000004</v>
      </c>
      <c r="DMQ11" s="27">
        <v>0.75770000000000004</v>
      </c>
      <c r="DMR11" s="27">
        <v>0.76180000000000003</v>
      </c>
      <c r="DMS11" s="27">
        <v>0.7772</v>
      </c>
      <c r="DMT11" s="27">
        <v>0.77170000000000005</v>
      </c>
      <c r="DMU11" s="27">
        <v>0.77439999999999998</v>
      </c>
      <c r="DMV11" s="27">
        <v>0.76739999999999997</v>
      </c>
      <c r="DMW11" s="27">
        <v>0.76739999999999997</v>
      </c>
      <c r="DMX11" s="27">
        <v>0.76739999999999997</v>
      </c>
      <c r="DMY11" s="27">
        <v>0.76949999999999996</v>
      </c>
      <c r="DMZ11" s="27">
        <v>0.7581</v>
      </c>
      <c r="DNA11" s="27">
        <v>0.75880000000000003</v>
      </c>
      <c r="DNB11" s="27">
        <v>0.75849999999999995</v>
      </c>
      <c r="DNC11" s="27">
        <v>0.75739999999999996</v>
      </c>
      <c r="DND11" s="27">
        <v>0.75739999999999996</v>
      </c>
      <c r="DNE11" s="27">
        <v>0.75739999999999996</v>
      </c>
      <c r="DNF11" s="27">
        <v>0.7581</v>
      </c>
      <c r="DNG11" s="27">
        <v>0.76459999999999995</v>
      </c>
      <c r="DNH11" s="27">
        <v>0.76770000000000005</v>
      </c>
      <c r="DNI11" s="27">
        <v>0.77680000000000005</v>
      </c>
      <c r="DNJ11" s="27">
        <v>0.77690000000000003</v>
      </c>
      <c r="DNK11" s="27">
        <v>0.77690000000000003</v>
      </c>
      <c r="DNL11" s="27">
        <v>0.77690000000000003</v>
      </c>
      <c r="DNM11" s="27">
        <v>0.77180000000000004</v>
      </c>
      <c r="DNN11" s="27">
        <v>0.76049999999999995</v>
      </c>
      <c r="DNO11" s="27">
        <v>0.75619999999999998</v>
      </c>
      <c r="DNP11" s="27">
        <v>0.74770000000000003</v>
      </c>
      <c r="DNQ11" s="27">
        <v>0.74819999999999998</v>
      </c>
      <c r="DNR11" s="27">
        <v>0.74819999999999998</v>
      </c>
      <c r="DNS11" s="27">
        <v>0.74819999999999998</v>
      </c>
      <c r="DNT11" s="27">
        <v>0.74519999999999997</v>
      </c>
      <c r="DNU11" s="27">
        <v>0.7429</v>
      </c>
      <c r="DNV11" s="27">
        <v>0.74470000000000003</v>
      </c>
      <c r="DNW11" s="27">
        <v>0.74199999999999999</v>
      </c>
      <c r="DNX11" s="27">
        <v>0.73770000000000002</v>
      </c>
      <c r="DNY11" s="27">
        <v>0.73770000000000002</v>
      </c>
      <c r="DNZ11" s="27">
        <v>0.73770000000000002</v>
      </c>
      <c r="DOA11" s="27">
        <v>0.73870000000000002</v>
      </c>
      <c r="DOB11" s="27">
        <v>0.748</v>
      </c>
      <c r="DOC11" s="27">
        <v>0.75529999999999997</v>
      </c>
      <c r="DOD11" s="27">
        <v>0.75249999999999995</v>
      </c>
      <c r="DOE11" s="27">
        <v>0.75129999999999997</v>
      </c>
      <c r="DOF11" s="27">
        <v>0.75129999999999997</v>
      </c>
      <c r="DOG11" s="27">
        <v>0.75129999999999997</v>
      </c>
      <c r="DOH11" s="27">
        <v>0.74609999999999999</v>
      </c>
      <c r="DOI11" s="27">
        <v>0.74870000000000003</v>
      </c>
      <c r="DOJ11" s="27">
        <v>0.76580000000000004</v>
      </c>
      <c r="DOK11" s="27">
        <v>0.76019999999999999</v>
      </c>
      <c r="DOL11" s="27">
        <v>0.75609999999999999</v>
      </c>
      <c r="DOM11" s="27">
        <v>0.75609999999999999</v>
      </c>
      <c r="DON11" s="27">
        <v>0.75609999999999999</v>
      </c>
      <c r="DOO11" s="27">
        <v>0.74939999999999996</v>
      </c>
      <c r="DOP11" s="27">
        <v>0.74560000000000004</v>
      </c>
      <c r="DOQ11" s="27">
        <v>0.74029999999999996</v>
      </c>
      <c r="DOR11" s="27">
        <v>0.74519999999999997</v>
      </c>
      <c r="DOS11" s="27">
        <v>0.74919999999999998</v>
      </c>
      <c r="DOT11" s="27">
        <v>0.74919999999999998</v>
      </c>
      <c r="DOU11" s="27">
        <v>0.74919999999999998</v>
      </c>
      <c r="DOV11" s="27">
        <v>0.75919999999999999</v>
      </c>
      <c r="DOW11" s="27">
        <v>0.76019999999999999</v>
      </c>
      <c r="DOX11" s="27">
        <v>0.76570000000000005</v>
      </c>
      <c r="DOY11" s="27">
        <v>0.77239999999999998</v>
      </c>
      <c r="DOZ11" s="27">
        <v>0.77600000000000002</v>
      </c>
      <c r="DPA11" s="27">
        <v>0.77600000000000002</v>
      </c>
      <c r="DPB11" s="27">
        <v>0.77600000000000002</v>
      </c>
      <c r="DPC11" s="27">
        <v>0.77639999999999998</v>
      </c>
      <c r="DPD11" s="27">
        <v>0.76729999999999998</v>
      </c>
      <c r="DPE11" s="27">
        <v>0.77100000000000002</v>
      </c>
      <c r="DPF11" s="27">
        <v>0.7742</v>
      </c>
      <c r="DPG11" s="27">
        <v>0.77669999999999995</v>
      </c>
      <c r="DPH11" s="27">
        <v>0.77669999999999995</v>
      </c>
      <c r="DPI11" s="27">
        <v>0.77669999999999995</v>
      </c>
      <c r="DPJ11" s="27">
        <v>0.78310000000000002</v>
      </c>
      <c r="DPK11" s="27">
        <v>0.77880000000000005</v>
      </c>
      <c r="DPL11" s="27">
        <v>0.78869999999999996</v>
      </c>
      <c r="DPM11" s="27">
        <v>0.78720000000000001</v>
      </c>
      <c r="DPN11" s="27">
        <v>0.79359999999999997</v>
      </c>
      <c r="DPO11" s="27">
        <v>0.79359999999999997</v>
      </c>
      <c r="DPP11" s="27">
        <v>0.79359999999999997</v>
      </c>
      <c r="DPQ11" s="27">
        <v>0.79620000000000002</v>
      </c>
      <c r="DPR11" s="27">
        <v>0.77459999999999996</v>
      </c>
      <c r="DPS11" s="27">
        <v>0.7722</v>
      </c>
      <c r="DPT11" s="27">
        <v>0.7681</v>
      </c>
      <c r="DPU11" s="27">
        <v>0.75800000000000001</v>
      </c>
      <c r="DPV11" s="27">
        <v>0.75800000000000001</v>
      </c>
      <c r="DPW11" s="27">
        <v>0.75800000000000001</v>
      </c>
      <c r="DPX11" s="27">
        <v>0.75070000000000003</v>
      </c>
      <c r="DPY11" s="27">
        <v>0.74609999999999999</v>
      </c>
      <c r="DPZ11" s="27">
        <v>0.75</v>
      </c>
      <c r="DQA11" s="27">
        <v>0.75339999999999996</v>
      </c>
      <c r="DQB11" s="27">
        <v>0.74770000000000003</v>
      </c>
      <c r="DQC11" s="27">
        <v>0.74770000000000003</v>
      </c>
      <c r="DQD11" s="27">
        <v>0.74770000000000003</v>
      </c>
      <c r="DQE11" s="27">
        <v>0.75209999999999999</v>
      </c>
      <c r="DQF11" s="27">
        <v>0.74970000000000003</v>
      </c>
      <c r="DQG11" s="27">
        <v>0.74950000000000006</v>
      </c>
      <c r="DQH11" s="27">
        <v>0.75349999999999995</v>
      </c>
      <c r="DQI11" s="27">
        <v>0.75890000000000002</v>
      </c>
      <c r="DQJ11" s="27">
        <v>0.75890000000000002</v>
      </c>
      <c r="DQK11" s="27">
        <v>0.75890000000000002</v>
      </c>
      <c r="DQL11" s="27">
        <v>0.76070000000000004</v>
      </c>
      <c r="DQM11" s="27">
        <v>0.75829999999999997</v>
      </c>
      <c r="DQN11" s="27">
        <v>0.75449999999999995</v>
      </c>
      <c r="DQO11" s="27">
        <v>0.75239999999999996</v>
      </c>
      <c r="DQP11" s="27">
        <v>0.746</v>
      </c>
      <c r="DQQ11" s="27">
        <v>0.746</v>
      </c>
      <c r="DQR11" s="27">
        <v>0.746</v>
      </c>
      <c r="DQS11" s="27">
        <v>0.75739999999999996</v>
      </c>
      <c r="DQT11" s="27">
        <v>0.75209999999999999</v>
      </c>
      <c r="DQU11" s="27">
        <v>0.74429999999999996</v>
      </c>
      <c r="DQV11" s="27">
        <v>0.74260000000000004</v>
      </c>
      <c r="DQW11" s="27">
        <v>0.7399</v>
      </c>
      <c r="DQX11" s="27">
        <v>0.7399</v>
      </c>
      <c r="DQY11" s="27">
        <v>0.7399</v>
      </c>
      <c r="DQZ11" s="27">
        <v>0.74029999999999996</v>
      </c>
      <c r="DRA11" s="27">
        <v>0.74019999999999997</v>
      </c>
      <c r="DRB11" s="27">
        <v>0.73399999999999999</v>
      </c>
      <c r="DRC11" s="27">
        <v>0.73470000000000002</v>
      </c>
      <c r="DRD11" s="27">
        <v>0.73089999999999999</v>
      </c>
      <c r="DRE11" s="27">
        <v>0.73089999999999999</v>
      </c>
      <c r="DRF11" s="27">
        <v>0.73089999999999999</v>
      </c>
      <c r="DRG11" s="27">
        <v>0.72750000000000004</v>
      </c>
      <c r="DRH11" s="27">
        <v>0.73740000000000006</v>
      </c>
      <c r="DRI11" s="27">
        <v>0.72950000000000004</v>
      </c>
      <c r="DRJ11" s="27">
        <v>0.72889999999999999</v>
      </c>
      <c r="DRK11" s="27">
        <v>0.72799999999999998</v>
      </c>
      <c r="DRL11" s="27">
        <v>0.72799999999999998</v>
      </c>
      <c r="DRM11" s="27">
        <v>0.72799999999999998</v>
      </c>
      <c r="DRN11" s="27">
        <v>0.72430000000000005</v>
      </c>
      <c r="DRO11" s="27">
        <v>0.73170000000000002</v>
      </c>
      <c r="DRP11" s="27">
        <v>0.72950000000000004</v>
      </c>
      <c r="DRQ11" s="27">
        <v>0.7319</v>
      </c>
      <c r="DRR11" s="27">
        <v>0.72940000000000005</v>
      </c>
      <c r="DRS11" s="27">
        <v>0.72940000000000005</v>
      </c>
      <c r="DRT11" s="27">
        <v>0.72940000000000005</v>
      </c>
      <c r="DRU11" s="27">
        <v>0.72589999999999999</v>
      </c>
      <c r="DRV11" s="27">
        <v>0.72040000000000004</v>
      </c>
      <c r="DRW11" s="27">
        <v>0.72150000000000003</v>
      </c>
      <c r="DRX11" s="27">
        <v>0.72389999999999999</v>
      </c>
      <c r="DRY11" s="27">
        <v>0.71699999999999997</v>
      </c>
      <c r="DRZ11" s="27">
        <v>0.71699999999999997</v>
      </c>
      <c r="DSA11" s="27">
        <v>0.71699999999999997</v>
      </c>
      <c r="DSB11" s="27">
        <v>0.71619999999999995</v>
      </c>
      <c r="DSC11" s="27">
        <v>0.70669999999999999</v>
      </c>
      <c r="DSD11" s="27">
        <v>0.69720000000000004</v>
      </c>
      <c r="DSE11" s="27">
        <v>0.70940000000000003</v>
      </c>
      <c r="DSF11" s="27">
        <v>0.70550000000000002</v>
      </c>
      <c r="DSG11" s="27">
        <v>0.70550000000000002</v>
      </c>
      <c r="DSH11" s="27">
        <v>0.70550000000000002</v>
      </c>
      <c r="DSI11" s="27">
        <v>0.70279999999999998</v>
      </c>
      <c r="DSJ11" s="27">
        <v>0.69679999999999997</v>
      </c>
      <c r="DSK11" s="27">
        <v>0.70130000000000003</v>
      </c>
      <c r="DSL11" s="27">
        <v>0.70979999999999999</v>
      </c>
      <c r="DSM11" s="27">
        <v>0.70320000000000005</v>
      </c>
      <c r="DSN11" s="27">
        <v>0.70320000000000005</v>
      </c>
      <c r="DSO11" s="27">
        <v>0.70320000000000005</v>
      </c>
      <c r="DSP11" s="27">
        <v>0.71130000000000004</v>
      </c>
      <c r="DSQ11" s="27">
        <v>0.71789999999999998</v>
      </c>
      <c r="DSR11" s="27">
        <v>0.70960000000000001</v>
      </c>
      <c r="DSS11" s="27">
        <v>0.70299999999999996</v>
      </c>
      <c r="DST11" s="27">
        <v>0.70909999999999995</v>
      </c>
      <c r="DSU11" s="27">
        <v>0.70909999999999995</v>
      </c>
      <c r="DSV11" s="27">
        <v>0.70909999999999995</v>
      </c>
      <c r="DSW11" s="27">
        <v>0.70820000000000005</v>
      </c>
      <c r="DSX11" s="27">
        <v>0.72019999999999995</v>
      </c>
      <c r="DSY11" s="27">
        <v>0.71809999999999996</v>
      </c>
      <c r="DSZ11" s="27">
        <v>0.72940000000000005</v>
      </c>
      <c r="DTA11" s="27">
        <v>0.73070000000000002</v>
      </c>
      <c r="DTB11" s="27">
        <v>0.73070000000000002</v>
      </c>
      <c r="DTC11" s="27">
        <v>0.73070000000000002</v>
      </c>
      <c r="DTD11" s="27">
        <v>0.72640000000000005</v>
      </c>
      <c r="DTE11" s="27">
        <v>0.73260000000000003</v>
      </c>
      <c r="DTF11" s="27">
        <v>0.73329999999999995</v>
      </c>
      <c r="DTG11" s="27">
        <v>0.73280000000000001</v>
      </c>
      <c r="DTH11" s="27">
        <v>0.72330000000000005</v>
      </c>
      <c r="DTI11" s="27">
        <v>0.72330000000000005</v>
      </c>
      <c r="DTJ11" s="27">
        <v>0.72330000000000005</v>
      </c>
      <c r="DTK11" s="27">
        <v>0.72619999999999996</v>
      </c>
      <c r="DTL11" s="27">
        <v>0.7298</v>
      </c>
      <c r="DTM11" s="27">
        <v>0.7379</v>
      </c>
      <c r="DTN11" s="27">
        <v>0.72829999999999995</v>
      </c>
      <c r="DTO11" s="27">
        <v>0.72699999999999998</v>
      </c>
      <c r="DTP11" s="27">
        <v>0.72699999999999998</v>
      </c>
      <c r="DTQ11" s="27">
        <v>0.72699999999999998</v>
      </c>
      <c r="DTR11" s="27">
        <v>0.72050000000000003</v>
      </c>
      <c r="DTS11" s="27">
        <v>0.71879999999999999</v>
      </c>
      <c r="DTT11" s="27">
        <v>0.70879999999999999</v>
      </c>
      <c r="DTU11" s="27">
        <v>0.70579999999999998</v>
      </c>
      <c r="DTV11" s="27">
        <v>0.71640000000000004</v>
      </c>
      <c r="DTW11" s="27">
        <v>0.71640000000000004</v>
      </c>
      <c r="DTX11" s="27">
        <v>0.71640000000000004</v>
      </c>
      <c r="DTY11" s="27">
        <v>0.72460000000000002</v>
      </c>
      <c r="DTZ11" s="27">
        <v>0.71779999999999999</v>
      </c>
      <c r="DUA11" s="27">
        <v>0.71250000000000002</v>
      </c>
      <c r="DUB11" s="27">
        <v>0.70920000000000005</v>
      </c>
      <c r="DUC11" s="27">
        <v>0.70779999999999998</v>
      </c>
      <c r="DUD11" s="27">
        <v>0.70779999999999998</v>
      </c>
      <c r="DUE11" s="27">
        <v>0.70779999999999998</v>
      </c>
      <c r="DUF11" s="27">
        <v>0.70750000000000002</v>
      </c>
      <c r="DUG11" s="27">
        <v>0.69199999999999995</v>
      </c>
      <c r="DUH11" s="27">
        <v>0.69450000000000001</v>
      </c>
      <c r="DUI11" s="27">
        <v>0.68920000000000003</v>
      </c>
      <c r="DUJ11" s="27">
        <v>0.69489999999999996</v>
      </c>
      <c r="DUK11" s="27">
        <v>0.69489999999999996</v>
      </c>
      <c r="DUL11" s="27">
        <v>0.69489999999999996</v>
      </c>
      <c r="DUM11" s="27">
        <v>0.6825</v>
      </c>
      <c r="DUN11" s="27">
        <v>0.69089999999999996</v>
      </c>
      <c r="DUO11" s="27">
        <v>0.69389999999999996</v>
      </c>
      <c r="DUP11" s="27">
        <v>0.70889999999999997</v>
      </c>
      <c r="DUQ11" s="27">
        <v>0.70569999999999999</v>
      </c>
      <c r="DUR11" s="27">
        <v>0.70569999999999999</v>
      </c>
      <c r="DUS11" s="27">
        <v>0.70569999999999999</v>
      </c>
      <c r="DUT11" s="27">
        <v>0.70369999999999999</v>
      </c>
      <c r="DUU11" s="27">
        <v>0.71030000000000004</v>
      </c>
      <c r="DUV11" s="27">
        <v>0.70589999999999997</v>
      </c>
      <c r="DUW11" s="27">
        <v>0.71419999999999995</v>
      </c>
      <c r="DUX11" s="27">
        <v>0.70340000000000003</v>
      </c>
      <c r="DUY11" s="27">
        <v>0.70340000000000003</v>
      </c>
      <c r="DUZ11" s="27">
        <v>0.70340000000000003</v>
      </c>
      <c r="DVA11" s="27">
        <v>0.70140000000000002</v>
      </c>
      <c r="DVB11" s="27">
        <v>0.69550000000000001</v>
      </c>
      <c r="DVC11" s="27">
        <v>0.69379999999999997</v>
      </c>
      <c r="DVD11" s="27">
        <v>0.69640000000000002</v>
      </c>
      <c r="DVE11" s="27">
        <v>0.68820000000000003</v>
      </c>
      <c r="DVF11" s="27">
        <v>0.68820000000000003</v>
      </c>
      <c r="DVG11" s="27">
        <v>0.68820000000000003</v>
      </c>
      <c r="DVH11" s="27">
        <v>0.68100000000000005</v>
      </c>
      <c r="DVI11" s="27">
        <v>0.66900000000000004</v>
      </c>
      <c r="DVJ11" s="27">
        <v>0.66200000000000003</v>
      </c>
      <c r="DVK11" s="27">
        <v>0.66749999999999998</v>
      </c>
      <c r="DVL11" s="27">
        <v>0.67989999999999995</v>
      </c>
      <c r="DVM11" s="27">
        <v>0.67989999999999995</v>
      </c>
      <c r="DVN11" s="27">
        <v>0.67989999999999995</v>
      </c>
      <c r="DVO11" s="27">
        <v>0.6855</v>
      </c>
      <c r="DVP11" s="27">
        <v>0.67659999999999998</v>
      </c>
      <c r="DVQ11" s="27">
        <v>0.67320000000000002</v>
      </c>
      <c r="DVR11" s="27">
        <v>0.67920000000000003</v>
      </c>
      <c r="DVS11" s="27">
        <v>0.68179999999999996</v>
      </c>
      <c r="DVT11" s="27">
        <v>0.68179999999999996</v>
      </c>
      <c r="DVU11" s="27">
        <v>0.68179999999999996</v>
      </c>
      <c r="DVV11" s="27">
        <v>0.6714</v>
      </c>
      <c r="DVW11" s="27">
        <v>0.67190000000000005</v>
      </c>
      <c r="DVX11" s="27">
        <v>0.66159999999999997</v>
      </c>
      <c r="DVY11" s="27">
        <v>0.67069999999999996</v>
      </c>
      <c r="DVZ11" s="27">
        <v>0.66990000000000005</v>
      </c>
      <c r="DWA11" s="27">
        <v>0.66990000000000005</v>
      </c>
      <c r="DWB11" s="27">
        <v>0.66990000000000005</v>
      </c>
      <c r="DWC11" s="27">
        <v>0.66990000000000005</v>
      </c>
      <c r="DWD11" s="27">
        <v>0.67749999999999999</v>
      </c>
      <c r="DWE11" s="27">
        <v>0.70189999999999997</v>
      </c>
      <c r="DWF11" s="27">
        <v>0.70089999999999997</v>
      </c>
      <c r="DWG11" s="27">
        <v>0.71089999999999998</v>
      </c>
      <c r="DWH11" s="27">
        <v>0.71089999999999998</v>
      </c>
      <c r="DWI11" s="27">
        <v>0.71089999999999998</v>
      </c>
      <c r="DWJ11" s="27">
        <v>0.71760000000000002</v>
      </c>
      <c r="DWK11" s="27">
        <v>0.71879999999999999</v>
      </c>
      <c r="DWL11" s="27">
        <v>0.71640000000000004</v>
      </c>
      <c r="DWM11" s="27">
        <v>0.72660000000000002</v>
      </c>
      <c r="DWN11" s="27">
        <v>0.71340000000000003</v>
      </c>
      <c r="DWO11" s="27">
        <v>0.71340000000000003</v>
      </c>
      <c r="DWP11" s="27">
        <v>0.71340000000000003</v>
      </c>
      <c r="DWQ11" s="27">
        <v>0.72540000000000004</v>
      </c>
      <c r="DWR11" s="27">
        <v>0.71740000000000004</v>
      </c>
      <c r="DWS11" s="27">
        <v>0.72540000000000004</v>
      </c>
      <c r="DWT11" s="27">
        <v>0.7298</v>
      </c>
      <c r="DWU11" s="27">
        <v>0.72940000000000005</v>
      </c>
      <c r="DWV11" s="27">
        <v>0.72940000000000005</v>
      </c>
      <c r="DWW11" s="27">
        <v>0.72940000000000005</v>
      </c>
      <c r="DWX11" s="27">
        <v>0.7228</v>
      </c>
      <c r="DWY11" s="27">
        <v>0.71689999999999998</v>
      </c>
      <c r="DWZ11" s="27">
        <v>0.72019999999999995</v>
      </c>
      <c r="DXA11" s="27">
        <v>0.72330000000000005</v>
      </c>
      <c r="DXB11" s="27">
        <v>0.7117</v>
      </c>
      <c r="DXC11" s="27">
        <v>0.7117</v>
      </c>
      <c r="DXD11" s="27">
        <v>0.7117</v>
      </c>
      <c r="DXE11" s="27">
        <v>0.71109999999999995</v>
      </c>
      <c r="DXF11" s="27">
        <v>0.71089999999999998</v>
      </c>
      <c r="DXG11" s="27">
        <v>0.71120000000000005</v>
      </c>
      <c r="DXH11" s="27">
        <v>0.70830000000000004</v>
      </c>
      <c r="DXI11" s="27">
        <v>0.71340000000000003</v>
      </c>
      <c r="DXJ11" s="27">
        <v>0.71340000000000003</v>
      </c>
      <c r="DXK11" s="27">
        <v>0.71340000000000003</v>
      </c>
      <c r="DXL11" s="27">
        <v>0.71389999999999998</v>
      </c>
      <c r="DXM11" s="27">
        <v>0.71319999999999995</v>
      </c>
      <c r="DXN11" s="27">
        <v>0.71260000000000001</v>
      </c>
      <c r="DXO11" s="27">
        <v>0.71230000000000004</v>
      </c>
      <c r="DXP11" s="27">
        <v>0.71199999999999997</v>
      </c>
      <c r="DXQ11" s="27">
        <v>0.71199999999999997</v>
      </c>
      <c r="DXR11" s="27">
        <v>0.71199999999999997</v>
      </c>
      <c r="DXS11" s="27">
        <v>0.70220000000000005</v>
      </c>
      <c r="DXT11" s="27">
        <v>0.70530000000000004</v>
      </c>
      <c r="DXU11" s="27">
        <v>0.69789999999999996</v>
      </c>
      <c r="DXV11" s="27">
        <v>0.70409999999999995</v>
      </c>
      <c r="DXW11" s="27">
        <v>0.70409999999999995</v>
      </c>
      <c r="DXX11" s="27">
        <v>0.70409999999999995</v>
      </c>
      <c r="DXY11" s="27">
        <v>0.70409999999999995</v>
      </c>
      <c r="DXZ11" s="27">
        <v>0.70409999999999995</v>
      </c>
      <c r="DYA11" s="27">
        <v>0.70850000000000002</v>
      </c>
      <c r="DYB11" s="27">
        <v>0.71240000000000003</v>
      </c>
      <c r="DYC11" s="27">
        <v>0.70930000000000004</v>
      </c>
      <c r="DYD11" s="27">
        <v>0.70369999999999999</v>
      </c>
      <c r="DYE11" s="27">
        <v>0.70369999999999999</v>
      </c>
      <c r="DYF11" s="27">
        <v>0.70369999999999999</v>
      </c>
      <c r="DYG11" s="27">
        <v>0.70979999999999999</v>
      </c>
      <c r="DYH11" s="27">
        <v>0.70089999999999997</v>
      </c>
      <c r="DYI11" s="27">
        <v>0.70509999999999995</v>
      </c>
      <c r="DYJ11" s="27">
        <v>0.70140000000000002</v>
      </c>
      <c r="DYK11" s="27">
        <v>0.71140000000000003</v>
      </c>
      <c r="DYL11" s="27">
        <v>0.71140000000000003</v>
      </c>
      <c r="DYM11" s="27">
        <v>0.71140000000000003</v>
      </c>
      <c r="DYN11" s="27">
        <v>0.71650000000000003</v>
      </c>
      <c r="DYO11" s="27">
        <v>0.71550000000000002</v>
      </c>
      <c r="DYP11" s="27">
        <v>0.7046</v>
      </c>
      <c r="DYQ11" s="27">
        <v>0.70040000000000002</v>
      </c>
      <c r="DYR11" s="27">
        <v>0.70309999999999995</v>
      </c>
      <c r="DYS11" s="27">
        <v>0.70309999999999995</v>
      </c>
      <c r="DYT11" s="27">
        <v>0.70309999999999995</v>
      </c>
      <c r="DYU11" s="27">
        <v>0.70069999999999999</v>
      </c>
      <c r="DYV11" s="27">
        <v>0.70660000000000001</v>
      </c>
      <c r="DYW11" s="27">
        <v>0.69769999999999999</v>
      </c>
      <c r="DYX11" s="27">
        <v>0.70220000000000005</v>
      </c>
      <c r="DYY11" s="27">
        <v>0.68920000000000003</v>
      </c>
      <c r="DYZ11" s="27">
        <v>0.68920000000000003</v>
      </c>
      <c r="DZA11" s="27">
        <v>0.68920000000000003</v>
      </c>
      <c r="DZB11" s="27">
        <v>0.68940000000000001</v>
      </c>
      <c r="DZC11" s="27">
        <v>0.69010000000000005</v>
      </c>
      <c r="DZD11" s="27">
        <v>0.69679999999999997</v>
      </c>
      <c r="DZE11" s="27">
        <v>0.69569999999999999</v>
      </c>
      <c r="DZF11" s="27">
        <v>0.69420000000000004</v>
      </c>
      <c r="DZG11" s="27">
        <v>0.69420000000000004</v>
      </c>
      <c r="DZH11" s="27">
        <v>0.69420000000000004</v>
      </c>
      <c r="DZI11" s="27">
        <v>0.69040000000000001</v>
      </c>
      <c r="DZJ11" s="27">
        <v>0.69159999999999999</v>
      </c>
      <c r="DZK11" s="27">
        <v>0.70050000000000001</v>
      </c>
      <c r="DZL11" s="27">
        <v>0.70299999999999996</v>
      </c>
      <c r="DZM11" s="27">
        <v>0.69410000000000005</v>
      </c>
      <c r="DZN11" s="27">
        <v>0.69410000000000005</v>
      </c>
      <c r="DZO11" s="27">
        <v>0.69410000000000005</v>
      </c>
      <c r="DZP11" s="27">
        <v>0.70079999999999998</v>
      </c>
      <c r="DZQ11" s="27">
        <v>0.70760000000000001</v>
      </c>
      <c r="DZR11" s="27">
        <v>0.70289999999999997</v>
      </c>
      <c r="DZS11" s="27">
        <v>0.69740000000000002</v>
      </c>
      <c r="DZT11" s="27">
        <v>0.69389999999999996</v>
      </c>
      <c r="DZU11" s="27">
        <v>0.69389999999999996</v>
      </c>
      <c r="DZV11" s="27">
        <v>0.69389999999999996</v>
      </c>
      <c r="DZW11" s="27">
        <v>0.69869999999999999</v>
      </c>
      <c r="DZX11" s="27">
        <v>0.69299999999999995</v>
      </c>
      <c r="DZY11" s="27">
        <v>0.69230000000000003</v>
      </c>
      <c r="DZZ11" s="27">
        <v>0.68669999999999998</v>
      </c>
      <c r="EAA11" s="27">
        <v>0.68930000000000002</v>
      </c>
      <c r="EAB11" s="27">
        <v>0.68930000000000002</v>
      </c>
      <c r="EAC11" s="27">
        <v>0.68930000000000002</v>
      </c>
      <c r="EAD11" s="27">
        <v>0.6966</v>
      </c>
      <c r="EAE11" s="27">
        <v>0.71130000000000004</v>
      </c>
      <c r="EAF11" s="27">
        <v>0.70720000000000005</v>
      </c>
      <c r="EAG11" s="27">
        <v>0.7036</v>
      </c>
      <c r="EAH11" s="27">
        <v>0.70640000000000003</v>
      </c>
      <c r="EAI11" s="27">
        <v>0.70640000000000003</v>
      </c>
      <c r="EAJ11" s="27">
        <v>0.70640000000000003</v>
      </c>
      <c r="EAK11" s="27">
        <v>0.71079999999999999</v>
      </c>
      <c r="EAL11" s="27">
        <v>0.70830000000000004</v>
      </c>
      <c r="EAM11" s="27">
        <v>0.70669999999999999</v>
      </c>
      <c r="EAN11" s="27">
        <v>0.7137</v>
      </c>
      <c r="EAO11" s="27">
        <v>0.71060000000000001</v>
      </c>
      <c r="EAP11" s="27">
        <v>0.71060000000000001</v>
      </c>
      <c r="EAQ11" s="27">
        <v>0.71060000000000001</v>
      </c>
      <c r="EAR11" s="27">
        <v>0.71789999999999998</v>
      </c>
      <c r="EAS11" s="27">
        <v>0.72150000000000003</v>
      </c>
      <c r="EAT11" s="27">
        <v>0.73450000000000004</v>
      </c>
      <c r="EAU11" s="27">
        <v>0.73850000000000005</v>
      </c>
      <c r="EAV11" s="27">
        <v>0.73719999999999997</v>
      </c>
      <c r="EAW11" s="27">
        <v>0.73719999999999997</v>
      </c>
      <c r="EAX11" s="27">
        <v>0.73719999999999997</v>
      </c>
      <c r="EAY11" s="27">
        <v>0.74170000000000003</v>
      </c>
      <c r="EAZ11" s="27">
        <v>0.74180000000000001</v>
      </c>
      <c r="EBA11" s="27">
        <v>0.73980000000000001</v>
      </c>
      <c r="EBB11" s="27">
        <v>0.74150000000000005</v>
      </c>
      <c r="EBC11" s="27">
        <v>0.72950000000000004</v>
      </c>
      <c r="EBD11" s="27">
        <v>0.72950000000000004</v>
      </c>
      <c r="EBE11" s="27">
        <v>0.72950000000000004</v>
      </c>
      <c r="EBF11" s="27">
        <v>0.73219999999999996</v>
      </c>
      <c r="EBG11" s="27">
        <v>0.73329999999999995</v>
      </c>
      <c r="EBH11" s="27">
        <v>0.73650000000000004</v>
      </c>
      <c r="EBI11" s="27">
        <v>0.72799999999999998</v>
      </c>
      <c r="EBJ11" s="27">
        <v>0.72750000000000004</v>
      </c>
      <c r="EBK11" s="27">
        <v>0.72750000000000004</v>
      </c>
      <c r="EBL11" s="27">
        <v>0.72750000000000004</v>
      </c>
      <c r="EBM11" s="27">
        <v>0.72750000000000004</v>
      </c>
      <c r="EBN11" s="27">
        <v>0.71799999999999997</v>
      </c>
      <c r="EBO11" s="27">
        <v>0.71960000000000002</v>
      </c>
      <c r="EBP11" s="27">
        <v>0.70920000000000005</v>
      </c>
      <c r="EBQ11" s="27">
        <v>0.70609999999999995</v>
      </c>
      <c r="EBR11" s="27">
        <v>0.70609999999999995</v>
      </c>
      <c r="EBS11" s="27">
        <v>0.70609999999999995</v>
      </c>
      <c r="EBT11" s="27">
        <v>0.70609999999999995</v>
      </c>
      <c r="EBU11" s="27">
        <v>0.70169999999999999</v>
      </c>
      <c r="EBV11" s="27">
        <v>0.7036</v>
      </c>
      <c r="EBW11" s="27">
        <v>0.71</v>
      </c>
      <c r="EBX11" s="27">
        <v>0.70879999999999999</v>
      </c>
      <c r="EBY11" s="27">
        <v>0.70879999999999999</v>
      </c>
      <c r="EBZ11" s="27">
        <v>0.70879999999999999</v>
      </c>
      <c r="ECA11" s="27">
        <v>0.71030000000000004</v>
      </c>
      <c r="ECB11" s="27">
        <v>0.72</v>
      </c>
      <c r="ECC11" s="27">
        <v>0.72050000000000003</v>
      </c>
      <c r="ECD11" s="27">
        <v>0.72519999999999996</v>
      </c>
      <c r="ECE11" s="27">
        <v>0.72789999999999999</v>
      </c>
      <c r="ECF11" s="27">
        <v>0.72789999999999999</v>
      </c>
      <c r="ECG11" s="27">
        <v>0.72789999999999999</v>
      </c>
      <c r="ECH11" s="27">
        <v>0.72789999999999999</v>
      </c>
      <c r="ECI11" s="27">
        <v>0.71309999999999996</v>
      </c>
      <c r="ECJ11" s="27">
        <v>0.71079999999999999</v>
      </c>
      <c r="ECK11" s="27">
        <v>0.71</v>
      </c>
      <c r="ECL11" s="27">
        <v>0.72529999999999994</v>
      </c>
      <c r="ECM11" s="27">
        <v>0.72529999999999994</v>
      </c>
      <c r="ECN11" s="27">
        <v>0.72529999999999994</v>
      </c>
      <c r="ECO11" s="27">
        <v>0.72409999999999997</v>
      </c>
      <c r="ECP11" s="27">
        <v>0.72750000000000004</v>
      </c>
      <c r="ECQ11" s="27">
        <v>0.7258</v>
      </c>
      <c r="ECR11" s="27">
        <v>0.7147</v>
      </c>
      <c r="ECS11" s="27">
        <v>0.70750000000000002</v>
      </c>
      <c r="ECT11" s="27">
        <v>0.70750000000000002</v>
      </c>
      <c r="ECU11" s="27">
        <v>0.70750000000000002</v>
      </c>
      <c r="ECV11" s="27">
        <v>0.71809999999999996</v>
      </c>
      <c r="ECW11" s="27">
        <v>0.73029999999999995</v>
      </c>
      <c r="ECX11" s="27">
        <v>0.72870000000000001</v>
      </c>
      <c r="ECY11" s="27">
        <v>0.73240000000000005</v>
      </c>
      <c r="ECZ11" s="27">
        <v>0.72160000000000002</v>
      </c>
      <c r="EDA11" s="27">
        <v>0.72160000000000002</v>
      </c>
      <c r="EDB11" s="27">
        <v>0.72160000000000002</v>
      </c>
      <c r="EDC11" s="27">
        <v>0.72989999999999999</v>
      </c>
      <c r="EDD11" s="27">
        <v>0.74939999999999996</v>
      </c>
      <c r="EDE11" s="27">
        <v>0.746</v>
      </c>
      <c r="EDF11" s="27">
        <v>0.74450000000000005</v>
      </c>
      <c r="EDG11" s="27">
        <v>0.73709999999999998</v>
      </c>
      <c r="EDH11" s="27">
        <v>0.73709999999999998</v>
      </c>
      <c r="EDI11" s="27">
        <v>0.73709999999999998</v>
      </c>
      <c r="EDJ11" s="27">
        <v>0.73550000000000004</v>
      </c>
      <c r="EDK11" s="27">
        <v>0.74150000000000005</v>
      </c>
      <c r="EDL11" s="27">
        <v>0.74</v>
      </c>
      <c r="EDM11" s="27">
        <v>0.73919999999999997</v>
      </c>
      <c r="EDN11" s="27">
        <v>0.72309999999999997</v>
      </c>
      <c r="EDO11" s="27">
        <v>0.72309999999999997</v>
      </c>
      <c r="EDP11" s="27">
        <v>0.72309999999999997</v>
      </c>
      <c r="EDQ11" s="27">
        <v>0.72150000000000003</v>
      </c>
      <c r="EDR11" s="27">
        <v>0.72309999999999997</v>
      </c>
      <c r="EDS11" s="27">
        <v>0.71430000000000005</v>
      </c>
      <c r="EDT11" s="27">
        <v>0.72019999999999995</v>
      </c>
      <c r="EDU11" s="27">
        <v>0.72740000000000005</v>
      </c>
      <c r="EDV11" s="27">
        <v>0.72740000000000005</v>
      </c>
      <c r="EDW11" s="27">
        <v>0.72740000000000005</v>
      </c>
      <c r="EDX11" s="27">
        <v>0.72829999999999995</v>
      </c>
      <c r="EDY11" s="27">
        <v>0.73470000000000002</v>
      </c>
      <c r="EDZ11" s="27">
        <v>0.74750000000000005</v>
      </c>
      <c r="EEA11" s="27">
        <v>0.75339999999999996</v>
      </c>
      <c r="EEB11" s="27">
        <v>0.75580000000000003</v>
      </c>
      <c r="EEC11" s="27">
        <v>0.75580000000000003</v>
      </c>
      <c r="EED11" s="27">
        <v>0.75580000000000003</v>
      </c>
      <c r="EEE11" s="27">
        <v>0.75480000000000003</v>
      </c>
      <c r="EEF11" s="27">
        <v>0.75119999999999998</v>
      </c>
      <c r="EEG11" s="27">
        <v>0.75480000000000003</v>
      </c>
      <c r="EEH11" s="27">
        <v>0.74590000000000001</v>
      </c>
      <c r="EEI11" s="27">
        <v>0.73839999999999995</v>
      </c>
      <c r="EEJ11" s="27">
        <v>0.73839999999999995</v>
      </c>
      <c r="EEK11" s="27">
        <v>0.73839999999999995</v>
      </c>
      <c r="EEL11" s="27">
        <v>0.74219999999999997</v>
      </c>
      <c r="EEM11" s="27">
        <v>0.73619999999999997</v>
      </c>
      <c r="EEN11" s="27">
        <v>0.73880000000000001</v>
      </c>
      <c r="EEO11" s="27">
        <v>0.73440000000000005</v>
      </c>
      <c r="EEP11" s="27">
        <v>0.7369</v>
      </c>
      <c r="EEQ11" s="27">
        <v>0.7369</v>
      </c>
      <c r="EER11" s="27">
        <v>0.7369</v>
      </c>
      <c r="EES11" s="27">
        <v>0.7399</v>
      </c>
      <c r="EET11" s="27">
        <v>0.73380000000000001</v>
      </c>
      <c r="EEU11" s="27">
        <v>0.73470000000000002</v>
      </c>
      <c r="EEV11" s="27">
        <v>0.72160000000000002</v>
      </c>
      <c r="EEW11" s="27">
        <v>0.71409999999999996</v>
      </c>
      <c r="EEX11" s="27">
        <v>0.71409999999999996</v>
      </c>
      <c r="EEY11" s="27">
        <v>0.71409999999999996</v>
      </c>
      <c r="EEZ11" s="27">
        <v>0.72189999999999999</v>
      </c>
      <c r="EFA11" s="27">
        <v>0.7218</v>
      </c>
      <c r="EFB11" s="27">
        <v>0.71460000000000001</v>
      </c>
      <c r="EFC11" s="27">
        <v>0.71299999999999997</v>
      </c>
      <c r="EFD11" s="27">
        <v>0.71689999999999998</v>
      </c>
      <c r="EFE11" s="27">
        <v>0.71689999999999998</v>
      </c>
      <c r="EFF11" s="27">
        <v>0.71689999999999998</v>
      </c>
      <c r="EFG11" s="27">
        <v>0.72419999999999995</v>
      </c>
      <c r="EFH11" s="27">
        <v>0.7258</v>
      </c>
      <c r="EFI11" s="27">
        <v>0.72150000000000003</v>
      </c>
      <c r="EFJ11" s="27">
        <v>0.70369999999999999</v>
      </c>
      <c r="EFK11" s="27">
        <v>0.71009999999999995</v>
      </c>
      <c r="EFL11" s="27">
        <v>0.71009999999999995</v>
      </c>
      <c r="EFM11" s="27">
        <v>0.71009999999999995</v>
      </c>
      <c r="EFN11" s="27">
        <v>0.71050000000000002</v>
      </c>
      <c r="EFO11" s="27">
        <v>0.71250000000000002</v>
      </c>
      <c r="EFP11" s="27">
        <v>0.69969999999999999</v>
      </c>
      <c r="EFQ11" s="27">
        <v>0.69940000000000002</v>
      </c>
      <c r="EFR11" s="27">
        <v>0.70640000000000003</v>
      </c>
      <c r="EFS11" s="27">
        <v>0.70640000000000003</v>
      </c>
      <c r="EFT11" s="27">
        <v>0.70640000000000003</v>
      </c>
      <c r="EFU11" s="27">
        <v>0.69589999999999996</v>
      </c>
      <c r="EFV11" s="27">
        <v>0.69750000000000001</v>
      </c>
      <c r="EFW11" s="27">
        <v>0.69620000000000004</v>
      </c>
      <c r="EFX11" s="27">
        <v>0.69240000000000002</v>
      </c>
      <c r="EFY11" s="27">
        <v>0.68400000000000005</v>
      </c>
      <c r="EFZ11" s="27">
        <v>0.68400000000000005</v>
      </c>
      <c r="EGA11" s="27">
        <v>0.68400000000000005</v>
      </c>
      <c r="EGB11" s="27">
        <v>0.68179999999999996</v>
      </c>
      <c r="EGC11" s="27">
        <v>0.67459999999999998</v>
      </c>
      <c r="EGD11" s="27">
        <v>0.68310000000000004</v>
      </c>
      <c r="EGE11" s="27">
        <v>0.68049999999999999</v>
      </c>
      <c r="EGF11" s="27">
        <v>0.68700000000000006</v>
      </c>
      <c r="EGG11" s="27">
        <v>0.68700000000000006</v>
      </c>
      <c r="EGH11" s="27">
        <v>0.68700000000000006</v>
      </c>
      <c r="EGI11" s="27">
        <v>0.68259999999999998</v>
      </c>
      <c r="EGJ11" s="27">
        <v>0.6835</v>
      </c>
      <c r="EGK11" s="27">
        <v>0.68759999999999999</v>
      </c>
      <c r="EGL11" s="27">
        <v>0.6865</v>
      </c>
      <c r="EGM11" s="27">
        <v>0.68189999999999995</v>
      </c>
      <c r="EGN11" s="27">
        <v>0.68189999999999995</v>
      </c>
      <c r="EGO11" s="27">
        <v>0.68189999999999995</v>
      </c>
      <c r="EGP11" s="27">
        <v>0.67649999999999999</v>
      </c>
      <c r="EGQ11" s="27">
        <v>0.66859999999999997</v>
      </c>
      <c r="EGR11" s="27">
        <v>0.67200000000000004</v>
      </c>
      <c r="EGS11" s="27">
        <v>0.66520000000000001</v>
      </c>
      <c r="EGT11" s="27">
        <v>0.68769999999999998</v>
      </c>
      <c r="EGU11" s="27">
        <v>0.68769999999999998</v>
      </c>
      <c r="EGV11" s="27">
        <v>0.68769999999999998</v>
      </c>
      <c r="EGW11" s="27">
        <v>0.67989999999999995</v>
      </c>
      <c r="EGX11" s="27">
        <v>0.66539999999999999</v>
      </c>
      <c r="EGY11" s="27">
        <v>0.67049999999999998</v>
      </c>
      <c r="EGZ11" s="27">
        <v>0.67679999999999996</v>
      </c>
      <c r="EHA11" s="27">
        <v>0.67359999999999998</v>
      </c>
      <c r="EHB11" s="27">
        <v>0.67359999999999998</v>
      </c>
      <c r="EHC11" s="27">
        <v>0.67359999999999998</v>
      </c>
      <c r="EHD11" s="27">
        <v>0.6704</v>
      </c>
      <c r="EHE11" s="27">
        <v>0.67500000000000004</v>
      </c>
      <c r="EHF11" s="27">
        <v>0.66559999999999997</v>
      </c>
      <c r="EHG11" s="27">
        <v>0.66700000000000004</v>
      </c>
      <c r="EHH11" s="27">
        <v>0.6552</v>
      </c>
      <c r="EHI11" s="27">
        <v>0.6552</v>
      </c>
      <c r="EHJ11" s="27">
        <v>0.6552</v>
      </c>
      <c r="EHK11" s="27">
        <v>0.65200000000000002</v>
      </c>
      <c r="EHL11" s="27">
        <v>0.6573</v>
      </c>
      <c r="EHM11" s="27">
        <v>0.66090000000000004</v>
      </c>
      <c r="EHN11" s="27">
        <v>0.65759999999999996</v>
      </c>
      <c r="EHO11" s="27">
        <v>0.65669999999999995</v>
      </c>
      <c r="EHP11" s="27">
        <v>0.65669999999999995</v>
      </c>
      <c r="EHQ11" s="27">
        <v>0.65669999999999995</v>
      </c>
      <c r="EHR11" s="27">
        <v>0.65939999999999999</v>
      </c>
      <c r="EHS11" s="27">
        <v>0.65529999999999999</v>
      </c>
      <c r="EHT11" s="27">
        <v>0.65700000000000003</v>
      </c>
      <c r="EHU11" s="27">
        <v>0.65469999999999995</v>
      </c>
      <c r="EHV11" s="27">
        <v>0.64380000000000004</v>
      </c>
      <c r="EHW11" s="27">
        <v>0.64380000000000004</v>
      </c>
      <c r="EHX11" s="27">
        <v>0.64380000000000004</v>
      </c>
      <c r="EHY11" s="27">
        <v>0.64659999999999995</v>
      </c>
      <c r="EHZ11" s="27">
        <v>0.64690000000000003</v>
      </c>
      <c r="EIA11" s="27">
        <v>0.63629999999999998</v>
      </c>
      <c r="EIB11" s="27">
        <v>0.62370000000000003</v>
      </c>
      <c r="EIC11" s="27">
        <v>0.62480000000000002</v>
      </c>
      <c r="EID11" s="27">
        <v>0.62480000000000002</v>
      </c>
      <c r="EIE11" s="27">
        <v>0.62480000000000002</v>
      </c>
      <c r="EIF11" s="27">
        <v>0.63039999999999996</v>
      </c>
      <c r="EIG11" s="27">
        <v>0.62709999999999999</v>
      </c>
      <c r="EIH11" s="27">
        <v>0.63729999999999998</v>
      </c>
      <c r="EII11" s="27">
        <v>0.62670000000000003</v>
      </c>
      <c r="EIJ11" s="27">
        <v>0.63329999999999997</v>
      </c>
      <c r="EIK11" s="27">
        <v>0.63329999999999997</v>
      </c>
      <c r="EIL11" s="27">
        <v>0.63329999999999997</v>
      </c>
      <c r="EIM11" s="27">
        <v>0.63380000000000003</v>
      </c>
      <c r="EIN11" s="27">
        <v>0.64019999999999999</v>
      </c>
      <c r="EIO11" s="27">
        <v>0.65269999999999995</v>
      </c>
      <c r="EIP11" s="27">
        <v>0.64859999999999995</v>
      </c>
      <c r="EIQ11" s="27">
        <v>0.64680000000000004</v>
      </c>
      <c r="EIR11" s="27">
        <v>0.64680000000000004</v>
      </c>
      <c r="EIS11" s="27">
        <v>0.64680000000000004</v>
      </c>
      <c r="EIT11" s="27">
        <v>0.63739999999999997</v>
      </c>
      <c r="EIU11" s="27">
        <v>0.64339999999999997</v>
      </c>
      <c r="EIV11" s="27">
        <v>0.63400000000000001</v>
      </c>
      <c r="EIW11" s="27">
        <v>0.63439999999999996</v>
      </c>
      <c r="EIX11" s="27">
        <v>0.64249999999999996</v>
      </c>
      <c r="EIY11" s="27">
        <v>0.64249999999999996</v>
      </c>
      <c r="EIZ11" s="27">
        <v>0.64249999999999996</v>
      </c>
      <c r="EJA11" s="27">
        <v>0.63490000000000002</v>
      </c>
      <c r="EJB11" s="27">
        <v>0.62690000000000001</v>
      </c>
      <c r="EJC11" s="27">
        <v>0.63690000000000002</v>
      </c>
      <c r="EJD11" s="27">
        <v>0.63090000000000002</v>
      </c>
      <c r="EJE11" s="27">
        <v>0.63970000000000005</v>
      </c>
      <c r="EJF11" s="27">
        <v>0.63970000000000005</v>
      </c>
      <c r="EJG11" s="27">
        <v>0.63970000000000005</v>
      </c>
      <c r="EJH11" s="27">
        <v>0.63980000000000004</v>
      </c>
      <c r="EJI11" s="27">
        <v>0.63360000000000005</v>
      </c>
      <c r="EJJ11" s="27">
        <v>0.62360000000000004</v>
      </c>
      <c r="EJK11" s="27">
        <v>0.62080000000000002</v>
      </c>
      <c r="EJL11" s="27">
        <v>0.63680000000000003</v>
      </c>
      <c r="EJM11" s="27">
        <v>0.63680000000000003</v>
      </c>
      <c r="EJN11" s="27">
        <v>0.63680000000000003</v>
      </c>
      <c r="EJO11" s="27">
        <v>0.627</v>
      </c>
      <c r="EJP11" s="27">
        <v>0.64539999999999997</v>
      </c>
      <c r="EJQ11" s="27">
        <v>0.65410000000000001</v>
      </c>
      <c r="EJR11" s="27">
        <v>0.64880000000000004</v>
      </c>
      <c r="EJS11" s="27">
        <v>0.63690000000000002</v>
      </c>
      <c r="EJT11" s="27">
        <v>0.63690000000000002</v>
      </c>
      <c r="EJU11" s="27">
        <v>0.63690000000000002</v>
      </c>
      <c r="EJV11" s="27">
        <v>0.62350000000000005</v>
      </c>
      <c r="EJW11" s="27">
        <v>0.61780000000000002</v>
      </c>
      <c r="EJX11" s="27">
        <v>0.61480000000000001</v>
      </c>
      <c r="EJY11" s="27">
        <v>0.61850000000000005</v>
      </c>
      <c r="EJZ11" s="27">
        <v>0.61950000000000005</v>
      </c>
      <c r="EKA11" s="27">
        <v>0.61950000000000005</v>
      </c>
      <c r="EKB11" s="27">
        <v>0.61950000000000005</v>
      </c>
      <c r="EKC11" s="27">
        <v>0.60450000000000004</v>
      </c>
      <c r="EKD11" s="27">
        <v>0.60550000000000004</v>
      </c>
      <c r="EKE11" s="27">
        <v>0.60470000000000002</v>
      </c>
      <c r="EKF11" s="27">
        <v>0.59030000000000005</v>
      </c>
      <c r="EKG11" s="27">
        <v>0.5877</v>
      </c>
      <c r="EKH11" s="27">
        <v>0.5877</v>
      </c>
      <c r="EKI11" s="27">
        <v>0.5877</v>
      </c>
      <c r="EKJ11" s="27">
        <v>0.58799999999999997</v>
      </c>
      <c r="EKK11" s="27">
        <v>0.5988</v>
      </c>
      <c r="EKL11" s="27">
        <v>0.60670000000000002</v>
      </c>
      <c r="EKM11" s="27">
        <v>0.60229999999999995</v>
      </c>
      <c r="EKN11" s="27">
        <v>0.5958</v>
      </c>
      <c r="EKO11" s="27">
        <v>0.5958</v>
      </c>
      <c r="EKP11" s="27">
        <v>0.5958</v>
      </c>
      <c r="EKQ11" s="27">
        <v>0.59699999999999998</v>
      </c>
      <c r="EKR11" s="27">
        <v>0.58279999999999998</v>
      </c>
      <c r="EKS11" s="27">
        <v>0.58289999999999997</v>
      </c>
      <c r="EKT11" s="27">
        <v>0.57150000000000001</v>
      </c>
      <c r="EKU11" s="27">
        <v>0.56779999999999997</v>
      </c>
      <c r="EKV11" s="27">
        <v>0.56779999999999997</v>
      </c>
      <c r="EKW11" s="27">
        <v>0.56779999999999997</v>
      </c>
      <c r="EKX11" s="27">
        <v>0.56779999999999997</v>
      </c>
      <c r="EKY11" s="27">
        <v>0.57099999999999995</v>
      </c>
      <c r="EKZ11" s="27">
        <v>0.55740000000000001</v>
      </c>
      <c r="ELA11" s="27">
        <v>0.56489999999999996</v>
      </c>
      <c r="ELB11" s="27">
        <v>0.56799999999999995</v>
      </c>
      <c r="ELC11" s="27">
        <v>0.56799999999999995</v>
      </c>
      <c r="ELD11" s="27">
        <v>0.56799999999999995</v>
      </c>
      <c r="ELE11" s="27">
        <v>0.56110000000000004</v>
      </c>
      <c r="ELF11" s="27">
        <v>0.55640000000000001</v>
      </c>
      <c r="ELG11" s="27">
        <v>0.55389999999999995</v>
      </c>
      <c r="ELH11" s="27">
        <v>0.56010000000000004</v>
      </c>
      <c r="ELI11" s="27">
        <v>0.57040000000000002</v>
      </c>
      <c r="ELJ11" s="27">
        <v>0.57040000000000002</v>
      </c>
      <c r="ELK11" s="27">
        <v>0.57040000000000002</v>
      </c>
      <c r="ELL11" s="27">
        <v>0.57030000000000003</v>
      </c>
      <c r="ELM11" s="27">
        <v>0.57489999999999997</v>
      </c>
      <c r="ELN11" s="27">
        <v>0.58879999999999999</v>
      </c>
      <c r="ELO11" s="27">
        <v>0.58020000000000005</v>
      </c>
      <c r="ELP11" s="27">
        <v>0.58020000000000005</v>
      </c>
      <c r="ELQ11" s="27">
        <v>0.58020000000000005</v>
      </c>
      <c r="ELR11" s="27">
        <v>0.58020000000000005</v>
      </c>
      <c r="ELS11" s="27">
        <v>0.58020000000000005</v>
      </c>
      <c r="ELT11" s="27">
        <v>0.57620000000000005</v>
      </c>
      <c r="ELU11" s="27">
        <v>0.57640000000000002</v>
      </c>
      <c r="ELV11" s="27">
        <v>0.58879999999999999</v>
      </c>
      <c r="ELW11" s="27">
        <v>0.58450000000000002</v>
      </c>
      <c r="ELX11" s="27">
        <v>0.58450000000000002</v>
      </c>
      <c r="ELY11" s="27">
        <v>0.58450000000000002</v>
      </c>
      <c r="ELZ11" s="27">
        <v>0.57579999999999998</v>
      </c>
      <c r="EMA11" s="27">
        <v>0.56310000000000004</v>
      </c>
      <c r="EMB11" s="27">
        <v>0.57150000000000001</v>
      </c>
      <c r="EMC11" s="27">
        <v>0.56259999999999999</v>
      </c>
      <c r="EMD11" s="27">
        <v>0.57030000000000003</v>
      </c>
      <c r="EME11" s="27">
        <v>0.57030000000000003</v>
      </c>
      <c r="EMF11" s="27">
        <v>0.57030000000000003</v>
      </c>
      <c r="EMG11" s="27">
        <v>0.57909999999999995</v>
      </c>
      <c r="EMH11" s="27">
        <v>0.56589999999999996</v>
      </c>
      <c r="EMI11" s="27">
        <v>0.56569999999999998</v>
      </c>
      <c r="EMJ11" s="27">
        <v>0.56640000000000001</v>
      </c>
      <c r="EMK11" s="27">
        <v>0.55900000000000005</v>
      </c>
      <c r="EML11" s="27">
        <v>0.55900000000000005</v>
      </c>
      <c r="EMM11" s="27">
        <v>0.55900000000000005</v>
      </c>
      <c r="EMN11" s="27">
        <v>0.55569999999999997</v>
      </c>
      <c r="EMO11" s="27">
        <v>0.53039999999999998</v>
      </c>
      <c r="EMP11" s="27">
        <v>0.5302</v>
      </c>
      <c r="EMQ11" s="27">
        <v>0.53090000000000004</v>
      </c>
      <c r="EMR11" s="27">
        <v>0.52439999999999998</v>
      </c>
      <c r="EMS11" s="27">
        <v>0.52439999999999998</v>
      </c>
      <c r="EMT11" s="27">
        <v>0.52439999999999998</v>
      </c>
      <c r="EMU11" s="27">
        <v>0.51160000000000005</v>
      </c>
      <c r="EMV11" s="27">
        <v>0.50609999999999999</v>
      </c>
      <c r="EMW11" s="27">
        <v>0.50180000000000002</v>
      </c>
      <c r="EMX11" s="27">
        <v>0.49469999999999997</v>
      </c>
      <c r="EMY11" s="27">
        <v>0.50360000000000005</v>
      </c>
      <c r="EMZ11" s="27">
        <v>0.50360000000000005</v>
      </c>
      <c r="ENA11" s="27">
        <v>0.50360000000000005</v>
      </c>
      <c r="ENB11" s="27">
        <v>0.50090000000000001</v>
      </c>
      <c r="ENC11" s="27">
        <v>0.50060000000000004</v>
      </c>
      <c r="END11" s="27">
        <v>0.49859999999999999</v>
      </c>
      <c r="ENE11" s="27">
        <v>0.49370000000000003</v>
      </c>
      <c r="ENF11" s="27">
        <v>0.50029999999999997</v>
      </c>
      <c r="ENG11" s="27">
        <v>0.50029999999999997</v>
      </c>
      <c r="ENH11" s="27">
        <v>0.50029999999999997</v>
      </c>
      <c r="ENI11" s="27">
        <v>0.51219999999999999</v>
      </c>
      <c r="ENJ11" s="27">
        <v>0.51500000000000001</v>
      </c>
      <c r="ENK11" s="27">
        <v>0.5091</v>
      </c>
      <c r="ENL11" s="27">
        <v>0.51259999999999994</v>
      </c>
      <c r="ENM11" s="27">
        <v>0.50449999999999995</v>
      </c>
      <c r="ENN11" s="27">
        <v>0.50449999999999995</v>
      </c>
      <c r="ENO11" s="27">
        <v>0.50449999999999995</v>
      </c>
      <c r="ENP11" s="27">
        <v>0.51539999999999997</v>
      </c>
      <c r="ENQ11" s="27">
        <v>0.5101</v>
      </c>
      <c r="ENR11" s="27">
        <v>0.50960000000000005</v>
      </c>
      <c r="ENS11" s="27">
        <v>0.5181</v>
      </c>
      <c r="ENT11" s="27">
        <v>0.5272</v>
      </c>
      <c r="ENU11" s="27">
        <v>0.5272</v>
      </c>
      <c r="ENV11" s="27">
        <v>0.5272</v>
      </c>
      <c r="ENW11" s="27">
        <v>0.51880000000000004</v>
      </c>
      <c r="ENX11" s="27">
        <v>0.52400000000000002</v>
      </c>
      <c r="ENY11" s="27">
        <v>0.53639999999999999</v>
      </c>
      <c r="ENZ11" s="27">
        <v>0.53649999999999998</v>
      </c>
      <c r="EOA11" s="27">
        <v>0.51839999999999997</v>
      </c>
      <c r="EOB11" s="27">
        <v>0.51839999999999997</v>
      </c>
      <c r="EOC11" s="27">
        <v>0.51839999999999997</v>
      </c>
      <c r="EOD11" s="27">
        <v>0.51249999999999996</v>
      </c>
      <c r="EOE11" s="27">
        <v>0.50609999999999999</v>
      </c>
      <c r="EOF11" s="27">
        <v>0.50549999999999995</v>
      </c>
      <c r="EOG11" s="27">
        <v>0.49969999999999998</v>
      </c>
      <c r="EOH11" s="27">
        <v>0.50719999999999998</v>
      </c>
      <c r="EOI11" s="27">
        <v>0.50719999999999998</v>
      </c>
      <c r="EOJ11" s="27">
        <v>0.50719999999999998</v>
      </c>
      <c r="EOK11" s="27">
        <v>0.51829999999999998</v>
      </c>
      <c r="EOL11" s="27">
        <v>0.52990000000000004</v>
      </c>
      <c r="EOM11" s="27">
        <v>0.52859999999999996</v>
      </c>
      <c r="EON11" s="27">
        <v>0.52759999999999996</v>
      </c>
      <c r="EOO11" s="27">
        <v>0.52029999999999998</v>
      </c>
      <c r="EOP11" s="27">
        <v>0.52029999999999998</v>
      </c>
      <c r="EOQ11" s="27">
        <v>0.52029999999999998</v>
      </c>
      <c r="EOR11" s="27">
        <v>0.5282</v>
      </c>
      <c r="EOS11" s="27">
        <v>0.51880000000000004</v>
      </c>
      <c r="EOT11" s="27">
        <v>0.52810000000000001</v>
      </c>
      <c r="EOU11" s="27">
        <v>0.54420000000000002</v>
      </c>
      <c r="EOV11" s="27">
        <v>0.54879999999999995</v>
      </c>
      <c r="EOW11" s="27">
        <v>0.54879999999999995</v>
      </c>
      <c r="EOX11" s="27">
        <v>0.54879999999999995</v>
      </c>
      <c r="EOY11" s="27">
        <v>0.53669999999999995</v>
      </c>
      <c r="EOZ11" s="27">
        <v>0.54290000000000005</v>
      </c>
      <c r="EPA11" s="27">
        <v>0.55269999999999997</v>
      </c>
      <c r="EPB11" s="27">
        <v>0.57979999999999998</v>
      </c>
      <c r="EPC11" s="27">
        <v>0.59079999999999999</v>
      </c>
      <c r="EPD11" s="27">
        <v>0.59079999999999999</v>
      </c>
      <c r="EPE11" s="27">
        <v>0.59079999999999999</v>
      </c>
      <c r="EPF11" s="27">
        <v>0.58940000000000003</v>
      </c>
      <c r="EPG11" s="27">
        <v>0.59850000000000003</v>
      </c>
      <c r="EPH11" s="27">
        <v>0.58730000000000004</v>
      </c>
      <c r="EPI11" s="27">
        <v>0.58289999999999997</v>
      </c>
      <c r="EPJ11" s="27">
        <v>0.57850000000000001</v>
      </c>
      <c r="EPK11" s="27">
        <v>0.57850000000000001</v>
      </c>
      <c r="EPL11" s="27">
        <v>0.57850000000000001</v>
      </c>
      <c r="EPM11" s="27">
        <v>0.57530000000000003</v>
      </c>
    </row>
    <row r="12" spans="1:3809" x14ac:dyDescent="0.3">
      <c r="A12" t="s">
        <v>8255</v>
      </c>
      <c r="B12" s="27">
        <v>0.10589999999999999</v>
      </c>
      <c r="C12" s="27">
        <v>0.10580000000000001</v>
      </c>
      <c r="D12" s="27">
        <v>0.1053</v>
      </c>
      <c r="E12" s="27">
        <v>0.1048</v>
      </c>
      <c r="F12" s="27">
        <v>0.1048</v>
      </c>
      <c r="G12" s="27">
        <v>0.1048</v>
      </c>
      <c r="H12" s="27">
        <v>0.1047</v>
      </c>
      <c r="I12" s="27">
        <v>0.1042</v>
      </c>
      <c r="J12" s="27">
        <v>0.1047</v>
      </c>
      <c r="K12" s="27">
        <v>0.1045</v>
      </c>
      <c r="L12" s="27">
        <v>0.1045</v>
      </c>
      <c r="M12" s="27">
        <v>0.1045</v>
      </c>
      <c r="N12" s="27">
        <v>0.1045</v>
      </c>
      <c r="O12" s="27">
        <v>0.1037</v>
      </c>
      <c r="P12" s="27">
        <v>0.1038</v>
      </c>
      <c r="Q12" s="27">
        <v>0.1036</v>
      </c>
      <c r="R12" s="27">
        <v>0.1037</v>
      </c>
      <c r="S12" s="27">
        <v>0.1038</v>
      </c>
      <c r="T12" s="27">
        <v>0.1038</v>
      </c>
      <c r="U12" s="27">
        <v>0.1038</v>
      </c>
      <c r="V12" s="27">
        <v>0.1041</v>
      </c>
      <c r="W12" s="27">
        <v>0.1038</v>
      </c>
      <c r="X12" s="27">
        <v>0.1041</v>
      </c>
      <c r="Y12" s="27">
        <v>0.1038</v>
      </c>
      <c r="Z12" s="27">
        <v>0.10390000000000001</v>
      </c>
      <c r="AA12" s="27">
        <v>0.10390000000000001</v>
      </c>
      <c r="AB12" s="27">
        <v>0.10390000000000001</v>
      </c>
      <c r="AC12" s="27">
        <v>0.1037</v>
      </c>
      <c r="AD12" s="27">
        <v>0.1042</v>
      </c>
      <c r="AE12" s="27">
        <v>0.10440000000000001</v>
      </c>
      <c r="AF12" s="27">
        <v>0.10440000000000001</v>
      </c>
      <c r="AG12" s="27">
        <v>0.1042</v>
      </c>
      <c r="AH12" s="27">
        <v>0.1042</v>
      </c>
      <c r="AI12" s="27">
        <v>0.1042</v>
      </c>
      <c r="AJ12" s="27">
        <v>0.10489999999999999</v>
      </c>
      <c r="AK12" s="27">
        <v>0.1055</v>
      </c>
      <c r="AL12" s="27">
        <v>0.1055</v>
      </c>
      <c r="AM12" s="27">
        <v>0.1051</v>
      </c>
      <c r="AN12" s="27">
        <v>0.1053</v>
      </c>
      <c r="AO12" s="27">
        <v>0.1053</v>
      </c>
      <c r="AP12" s="27">
        <v>0.1053</v>
      </c>
      <c r="AQ12" s="27">
        <v>0.1046</v>
      </c>
      <c r="AR12" s="27">
        <v>0.1067</v>
      </c>
      <c r="AS12" s="27">
        <v>0.107</v>
      </c>
      <c r="AT12" s="27">
        <v>0.1074</v>
      </c>
      <c r="AU12" s="27">
        <v>0.1074</v>
      </c>
      <c r="AV12" s="27">
        <v>0.1074</v>
      </c>
      <c r="AW12" s="27">
        <v>0.1074</v>
      </c>
      <c r="AX12" s="27">
        <v>0.1074</v>
      </c>
      <c r="AY12" s="27">
        <v>0.1082</v>
      </c>
      <c r="AZ12" s="27">
        <v>0.108</v>
      </c>
      <c r="BA12" s="27">
        <v>0.1081</v>
      </c>
      <c r="BB12" s="27">
        <v>0.108</v>
      </c>
      <c r="BC12" s="27">
        <v>0.108</v>
      </c>
      <c r="BD12" s="27">
        <v>0.108</v>
      </c>
      <c r="BE12" s="27">
        <v>0.1079</v>
      </c>
      <c r="BF12" s="27">
        <v>0.108</v>
      </c>
      <c r="BG12" s="27">
        <v>0.1082</v>
      </c>
      <c r="BH12" s="27">
        <v>0.10780000000000001</v>
      </c>
      <c r="BI12" s="27">
        <v>0.1077</v>
      </c>
      <c r="BJ12" s="27">
        <v>0.1077</v>
      </c>
      <c r="BK12" s="27">
        <v>0.1077</v>
      </c>
      <c r="BL12" s="27">
        <v>0.10780000000000001</v>
      </c>
      <c r="BM12" s="27">
        <v>0.10780000000000001</v>
      </c>
      <c r="BN12" s="27">
        <v>0.10730000000000001</v>
      </c>
      <c r="BO12" s="27">
        <v>0.10780000000000001</v>
      </c>
      <c r="BP12" s="27">
        <v>0.108</v>
      </c>
      <c r="BQ12" s="27">
        <v>0.108</v>
      </c>
      <c r="BR12" s="27">
        <v>0.108</v>
      </c>
      <c r="BS12" s="27">
        <v>0.1071</v>
      </c>
      <c r="BT12" s="27">
        <v>0.108</v>
      </c>
      <c r="BU12" s="27">
        <v>0.10829999999999999</v>
      </c>
      <c r="BV12" s="27">
        <v>0.1084</v>
      </c>
      <c r="BW12" s="27">
        <v>0.1079</v>
      </c>
      <c r="BX12" s="27">
        <v>0.1079</v>
      </c>
      <c r="BY12" s="27">
        <v>0.1079</v>
      </c>
      <c r="BZ12" s="27">
        <v>0.10920000000000001</v>
      </c>
      <c r="CA12" s="27">
        <v>0.10879999999999999</v>
      </c>
      <c r="CB12" s="27">
        <v>0.1087</v>
      </c>
      <c r="CC12" s="27">
        <v>0.1085</v>
      </c>
      <c r="CD12" s="27">
        <v>0.1077</v>
      </c>
      <c r="CE12" s="27">
        <v>0.1077</v>
      </c>
      <c r="CF12" s="27">
        <v>0.1077</v>
      </c>
      <c r="CG12" s="27">
        <v>0.1072</v>
      </c>
      <c r="CH12" s="27">
        <v>0.1071</v>
      </c>
      <c r="CI12" s="27">
        <v>0.1067</v>
      </c>
      <c r="CJ12" s="27">
        <v>0.10630000000000001</v>
      </c>
      <c r="CK12" s="27">
        <v>0.1056</v>
      </c>
      <c r="CL12" s="27">
        <v>0.1056</v>
      </c>
      <c r="CM12" s="27">
        <v>0.1056</v>
      </c>
      <c r="CN12" s="27">
        <v>0.1067</v>
      </c>
      <c r="CO12" s="27">
        <v>0.10730000000000001</v>
      </c>
      <c r="CP12" s="27">
        <v>0.1074</v>
      </c>
      <c r="CQ12" s="27">
        <v>0.1074</v>
      </c>
      <c r="CR12" s="27">
        <v>0.1084</v>
      </c>
      <c r="CS12" s="27">
        <v>0.1084</v>
      </c>
      <c r="CT12" s="27">
        <v>0.1084</v>
      </c>
      <c r="CU12" s="27">
        <v>0.1089</v>
      </c>
      <c r="CV12" s="27">
        <v>0.108</v>
      </c>
      <c r="CW12" s="27">
        <v>0.10730000000000001</v>
      </c>
      <c r="CX12" s="27">
        <v>0.10730000000000001</v>
      </c>
      <c r="CY12" s="27">
        <v>0.10680000000000001</v>
      </c>
      <c r="CZ12" s="27">
        <v>0.10680000000000001</v>
      </c>
      <c r="DA12" s="27">
        <v>0.10680000000000001</v>
      </c>
      <c r="DB12" s="27">
        <v>0.1069</v>
      </c>
      <c r="DC12" s="27">
        <v>0.10730000000000001</v>
      </c>
      <c r="DD12" s="27">
        <v>0.1065</v>
      </c>
      <c r="DE12" s="27">
        <v>0.1082</v>
      </c>
      <c r="DF12" s="27">
        <v>0.1074</v>
      </c>
      <c r="DG12" s="27">
        <v>0.1074</v>
      </c>
      <c r="DH12" s="27">
        <v>0.1074</v>
      </c>
      <c r="DI12" s="27">
        <v>0.1075</v>
      </c>
      <c r="DJ12" s="27">
        <v>0.1086</v>
      </c>
      <c r="DK12" s="27">
        <v>0.1079</v>
      </c>
      <c r="DL12" s="27">
        <v>0.1079</v>
      </c>
      <c r="DM12" s="27">
        <v>0.1081</v>
      </c>
      <c r="DN12" s="27">
        <v>0.1081</v>
      </c>
      <c r="DO12" s="27">
        <v>0.1081</v>
      </c>
      <c r="DP12" s="27">
        <v>0.10829999999999999</v>
      </c>
      <c r="DQ12" s="27">
        <v>0.10929999999999999</v>
      </c>
      <c r="DR12" s="27">
        <v>0.10979999999999999</v>
      </c>
      <c r="DS12" s="27">
        <v>0.1099</v>
      </c>
      <c r="DT12" s="27">
        <v>0.1104</v>
      </c>
      <c r="DU12" s="27">
        <v>0.1104</v>
      </c>
      <c r="DV12" s="27">
        <v>0.1104</v>
      </c>
      <c r="DW12" s="27">
        <v>0.11070000000000001</v>
      </c>
      <c r="DX12" s="27">
        <v>0.1101</v>
      </c>
      <c r="DY12" s="27">
        <v>0.1103</v>
      </c>
      <c r="DZ12" s="27">
        <v>0.1103</v>
      </c>
      <c r="EA12" s="27">
        <v>0.11020000000000001</v>
      </c>
      <c r="EB12" s="27">
        <v>0.11020000000000001</v>
      </c>
      <c r="EC12" s="27">
        <v>0.11020000000000001</v>
      </c>
      <c r="ED12" s="27">
        <v>0.1103</v>
      </c>
      <c r="EE12" s="27">
        <v>0.111</v>
      </c>
      <c r="EF12" s="27">
        <v>0.11070000000000001</v>
      </c>
      <c r="EG12" s="27">
        <v>0.1108</v>
      </c>
      <c r="EH12" s="27">
        <v>0.11119999999999999</v>
      </c>
      <c r="EI12" s="27">
        <v>0.11119999999999999</v>
      </c>
      <c r="EJ12" s="27">
        <v>0.11119999999999999</v>
      </c>
      <c r="EK12" s="27">
        <v>0.1108</v>
      </c>
      <c r="EL12" s="27">
        <v>0.1111</v>
      </c>
      <c r="EM12" s="27">
        <v>0.1116</v>
      </c>
      <c r="EN12" s="27">
        <v>0.1119</v>
      </c>
      <c r="EO12" s="27">
        <v>0.11269999999999999</v>
      </c>
      <c r="EP12" s="27">
        <v>0.11269999999999999</v>
      </c>
      <c r="EQ12" s="27">
        <v>0.11269999999999999</v>
      </c>
      <c r="ER12" s="27">
        <v>0.1128</v>
      </c>
      <c r="ES12" s="27">
        <v>0.112</v>
      </c>
      <c r="ET12" s="27">
        <v>0.1123</v>
      </c>
      <c r="EU12" s="27">
        <v>0.1119</v>
      </c>
      <c r="EV12" s="27">
        <v>0.1113</v>
      </c>
      <c r="EW12" s="27">
        <v>0.1113</v>
      </c>
      <c r="EX12" s="27">
        <v>0.1113</v>
      </c>
      <c r="EY12" s="27">
        <v>0.1104</v>
      </c>
      <c r="EZ12" s="27">
        <v>0.1116</v>
      </c>
      <c r="FA12" s="27">
        <v>0.11169999999999999</v>
      </c>
      <c r="FB12" s="27">
        <v>0.11169999999999999</v>
      </c>
      <c r="FC12" s="27">
        <v>0.1114</v>
      </c>
      <c r="FD12" s="27">
        <v>0.1114</v>
      </c>
      <c r="FE12" s="27">
        <v>0.1114</v>
      </c>
      <c r="FF12" s="27">
        <v>0.1108</v>
      </c>
      <c r="FG12" s="27">
        <v>0.1103</v>
      </c>
      <c r="FH12" s="27">
        <v>0.1103</v>
      </c>
      <c r="FI12" s="27">
        <v>0.1103</v>
      </c>
      <c r="FJ12" s="27">
        <v>0.1111</v>
      </c>
      <c r="FK12" s="27">
        <v>0.1111</v>
      </c>
      <c r="FL12" s="27">
        <v>0.1111</v>
      </c>
      <c r="FM12" s="27">
        <v>0.11169999999999999</v>
      </c>
      <c r="FN12" s="27">
        <v>0.1103</v>
      </c>
      <c r="FO12" s="27">
        <v>0.11070000000000001</v>
      </c>
      <c r="FP12" s="27">
        <v>0.1104</v>
      </c>
      <c r="FQ12" s="27">
        <v>0.11</v>
      </c>
      <c r="FR12" s="27">
        <v>0.11</v>
      </c>
      <c r="FS12" s="27">
        <v>0.11</v>
      </c>
      <c r="FT12" s="27">
        <v>0.1104</v>
      </c>
      <c r="FU12" s="27">
        <v>0.1095</v>
      </c>
      <c r="FV12" s="27">
        <v>0.1105</v>
      </c>
      <c r="FW12" s="27">
        <v>0.1106</v>
      </c>
      <c r="FX12" s="27">
        <v>0.1108</v>
      </c>
      <c r="FY12" s="27">
        <v>0.1108</v>
      </c>
      <c r="FZ12" s="27">
        <v>0.1108</v>
      </c>
      <c r="GA12" s="27">
        <v>0.1109</v>
      </c>
      <c r="GB12" s="27">
        <v>0.1116</v>
      </c>
      <c r="GC12" s="27">
        <v>0.1115</v>
      </c>
      <c r="GD12" s="27">
        <v>0.11070000000000001</v>
      </c>
      <c r="GE12" s="27">
        <v>0.1101</v>
      </c>
      <c r="GF12" s="27">
        <v>0.1101</v>
      </c>
      <c r="GG12" s="27">
        <v>0.1101</v>
      </c>
      <c r="GH12" s="27">
        <v>0.1104</v>
      </c>
      <c r="GI12" s="27">
        <v>0.11</v>
      </c>
      <c r="GJ12" s="27">
        <v>0.11020000000000001</v>
      </c>
      <c r="GK12" s="27">
        <v>0.1104</v>
      </c>
      <c r="GL12" s="27">
        <v>0.11020000000000001</v>
      </c>
      <c r="GM12" s="27">
        <v>0.11020000000000001</v>
      </c>
      <c r="GN12" s="27">
        <v>0.11020000000000001</v>
      </c>
      <c r="GO12" s="27">
        <v>0.11070000000000001</v>
      </c>
      <c r="GP12" s="27">
        <v>0.1106</v>
      </c>
      <c r="GQ12" s="27">
        <v>0.11070000000000001</v>
      </c>
      <c r="GR12" s="27">
        <v>0.1111</v>
      </c>
      <c r="GS12" s="27">
        <v>0.1106</v>
      </c>
      <c r="GT12" s="27">
        <v>0.1106</v>
      </c>
      <c r="GU12" s="27">
        <v>0.1106</v>
      </c>
      <c r="GV12" s="27">
        <v>0.11020000000000001</v>
      </c>
      <c r="GW12" s="27">
        <v>0.11</v>
      </c>
      <c r="GX12" s="27">
        <v>0.1101</v>
      </c>
      <c r="GY12" s="27">
        <v>0.10970000000000001</v>
      </c>
      <c r="GZ12" s="27">
        <v>0.1105</v>
      </c>
      <c r="HA12" s="27">
        <v>0.1105</v>
      </c>
      <c r="HB12" s="27">
        <v>0.1105</v>
      </c>
      <c r="HC12" s="27">
        <v>0.1114</v>
      </c>
      <c r="HD12" s="27">
        <v>0.11119999999999999</v>
      </c>
      <c r="HE12" s="27">
        <v>0.1104</v>
      </c>
      <c r="HF12" s="27">
        <v>0.1101</v>
      </c>
      <c r="HG12" s="27">
        <v>0.11070000000000001</v>
      </c>
      <c r="HH12" s="27">
        <v>0.11070000000000001</v>
      </c>
      <c r="HI12" s="27">
        <v>0.11070000000000001</v>
      </c>
      <c r="HJ12" s="27">
        <v>0.1104</v>
      </c>
      <c r="HK12" s="27">
        <v>0.10879999999999999</v>
      </c>
      <c r="HL12" s="27">
        <v>0.1091</v>
      </c>
      <c r="HM12" s="27">
        <v>0.1095</v>
      </c>
      <c r="HN12" s="27">
        <v>0.1091</v>
      </c>
      <c r="HO12" s="27">
        <v>0.1091</v>
      </c>
      <c r="HP12" s="27">
        <v>0.1091</v>
      </c>
      <c r="HQ12" s="27">
        <v>0.10979999999999999</v>
      </c>
      <c r="HR12" s="27">
        <v>0.1099</v>
      </c>
      <c r="HS12" s="27">
        <v>0.1108</v>
      </c>
      <c r="HT12" s="27">
        <v>0.1113</v>
      </c>
      <c r="HU12" s="27">
        <v>0.111</v>
      </c>
      <c r="HV12" s="27">
        <v>0.111</v>
      </c>
      <c r="HW12" s="27">
        <v>0.111</v>
      </c>
      <c r="HX12" s="27">
        <v>0.1113</v>
      </c>
      <c r="HY12" s="27">
        <v>0.1118</v>
      </c>
      <c r="HZ12" s="27">
        <v>0.1123</v>
      </c>
      <c r="IA12" s="27">
        <v>0.1114</v>
      </c>
      <c r="IB12" s="27">
        <v>0.11169999999999999</v>
      </c>
      <c r="IC12" s="27">
        <v>0.11169999999999999</v>
      </c>
      <c r="ID12" s="27">
        <v>0.11169999999999999</v>
      </c>
      <c r="IE12" s="27">
        <v>0.11119999999999999</v>
      </c>
      <c r="IF12" s="27">
        <v>0.10970000000000001</v>
      </c>
      <c r="IG12" s="27">
        <v>0.1095</v>
      </c>
      <c r="IH12" s="27">
        <v>0.1099</v>
      </c>
      <c r="II12" s="27">
        <v>0.11020000000000001</v>
      </c>
      <c r="IJ12" s="27">
        <v>0.11020000000000001</v>
      </c>
      <c r="IK12" s="27">
        <v>0.11020000000000001</v>
      </c>
      <c r="IL12" s="27">
        <v>0.1106</v>
      </c>
      <c r="IM12" s="27">
        <v>0.1113</v>
      </c>
      <c r="IN12" s="27">
        <v>0.11119999999999999</v>
      </c>
      <c r="IO12" s="27">
        <v>0.1124</v>
      </c>
      <c r="IP12" s="27">
        <v>0.1123</v>
      </c>
      <c r="IQ12" s="27">
        <v>0.1123</v>
      </c>
      <c r="IR12" s="27">
        <v>0.1123</v>
      </c>
      <c r="IS12" s="27">
        <v>0.1134</v>
      </c>
      <c r="IT12" s="27">
        <v>0.11310000000000001</v>
      </c>
      <c r="IU12" s="27">
        <v>0.1138</v>
      </c>
      <c r="IV12" s="27">
        <v>0.1137</v>
      </c>
      <c r="IW12" s="27">
        <v>0.1138</v>
      </c>
      <c r="IX12" s="27">
        <v>0.1138</v>
      </c>
      <c r="IY12" s="27">
        <v>0.1138</v>
      </c>
      <c r="IZ12" s="27">
        <v>0.1139</v>
      </c>
      <c r="JA12" s="27">
        <v>0.1123</v>
      </c>
      <c r="JB12" s="27">
        <v>0.1123</v>
      </c>
      <c r="JC12" s="27">
        <v>0.11169999999999999</v>
      </c>
      <c r="JD12" s="27">
        <v>0.1108</v>
      </c>
      <c r="JE12" s="27">
        <v>0.1108</v>
      </c>
      <c r="JF12" s="27">
        <v>0.1108</v>
      </c>
      <c r="JG12" s="27">
        <v>0.11119999999999999</v>
      </c>
      <c r="JH12" s="27">
        <v>0.1106</v>
      </c>
      <c r="JI12" s="27">
        <v>0.1104</v>
      </c>
      <c r="JJ12" s="27">
        <v>0.1105</v>
      </c>
      <c r="JK12" s="27">
        <v>0.1104</v>
      </c>
      <c r="JL12" s="27">
        <v>0.1104</v>
      </c>
      <c r="JM12" s="27">
        <v>0.1104</v>
      </c>
      <c r="JN12" s="27">
        <v>0.1099</v>
      </c>
      <c r="JO12" s="27">
        <v>0.1099</v>
      </c>
      <c r="JP12" s="27">
        <v>0.1094</v>
      </c>
      <c r="JQ12" s="27">
        <v>0.10970000000000001</v>
      </c>
      <c r="JR12" s="27">
        <v>0.10970000000000001</v>
      </c>
      <c r="JS12" s="27">
        <v>0.10970000000000001</v>
      </c>
      <c r="JT12" s="27">
        <v>0.10970000000000001</v>
      </c>
      <c r="JU12" s="27">
        <v>0.10979999999999999</v>
      </c>
      <c r="JV12" s="27">
        <v>0.1091</v>
      </c>
      <c r="JW12" s="27">
        <v>0.10979999999999999</v>
      </c>
      <c r="JX12" s="27">
        <v>0.1096</v>
      </c>
      <c r="JY12" s="27">
        <v>0.1095</v>
      </c>
      <c r="JZ12" s="27">
        <v>0.1095</v>
      </c>
      <c r="KA12" s="27">
        <v>0.1095</v>
      </c>
      <c r="KB12" s="27">
        <v>0.1101</v>
      </c>
      <c r="KC12" s="27">
        <v>0.1105</v>
      </c>
      <c r="KD12" s="27">
        <v>0.1094</v>
      </c>
      <c r="KE12" s="27">
        <v>0.10879999999999999</v>
      </c>
      <c r="KF12" s="27">
        <v>0.1086</v>
      </c>
      <c r="KG12" s="27">
        <v>0.1086</v>
      </c>
      <c r="KH12" s="27">
        <v>0.1086</v>
      </c>
      <c r="KI12" s="27">
        <v>0.1086</v>
      </c>
      <c r="KJ12" s="27">
        <v>0.10879999999999999</v>
      </c>
      <c r="KK12" s="27">
        <v>0.11</v>
      </c>
      <c r="KL12" s="27">
        <v>0.1095</v>
      </c>
      <c r="KM12" s="27">
        <v>0.1099</v>
      </c>
      <c r="KN12" s="27">
        <v>0.1099</v>
      </c>
      <c r="KO12" s="27">
        <v>0.1099</v>
      </c>
      <c r="KP12" s="27">
        <v>0.1116</v>
      </c>
      <c r="KQ12" s="27">
        <v>0.1116</v>
      </c>
      <c r="KR12" s="27">
        <v>0.1124</v>
      </c>
      <c r="KS12" s="27">
        <v>0.112</v>
      </c>
      <c r="KT12" s="27">
        <v>0.1123</v>
      </c>
      <c r="KU12" s="27">
        <v>0.1123</v>
      </c>
      <c r="KV12" s="27">
        <v>0.1123</v>
      </c>
      <c r="KW12" s="27">
        <v>0.1128</v>
      </c>
      <c r="KX12" s="27">
        <v>0.11360000000000001</v>
      </c>
      <c r="KY12" s="27">
        <v>0.1144</v>
      </c>
      <c r="KZ12" s="27">
        <v>0.114</v>
      </c>
      <c r="LA12" s="27">
        <v>0.1129</v>
      </c>
      <c r="LB12" s="27">
        <v>0.1129</v>
      </c>
      <c r="LC12" s="27">
        <v>0.1129</v>
      </c>
      <c r="LD12" s="27">
        <v>0.114</v>
      </c>
      <c r="LE12" s="27">
        <v>0.11360000000000001</v>
      </c>
      <c r="LF12" s="27">
        <v>0.1133</v>
      </c>
      <c r="LG12" s="27">
        <v>0.1132</v>
      </c>
      <c r="LH12" s="27">
        <v>0.1123</v>
      </c>
      <c r="LI12" s="27">
        <v>0.1123</v>
      </c>
      <c r="LJ12" s="27">
        <v>0.1123</v>
      </c>
      <c r="LK12" s="27">
        <v>0.1119</v>
      </c>
      <c r="LL12" s="27">
        <v>0.11260000000000001</v>
      </c>
      <c r="LM12" s="27">
        <v>0.1137</v>
      </c>
      <c r="LN12" s="27">
        <v>0.1134</v>
      </c>
      <c r="LO12" s="27">
        <v>0.11219999999999999</v>
      </c>
      <c r="LP12" s="27">
        <v>0.11219999999999999</v>
      </c>
      <c r="LQ12" s="27">
        <v>0.11219999999999999</v>
      </c>
      <c r="LR12" s="27">
        <v>0.1128</v>
      </c>
      <c r="LS12" s="27">
        <v>0.1142</v>
      </c>
      <c r="LT12" s="27">
        <v>0.1143</v>
      </c>
      <c r="LU12" s="27">
        <v>0.115</v>
      </c>
      <c r="LV12" s="27">
        <v>0.1139</v>
      </c>
      <c r="LW12" s="27">
        <v>0.1139</v>
      </c>
      <c r="LX12" s="27">
        <v>0.1139</v>
      </c>
      <c r="LY12" s="27">
        <v>0.1144</v>
      </c>
      <c r="LZ12" s="27">
        <v>0.11360000000000001</v>
      </c>
      <c r="MA12" s="27">
        <v>0.11310000000000001</v>
      </c>
      <c r="MB12" s="27">
        <v>0.1114</v>
      </c>
      <c r="MC12" s="27">
        <v>0.1115</v>
      </c>
      <c r="MD12" s="27">
        <v>0.1115</v>
      </c>
      <c r="ME12" s="27">
        <v>0.1115</v>
      </c>
      <c r="MF12" s="27">
        <v>0.11119999999999999</v>
      </c>
      <c r="MG12" s="27">
        <v>0.11219999999999999</v>
      </c>
      <c r="MH12" s="27">
        <v>0.1129</v>
      </c>
      <c r="MI12" s="27">
        <v>0.1129</v>
      </c>
      <c r="MJ12" s="27">
        <v>0.11310000000000001</v>
      </c>
      <c r="MK12" s="27">
        <v>0.11310000000000001</v>
      </c>
      <c r="ML12" s="27">
        <v>0.11310000000000001</v>
      </c>
      <c r="MM12" s="27">
        <v>0.1118</v>
      </c>
      <c r="MN12" s="27">
        <v>0.11269999999999999</v>
      </c>
      <c r="MO12" s="27">
        <v>0.11169999999999999</v>
      </c>
      <c r="MP12" s="27">
        <v>0.11360000000000001</v>
      </c>
      <c r="MQ12" s="27">
        <v>0.114</v>
      </c>
      <c r="MR12" s="27">
        <v>0.114</v>
      </c>
      <c r="MS12" s="27">
        <v>0.114</v>
      </c>
      <c r="MT12" s="27">
        <v>0.11550000000000001</v>
      </c>
      <c r="MU12" s="27">
        <v>0.11609999999999999</v>
      </c>
      <c r="MV12" s="27">
        <v>0.11609999999999999</v>
      </c>
      <c r="MW12" s="27">
        <v>0.115</v>
      </c>
      <c r="MX12" s="27">
        <v>0.1143</v>
      </c>
      <c r="MY12" s="27">
        <v>0.1143</v>
      </c>
      <c r="MZ12" s="27">
        <v>0.1143</v>
      </c>
      <c r="NA12" s="27">
        <v>0.11550000000000001</v>
      </c>
      <c r="NB12" s="27">
        <v>0.1145</v>
      </c>
      <c r="NC12" s="27">
        <v>0.1139</v>
      </c>
      <c r="ND12" s="27">
        <v>0.1144</v>
      </c>
      <c r="NE12" s="27">
        <v>0.1134</v>
      </c>
      <c r="NF12" s="27">
        <v>0.1134</v>
      </c>
      <c r="NG12" s="27">
        <v>0.1134</v>
      </c>
      <c r="NH12" s="27">
        <v>0.1139</v>
      </c>
      <c r="NI12" s="27">
        <v>0.1132</v>
      </c>
      <c r="NJ12" s="27">
        <v>0.112</v>
      </c>
      <c r="NK12" s="27">
        <v>0.1137</v>
      </c>
      <c r="NL12" s="27">
        <v>0.1145</v>
      </c>
      <c r="NM12" s="27">
        <v>0.1145</v>
      </c>
      <c r="NN12" s="27">
        <v>0.1145</v>
      </c>
      <c r="NO12" s="27">
        <v>0.1144</v>
      </c>
      <c r="NP12" s="27">
        <v>0.1138</v>
      </c>
      <c r="NQ12" s="27">
        <v>0.1154</v>
      </c>
      <c r="NR12" s="27">
        <v>0.1147</v>
      </c>
      <c r="NS12" s="27">
        <v>0.1143</v>
      </c>
      <c r="NT12" s="27">
        <v>0.1143</v>
      </c>
      <c r="NU12" s="27">
        <v>0.1143</v>
      </c>
      <c r="NV12" s="27">
        <v>0.1147</v>
      </c>
      <c r="NW12" s="27">
        <v>0.1145</v>
      </c>
      <c r="NX12" s="27">
        <v>0.1154</v>
      </c>
      <c r="NY12" s="27">
        <v>0.1164</v>
      </c>
      <c r="NZ12" s="27">
        <v>0.1163</v>
      </c>
      <c r="OA12" s="27">
        <v>0.1163</v>
      </c>
      <c r="OB12" s="27">
        <v>0.1163</v>
      </c>
      <c r="OC12" s="27">
        <v>0.1152</v>
      </c>
      <c r="OD12" s="27">
        <v>0.1148</v>
      </c>
      <c r="OE12" s="27">
        <v>0.1133</v>
      </c>
      <c r="OF12" s="27">
        <v>0.1129</v>
      </c>
      <c r="OG12" s="27">
        <v>0.1132</v>
      </c>
      <c r="OH12" s="27">
        <v>0.1132</v>
      </c>
      <c r="OI12" s="27">
        <v>0.1132</v>
      </c>
      <c r="OJ12" s="27">
        <v>0.11310000000000001</v>
      </c>
      <c r="OK12" s="27">
        <v>0.11310000000000001</v>
      </c>
      <c r="OL12" s="27">
        <v>0.115</v>
      </c>
      <c r="OM12" s="27">
        <v>0.115</v>
      </c>
      <c r="ON12" s="27">
        <v>0.1148</v>
      </c>
      <c r="OO12" s="27">
        <v>0.1148</v>
      </c>
      <c r="OP12" s="27">
        <v>0.1148</v>
      </c>
      <c r="OQ12" s="27">
        <v>0.11650000000000001</v>
      </c>
      <c r="OR12" s="27">
        <v>0.1169</v>
      </c>
      <c r="OS12" s="27">
        <v>0.1177</v>
      </c>
      <c r="OT12" s="27">
        <v>0.1179</v>
      </c>
      <c r="OU12" s="27">
        <v>0.1187</v>
      </c>
      <c r="OV12" s="27">
        <v>0.1187</v>
      </c>
      <c r="OW12" s="27">
        <v>0.1187</v>
      </c>
      <c r="OX12" s="27">
        <v>0.1193</v>
      </c>
      <c r="OY12" s="27">
        <v>0.1191</v>
      </c>
      <c r="OZ12" s="27">
        <v>0.11890000000000001</v>
      </c>
      <c r="PA12" s="27">
        <v>0.11890000000000001</v>
      </c>
      <c r="PB12" s="27">
        <v>0.1187</v>
      </c>
      <c r="PC12" s="27">
        <v>0.1187</v>
      </c>
      <c r="PD12" s="27">
        <v>0.1187</v>
      </c>
      <c r="PE12" s="27">
        <v>0.1188</v>
      </c>
      <c r="PF12" s="27">
        <v>0.12039999999999999</v>
      </c>
      <c r="PG12" s="27">
        <v>0.1202</v>
      </c>
      <c r="PH12" s="27">
        <v>0.1195</v>
      </c>
      <c r="PI12" s="27">
        <v>0.1188</v>
      </c>
      <c r="PJ12" s="27">
        <v>0.1188</v>
      </c>
      <c r="PK12" s="27">
        <v>0.1188</v>
      </c>
      <c r="PL12" s="27">
        <v>0.11890000000000001</v>
      </c>
      <c r="PM12" s="27">
        <v>0.11899999999999999</v>
      </c>
      <c r="PN12" s="27">
        <v>0.1195</v>
      </c>
      <c r="PO12" s="27">
        <v>0.1198</v>
      </c>
      <c r="PP12" s="27">
        <v>0.1198</v>
      </c>
      <c r="PQ12" s="27">
        <v>0.1198</v>
      </c>
      <c r="PR12" s="27">
        <v>0.1198</v>
      </c>
      <c r="PS12" s="27">
        <v>0.1198</v>
      </c>
      <c r="PT12" s="27">
        <v>0.1206</v>
      </c>
      <c r="PU12" s="27">
        <v>0.1211</v>
      </c>
      <c r="PV12" s="27">
        <v>0.12180000000000001</v>
      </c>
      <c r="PW12" s="27">
        <v>0.1211</v>
      </c>
      <c r="PX12" s="27">
        <v>0.1211</v>
      </c>
      <c r="PY12" s="27">
        <v>0.1211</v>
      </c>
      <c r="PZ12" s="27">
        <v>0.1217</v>
      </c>
      <c r="QA12" s="27">
        <v>0.12180000000000001</v>
      </c>
      <c r="QB12" s="27">
        <v>0.1221</v>
      </c>
      <c r="QC12" s="27">
        <v>0.1221</v>
      </c>
      <c r="QD12" s="27">
        <v>0.122</v>
      </c>
      <c r="QE12" s="27">
        <v>0.122</v>
      </c>
      <c r="QF12" s="27">
        <v>0.122</v>
      </c>
      <c r="QG12" s="27">
        <v>0.12230000000000001</v>
      </c>
      <c r="QH12" s="27">
        <v>0.1222</v>
      </c>
      <c r="QI12" s="27">
        <v>0.12189999999999999</v>
      </c>
      <c r="QJ12" s="27">
        <v>0.1211</v>
      </c>
      <c r="QK12" s="27">
        <v>0.12089999999999999</v>
      </c>
      <c r="QL12" s="27">
        <v>0.12089999999999999</v>
      </c>
      <c r="QM12" s="27">
        <v>0.12089999999999999</v>
      </c>
      <c r="QN12" s="27">
        <v>0.1216</v>
      </c>
      <c r="QO12" s="27">
        <v>0.12130000000000001</v>
      </c>
      <c r="QP12" s="27">
        <v>0.12189999999999999</v>
      </c>
      <c r="QQ12" s="27">
        <v>0.121</v>
      </c>
      <c r="QR12" s="27">
        <v>0.1211</v>
      </c>
      <c r="QS12" s="27">
        <v>0.1211</v>
      </c>
      <c r="QT12" s="27">
        <v>0.1211</v>
      </c>
      <c r="QU12" s="27">
        <v>0.1203</v>
      </c>
      <c r="QV12" s="27">
        <v>0.121</v>
      </c>
      <c r="QW12" s="27">
        <v>0.122</v>
      </c>
      <c r="QX12" s="27">
        <v>0.1227</v>
      </c>
      <c r="QY12" s="27">
        <v>0.12230000000000001</v>
      </c>
      <c r="QZ12" s="27">
        <v>0.12230000000000001</v>
      </c>
      <c r="RA12" s="27">
        <v>0.12230000000000001</v>
      </c>
      <c r="RB12" s="27">
        <v>0.12280000000000001</v>
      </c>
      <c r="RC12" s="27">
        <v>0.1236</v>
      </c>
      <c r="RD12" s="27">
        <v>0.12379999999999999</v>
      </c>
      <c r="RE12" s="27">
        <v>0.12520000000000001</v>
      </c>
      <c r="RF12" s="27">
        <v>0.12570000000000001</v>
      </c>
      <c r="RG12" s="27">
        <v>0.12570000000000001</v>
      </c>
      <c r="RH12" s="27">
        <v>0.12570000000000001</v>
      </c>
      <c r="RI12" s="27">
        <v>0.126</v>
      </c>
      <c r="RJ12" s="27">
        <v>0.12429999999999999</v>
      </c>
      <c r="RK12" s="27">
        <v>0.1241</v>
      </c>
      <c r="RL12" s="27">
        <v>0.1236</v>
      </c>
      <c r="RM12" s="27">
        <v>0.1234</v>
      </c>
      <c r="RN12" s="27">
        <v>0.1234</v>
      </c>
      <c r="RO12" s="27">
        <v>0.1234</v>
      </c>
      <c r="RP12" s="27">
        <v>0.12379999999999999</v>
      </c>
      <c r="RQ12" s="27">
        <v>0.12520000000000001</v>
      </c>
      <c r="RR12" s="27">
        <v>0.1249</v>
      </c>
      <c r="RS12" s="27">
        <v>0.1265</v>
      </c>
      <c r="RT12" s="27">
        <v>0.12720000000000001</v>
      </c>
      <c r="RU12" s="27">
        <v>0.12720000000000001</v>
      </c>
      <c r="RV12" s="27">
        <v>0.12720000000000001</v>
      </c>
      <c r="RW12" s="27">
        <v>0.12709999999999999</v>
      </c>
      <c r="RX12" s="27">
        <v>0.12759999999999999</v>
      </c>
      <c r="RY12" s="27">
        <v>0.127</v>
      </c>
      <c r="RZ12" s="27">
        <v>0.1265</v>
      </c>
      <c r="SA12" s="27">
        <v>0.12690000000000001</v>
      </c>
      <c r="SB12" s="27">
        <v>0.12690000000000001</v>
      </c>
      <c r="SC12" s="27">
        <v>0.12690000000000001</v>
      </c>
      <c r="SD12" s="27">
        <v>0.12640000000000001</v>
      </c>
      <c r="SE12" s="27">
        <v>0.12559999999999999</v>
      </c>
      <c r="SF12" s="27">
        <v>0.1244</v>
      </c>
      <c r="SG12" s="27">
        <v>0.1245</v>
      </c>
      <c r="SH12" s="27">
        <v>0.1246</v>
      </c>
      <c r="SI12" s="27">
        <v>0.1246</v>
      </c>
      <c r="SJ12" s="27">
        <v>0.1246</v>
      </c>
      <c r="SK12" s="27">
        <v>0.1245</v>
      </c>
      <c r="SL12" s="27">
        <v>0.124</v>
      </c>
      <c r="SM12" s="27">
        <v>0.1245</v>
      </c>
      <c r="SN12" s="27">
        <v>0.12479999999999999</v>
      </c>
      <c r="SO12" s="27">
        <v>0.1234</v>
      </c>
      <c r="SP12" s="27">
        <v>0.1234</v>
      </c>
      <c r="SQ12" s="27">
        <v>0.1234</v>
      </c>
      <c r="SR12" s="27">
        <v>0.12239999999999999</v>
      </c>
      <c r="SS12" s="27">
        <v>0.1222</v>
      </c>
      <c r="ST12" s="27">
        <v>0.12139999999999999</v>
      </c>
      <c r="SU12" s="27">
        <v>0.122</v>
      </c>
      <c r="SV12" s="27">
        <v>0.1225</v>
      </c>
      <c r="SW12" s="27">
        <v>0.1225</v>
      </c>
      <c r="SX12" s="27">
        <v>0.1225</v>
      </c>
      <c r="SY12" s="27">
        <v>0.12280000000000001</v>
      </c>
      <c r="SZ12" s="27">
        <v>0.12239999999999999</v>
      </c>
      <c r="TA12" s="27">
        <v>0.12280000000000001</v>
      </c>
      <c r="TB12" s="27">
        <v>0.12180000000000001</v>
      </c>
      <c r="TC12" s="27">
        <v>0.12180000000000001</v>
      </c>
      <c r="TD12" s="27">
        <v>0.12180000000000001</v>
      </c>
      <c r="TE12" s="27">
        <v>0.12180000000000001</v>
      </c>
      <c r="TF12" s="27">
        <v>0.1212</v>
      </c>
      <c r="TG12" s="27">
        <v>0.1205</v>
      </c>
      <c r="TH12" s="27">
        <v>0.1193</v>
      </c>
      <c r="TI12" s="27">
        <v>0.1193</v>
      </c>
      <c r="TJ12" s="27">
        <v>0.1193</v>
      </c>
      <c r="TK12" s="27">
        <v>0.1193</v>
      </c>
      <c r="TL12" s="27">
        <v>0.1193</v>
      </c>
      <c r="TM12" s="27">
        <v>0.1188</v>
      </c>
      <c r="TN12" s="27">
        <v>0.1195</v>
      </c>
      <c r="TO12" s="27">
        <v>0.1188</v>
      </c>
      <c r="TP12" s="27">
        <v>0.11840000000000001</v>
      </c>
      <c r="TQ12" s="27">
        <v>0.1186</v>
      </c>
      <c r="TR12" s="27">
        <v>0.1186</v>
      </c>
      <c r="TS12" s="27">
        <v>0.1186</v>
      </c>
      <c r="TT12" s="27">
        <v>0.1191</v>
      </c>
      <c r="TU12" s="27">
        <v>0.11849999999999999</v>
      </c>
      <c r="TV12" s="27">
        <v>0.11849999999999999</v>
      </c>
      <c r="TW12" s="27">
        <v>0.1178</v>
      </c>
      <c r="TX12" s="27">
        <v>0.1177</v>
      </c>
      <c r="TY12" s="27">
        <v>0.1177</v>
      </c>
      <c r="TZ12" s="27">
        <v>0.1177</v>
      </c>
      <c r="UA12" s="27">
        <v>0.11840000000000001</v>
      </c>
      <c r="UB12" s="27">
        <v>0.11899999999999999</v>
      </c>
      <c r="UC12" s="27">
        <v>0.11890000000000001</v>
      </c>
      <c r="UD12" s="27">
        <v>0.1191</v>
      </c>
      <c r="UE12" s="27">
        <v>0.1195</v>
      </c>
      <c r="UF12" s="27">
        <v>0.1195</v>
      </c>
      <c r="UG12" s="27">
        <v>0.1195</v>
      </c>
      <c r="UH12" s="27">
        <v>0.11940000000000001</v>
      </c>
      <c r="UI12" s="27">
        <v>0.1193</v>
      </c>
      <c r="UJ12" s="27">
        <v>0.12</v>
      </c>
      <c r="UK12" s="27">
        <v>0.12039999999999999</v>
      </c>
      <c r="UL12" s="27">
        <v>0.12039999999999999</v>
      </c>
      <c r="UM12" s="27">
        <v>0.12039999999999999</v>
      </c>
      <c r="UN12" s="27">
        <v>0.12039999999999999</v>
      </c>
      <c r="UO12" s="27">
        <v>0.12039999999999999</v>
      </c>
      <c r="UP12" s="27">
        <v>0.11890000000000001</v>
      </c>
      <c r="UQ12" s="27">
        <v>0.1178</v>
      </c>
      <c r="UR12" s="27">
        <v>0.1183</v>
      </c>
      <c r="US12" s="27">
        <v>0.1186</v>
      </c>
      <c r="UT12" s="27">
        <v>0.1186</v>
      </c>
      <c r="UU12" s="27">
        <v>0.1186</v>
      </c>
      <c r="UV12" s="27">
        <v>0.1191</v>
      </c>
      <c r="UW12" s="27">
        <v>0.1187</v>
      </c>
      <c r="UX12" s="27">
        <v>0.1188</v>
      </c>
      <c r="UY12" s="27">
        <v>0.1193</v>
      </c>
      <c r="UZ12" s="27">
        <v>0.1196</v>
      </c>
      <c r="VA12" s="27">
        <v>0.1196</v>
      </c>
      <c r="VB12" s="27">
        <v>0.1196</v>
      </c>
      <c r="VC12" s="27">
        <v>0.1195</v>
      </c>
      <c r="VD12" s="27">
        <v>0.1191</v>
      </c>
      <c r="VE12" s="27">
        <v>0.1187</v>
      </c>
      <c r="VF12" s="27">
        <v>0.1186</v>
      </c>
      <c r="VG12" s="27">
        <v>0.1191</v>
      </c>
      <c r="VH12" s="27">
        <v>0.1191</v>
      </c>
      <c r="VI12" s="27">
        <v>0.1191</v>
      </c>
      <c r="VJ12" s="27">
        <v>0.1193</v>
      </c>
      <c r="VK12" s="27">
        <v>0.1191</v>
      </c>
      <c r="VL12" s="27">
        <v>0.1195</v>
      </c>
      <c r="VM12" s="27">
        <v>0.1196</v>
      </c>
      <c r="VN12" s="27">
        <v>0.1192</v>
      </c>
      <c r="VO12" s="27">
        <v>0.1192</v>
      </c>
      <c r="VP12" s="27">
        <v>0.1192</v>
      </c>
      <c r="VQ12" s="27">
        <v>0.12089999999999999</v>
      </c>
      <c r="VR12" s="27">
        <v>0.1217</v>
      </c>
      <c r="VS12" s="27">
        <v>0.12189999999999999</v>
      </c>
      <c r="VT12" s="27">
        <v>0.1217</v>
      </c>
      <c r="VU12" s="27">
        <v>0.1225</v>
      </c>
      <c r="VV12" s="27">
        <v>0.1225</v>
      </c>
      <c r="VW12" s="27">
        <v>0.1225</v>
      </c>
      <c r="VX12" s="27">
        <v>0.1227</v>
      </c>
      <c r="VY12" s="27">
        <v>0.1225</v>
      </c>
      <c r="VZ12" s="27">
        <v>0.1227</v>
      </c>
      <c r="WA12" s="27">
        <v>0.1231</v>
      </c>
      <c r="WB12" s="27">
        <v>0.123</v>
      </c>
      <c r="WC12" s="27">
        <v>0.123</v>
      </c>
      <c r="WD12" s="27">
        <v>0.123</v>
      </c>
      <c r="WE12" s="27">
        <v>0.1237</v>
      </c>
      <c r="WF12" s="27">
        <v>0.1241</v>
      </c>
      <c r="WG12" s="27">
        <v>0.12379999999999999</v>
      </c>
      <c r="WH12" s="27">
        <v>0.1232</v>
      </c>
      <c r="WI12" s="27">
        <v>0.1227</v>
      </c>
      <c r="WJ12" s="27">
        <v>0.1227</v>
      </c>
      <c r="WK12" s="27">
        <v>0.1227</v>
      </c>
      <c r="WL12" s="27">
        <v>0.12330000000000001</v>
      </c>
      <c r="WM12" s="27">
        <v>0.1235</v>
      </c>
      <c r="WN12" s="27">
        <v>0.12280000000000001</v>
      </c>
      <c r="WO12" s="27">
        <v>0.12230000000000001</v>
      </c>
      <c r="WP12" s="27">
        <v>0.12239999999999999</v>
      </c>
      <c r="WQ12" s="27">
        <v>0.12239999999999999</v>
      </c>
      <c r="WR12" s="27">
        <v>0.12239999999999999</v>
      </c>
      <c r="WS12" s="27">
        <v>0.1229</v>
      </c>
      <c r="WT12" s="27">
        <v>0.12239999999999999</v>
      </c>
      <c r="WU12" s="27">
        <v>0.1235</v>
      </c>
      <c r="WV12" s="27">
        <v>0.1245</v>
      </c>
      <c r="WW12" s="27">
        <v>0.12540000000000001</v>
      </c>
      <c r="WX12" s="27">
        <v>0.12540000000000001</v>
      </c>
      <c r="WY12" s="27">
        <v>0.12540000000000001</v>
      </c>
      <c r="WZ12" s="27">
        <v>0.12509999999999999</v>
      </c>
      <c r="XA12" s="27">
        <v>0.12590000000000001</v>
      </c>
      <c r="XB12" s="27">
        <v>0.12570000000000001</v>
      </c>
      <c r="XC12" s="27">
        <v>0.12559999999999999</v>
      </c>
      <c r="XD12" s="27">
        <v>0.1258</v>
      </c>
      <c r="XE12" s="27">
        <v>0.1258</v>
      </c>
      <c r="XF12" s="27">
        <v>0.1258</v>
      </c>
      <c r="XG12" s="27">
        <v>0.12470000000000001</v>
      </c>
      <c r="XH12" s="27">
        <v>0.1255</v>
      </c>
      <c r="XI12" s="27">
        <v>0.12509999999999999</v>
      </c>
      <c r="XJ12" s="27">
        <v>0.12540000000000001</v>
      </c>
      <c r="XK12" s="27">
        <v>0.12640000000000001</v>
      </c>
      <c r="XL12" s="27">
        <v>0.12640000000000001</v>
      </c>
      <c r="XM12" s="27">
        <v>0.12640000000000001</v>
      </c>
      <c r="XN12" s="27">
        <v>0.12570000000000001</v>
      </c>
      <c r="XO12" s="27">
        <v>0.12559999999999999</v>
      </c>
      <c r="XP12" s="27">
        <v>0.12559999999999999</v>
      </c>
      <c r="XQ12" s="27">
        <v>0.12570000000000001</v>
      </c>
      <c r="XR12" s="27">
        <v>0.1258</v>
      </c>
      <c r="XS12" s="27">
        <v>0.1258</v>
      </c>
      <c r="XT12" s="27">
        <v>0.1258</v>
      </c>
      <c r="XU12" s="27">
        <v>0.12470000000000001</v>
      </c>
      <c r="XV12" s="27">
        <v>0.12529999999999999</v>
      </c>
      <c r="XW12" s="27">
        <v>0.1263</v>
      </c>
      <c r="XX12" s="27">
        <v>0.12529999999999999</v>
      </c>
      <c r="XY12" s="27">
        <v>0.1242</v>
      </c>
      <c r="XZ12" s="27">
        <v>0.1242</v>
      </c>
      <c r="YA12" s="27">
        <v>0.1242</v>
      </c>
      <c r="YB12" s="27">
        <v>0.1241</v>
      </c>
      <c r="YC12" s="27">
        <v>0.1236</v>
      </c>
      <c r="YD12" s="27">
        <v>0.1234</v>
      </c>
      <c r="YE12" s="27">
        <v>0.1236</v>
      </c>
      <c r="YF12" s="27">
        <v>0.1231</v>
      </c>
      <c r="YG12" s="27">
        <v>0.1231</v>
      </c>
      <c r="YH12" s="27">
        <v>0.1231</v>
      </c>
      <c r="YI12" s="27">
        <v>0.123</v>
      </c>
      <c r="YJ12" s="27">
        <v>0.1235</v>
      </c>
      <c r="YK12" s="27">
        <v>0.12379999999999999</v>
      </c>
      <c r="YL12" s="27">
        <v>0.12330000000000001</v>
      </c>
      <c r="YM12" s="27">
        <v>0.12239999999999999</v>
      </c>
      <c r="YN12" s="27">
        <v>0.12239999999999999</v>
      </c>
      <c r="YO12" s="27">
        <v>0.12239999999999999</v>
      </c>
      <c r="YP12" s="27">
        <v>0.1226</v>
      </c>
      <c r="YQ12" s="27">
        <v>0.12189999999999999</v>
      </c>
      <c r="YR12" s="27">
        <v>0.1231</v>
      </c>
      <c r="YS12" s="27">
        <v>0.1227</v>
      </c>
      <c r="YT12" s="27">
        <v>0.1236</v>
      </c>
      <c r="YU12" s="27">
        <v>0.1236</v>
      </c>
      <c r="YV12" s="27">
        <v>0.1236</v>
      </c>
      <c r="YW12" s="27">
        <v>0.1234</v>
      </c>
      <c r="YX12" s="27">
        <v>0.12330000000000001</v>
      </c>
      <c r="YY12" s="27">
        <v>0.1236</v>
      </c>
      <c r="YZ12" s="27">
        <v>0.1229</v>
      </c>
      <c r="ZA12" s="27">
        <v>0.123</v>
      </c>
      <c r="ZB12" s="27">
        <v>0.123</v>
      </c>
      <c r="ZC12" s="27">
        <v>0.123</v>
      </c>
      <c r="ZD12" s="27">
        <v>0.122</v>
      </c>
      <c r="ZE12" s="27">
        <v>0.1217</v>
      </c>
      <c r="ZF12" s="27">
        <v>0.12239999999999999</v>
      </c>
      <c r="ZG12" s="27">
        <v>0.1215</v>
      </c>
      <c r="ZH12" s="27">
        <v>0.121</v>
      </c>
      <c r="ZI12" s="27">
        <v>0.121</v>
      </c>
      <c r="ZJ12" s="27">
        <v>0.121</v>
      </c>
      <c r="ZK12" s="27">
        <v>0.12</v>
      </c>
      <c r="ZL12" s="27">
        <v>0.1206</v>
      </c>
      <c r="ZM12" s="27">
        <v>0.1208</v>
      </c>
      <c r="ZN12" s="27">
        <v>0.1201</v>
      </c>
      <c r="ZO12" s="27">
        <v>0.1197</v>
      </c>
      <c r="ZP12" s="27">
        <v>0.1197</v>
      </c>
      <c r="ZQ12" s="27">
        <v>0.1197</v>
      </c>
      <c r="ZR12" s="27">
        <v>0.1196</v>
      </c>
      <c r="ZS12" s="27">
        <v>0.1188</v>
      </c>
      <c r="ZT12" s="27">
        <v>0.1183</v>
      </c>
      <c r="ZU12" s="27">
        <v>0.11840000000000001</v>
      </c>
      <c r="ZV12" s="27">
        <v>0.1187</v>
      </c>
      <c r="ZW12" s="27">
        <v>0.1187</v>
      </c>
      <c r="ZX12" s="27">
        <v>0.1187</v>
      </c>
      <c r="ZY12" s="27">
        <v>0.1182</v>
      </c>
      <c r="ZZ12" s="27">
        <v>0.1177</v>
      </c>
      <c r="AAA12" s="27">
        <v>0.1174</v>
      </c>
      <c r="AAB12" s="27">
        <v>0.11799999999999999</v>
      </c>
      <c r="AAC12" s="27">
        <v>0.11840000000000001</v>
      </c>
      <c r="AAD12" s="27">
        <v>0.11840000000000001</v>
      </c>
      <c r="AAE12" s="27">
        <v>0.11840000000000001</v>
      </c>
      <c r="AAF12" s="27">
        <v>0.1174</v>
      </c>
      <c r="AAG12" s="27">
        <v>0.1163</v>
      </c>
      <c r="AAH12" s="27">
        <v>0.11550000000000001</v>
      </c>
      <c r="AAI12" s="27">
        <v>0.11459999999999999</v>
      </c>
      <c r="AAJ12" s="27">
        <v>0.1144</v>
      </c>
      <c r="AAK12" s="27">
        <v>0.1144</v>
      </c>
      <c r="AAL12" s="27">
        <v>0.1144</v>
      </c>
      <c r="AAM12" s="27">
        <v>0.1143</v>
      </c>
      <c r="AAN12" s="27">
        <v>0.114</v>
      </c>
      <c r="AAO12" s="27">
        <v>0.1143</v>
      </c>
      <c r="AAP12" s="27">
        <v>0.1149</v>
      </c>
      <c r="AAQ12" s="27">
        <v>0.1147</v>
      </c>
      <c r="AAR12" s="27">
        <v>0.1147</v>
      </c>
      <c r="AAS12" s="27">
        <v>0.1147</v>
      </c>
      <c r="AAT12" s="27">
        <v>0.1148</v>
      </c>
      <c r="AAU12" s="27">
        <v>0.115</v>
      </c>
      <c r="AAV12" s="27">
        <v>0.11509999999999999</v>
      </c>
      <c r="AAW12" s="27">
        <v>0.1147</v>
      </c>
      <c r="AAX12" s="27">
        <v>0.1145</v>
      </c>
      <c r="AAY12" s="27">
        <v>0.1145</v>
      </c>
      <c r="AAZ12" s="27">
        <v>0.1145</v>
      </c>
      <c r="ABA12" s="27">
        <v>0.1147</v>
      </c>
      <c r="ABB12" s="27">
        <v>0.1145</v>
      </c>
      <c r="ABC12" s="27">
        <v>0.11550000000000001</v>
      </c>
      <c r="ABD12" s="27">
        <v>0.1154</v>
      </c>
      <c r="ABE12" s="27">
        <v>0.11509999999999999</v>
      </c>
      <c r="ABF12" s="27">
        <v>0.11509999999999999</v>
      </c>
      <c r="ABG12" s="27">
        <v>0.11509999999999999</v>
      </c>
      <c r="ABH12" s="27">
        <v>0.1148</v>
      </c>
      <c r="ABI12" s="27">
        <v>0.115</v>
      </c>
      <c r="ABJ12" s="27">
        <v>0.1144</v>
      </c>
      <c r="ABK12" s="27">
        <v>0.115</v>
      </c>
      <c r="ABL12" s="27">
        <v>0.11509999999999999</v>
      </c>
      <c r="ABM12" s="27">
        <v>0.11509999999999999</v>
      </c>
      <c r="ABN12" s="27">
        <v>0.11509999999999999</v>
      </c>
      <c r="ABO12" s="27">
        <v>0.1153</v>
      </c>
      <c r="ABP12" s="27">
        <v>0.1149</v>
      </c>
      <c r="ABQ12" s="27">
        <v>0.11509999999999999</v>
      </c>
      <c r="ABR12" s="27">
        <v>0.1148</v>
      </c>
      <c r="ABS12" s="27">
        <v>0.1142</v>
      </c>
      <c r="ABT12" s="27">
        <v>0.1142</v>
      </c>
      <c r="ABU12" s="27">
        <v>0.1142</v>
      </c>
      <c r="ABV12" s="27">
        <v>0.114</v>
      </c>
      <c r="ABW12" s="27">
        <v>0.1139</v>
      </c>
      <c r="ABX12" s="27">
        <v>0.1138</v>
      </c>
      <c r="ABY12" s="27">
        <v>0.1134</v>
      </c>
      <c r="ABZ12" s="27">
        <v>0.1125</v>
      </c>
      <c r="ACA12" s="27">
        <v>0.1125</v>
      </c>
      <c r="ACB12" s="27">
        <v>0.1125</v>
      </c>
      <c r="ACC12" s="27">
        <v>0.11260000000000001</v>
      </c>
      <c r="ACD12" s="27">
        <v>0.11219999999999999</v>
      </c>
      <c r="ACE12" s="27">
        <v>0.11260000000000001</v>
      </c>
      <c r="ACF12" s="27">
        <v>0.1132</v>
      </c>
      <c r="ACG12" s="27">
        <v>0.1132</v>
      </c>
      <c r="ACH12" s="27">
        <v>0.1132</v>
      </c>
      <c r="ACI12" s="27">
        <v>0.1132</v>
      </c>
      <c r="ACJ12" s="27">
        <v>0.1133</v>
      </c>
      <c r="ACK12" s="27">
        <v>0.1134</v>
      </c>
      <c r="ACL12" s="27">
        <v>0.1134</v>
      </c>
      <c r="ACM12" s="27">
        <v>0.1135</v>
      </c>
      <c r="ACN12" s="27">
        <v>0.1135</v>
      </c>
      <c r="ACO12" s="27">
        <v>0.1135</v>
      </c>
      <c r="ACP12" s="27">
        <v>0.1135</v>
      </c>
      <c r="ACQ12" s="27">
        <v>0.11310000000000001</v>
      </c>
      <c r="ACR12" s="27">
        <v>0.1139</v>
      </c>
      <c r="ACS12" s="27">
        <v>0.1134</v>
      </c>
      <c r="ACT12" s="27">
        <v>0.1132</v>
      </c>
      <c r="ACU12" s="27">
        <v>0.111</v>
      </c>
      <c r="ACV12" s="27">
        <v>0.111</v>
      </c>
      <c r="ACW12" s="27">
        <v>0.111</v>
      </c>
      <c r="ACX12" s="27">
        <v>0.11169999999999999</v>
      </c>
      <c r="ACY12" s="27">
        <v>0.1115</v>
      </c>
      <c r="ACZ12" s="27">
        <v>0.1114</v>
      </c>
      <c r="ADA12" s="27">
        <v>0.1109</v>
      </c>
      <c r="ADB12" s="27">
        <v>0.1109</v>
      </c>
      <c r="ADC12" s="27">
        <v>0.1109</v>
      </c>
      <c r="ADD12" s="27">
        <v>0.1109</v>
      </c>
      <c r="ADE12" s="27">
        <v>0.1109</v>
      </c>
      <c r="ADF12" s="27">
        <v>0.111</v>
      </c>
      <c r="ADG12" s="27">
        <v>0.11070000000000001</v>
      </c>
      <c r="ADH12" s="27">
        <v>0.1101</v>
      </c>
      <c r="ADI12" s="27">
        <v>0.1108</v>
      </c>
      <c r="ADJ12" s="27">
        <v>0.1108</v>
      </c>
      <c r="ADK12" s="27">
        <v>0.1108</v>
      </c>
      <c r="ADL12" s="27">
        <v>0.11119999999999999</v>
      </c>
      <c r="ADM12" s="27">
        <v>0.1115</v>
      </c>
      <c r="ADN12" s="27">
        <v>0.1108</v>
      </c>
      <c r="ADO12" s="27">
        <v>0.11210000000000001</v>
      </c>
      <c r="ADP12" s="27">
        <v>0.11219999999999999</v>
      </c>
      <c r="ADQ12" s="27">
        <v>0.11219999999999999</v>
      </c>
      <c r="ADR12" s="27">
        <v>0.11219999999999999</v>
      </c>
      <c r="ADS12" s="27">
        <v>0.1123</v>
      </c>
      <c r="ADT12" s="27">
        <v>0.1125</v>
      </c>
      <c r="ADU12" s="27">
        <v>0.1139</v>
      </c>
      <c r="ADV12" s="27">
        <v>0.114</v>
      </c>
      <c r="ADW12" s="27">
        <v>0.1133</v>
      </c>
      <c r="ADX12" s="27">
        <v>0.1133</v>
      </c>
      <c r="ADY12" s="27">
        <v>0.1133</v>
      </c>
      <c r="ADZ12" s="27">
        <v>0.1134</v>
      </c>
      <c r="AEA12" s="27">
        <v>0.11360000000000001</v>
      </c>
      <c r="AEB12" s="27">
        <v>0.1138</v>
      </c>
      <c r="AEC12" s="27">
        <v>0.11310000000000001</v>
      </c>
      <c r="AED12" s="27">
        <v>0.1135</v>
      </c>
      <c r="AEE12" s="27">
        <v>0.1135</v>
      </c>
      <c r="AEF12" s="27">
        <v>0.1135</v>
      </c>
      <c r="AEG12" s="27">
        <v>0.11310000000000001</v>
      </c>
      <c r="AEH12" s="27">
        <v>0.1111</v>
      </c>
      <c r="AEI12" s="27">
        <v>0.1119</v>
      </c>
      <c r="AEJ12" s="27">
        <v>0.1115</v>
      </c>
      <c r="AEK12" s="27">
        <v>0.11070000000000001</v>
      </c>
      <c r="AEL12" s="27">
        <v>0.11070000000000001</v>
      </c>
      <c r="AEM12" s="27">
        <v>0.11070000000000001</v>
      </c>
      <c r="AEN12" s="27">
        <v>0.1105</v>
      </c>
      <c r="AEO12" s="27">
        <v>0.1109</v>
      </c>
      <c r="AEP12" s="27">
        <v>0.1111</v>
      </c>
      <c r="AEQ12" s="27">
        <v>0.1111</v>
      </c>
      <c r="AER12" s="27">
        <v>0.1108</v>
      </c>
      <c r="AES12" s="27">
        <v>0.1108</v>
      </c>
      <c r="AET12" s="27">
        <v>0.1108</v>
      </c>
      <c r="AEU12" s="27">
        <v>0.1104</v>
      </c>
      <c r="AEV12" s="27">
        <v>0.1106</v>
      </c>
      <c r="AEW12" s="27">
        <v>0.1108</v>
      </c>
      <c r="AEX12" s="27">
        <v>0.1108</v>
      </c>
      <c r="AEY12" s="27">
        <v>0.1115</v>
      </c>
      <c r="AEZ12" s="27">
        <v>0.1115</v>
      </c>
      <c r="AFA12" s="27">
        <v>0.1115</v>
      </c>
      <c r="AFB12" s="27">
        <v>0.1113</v>
      </c>
      <c r="AFC12" s="27">
        <v>0.111</v>
      </c>
      <c r="AFD12" s="27">
        <v>0.1113</v>
      </c>
      <c r="AFE12" s="27">
        <v>0.112</v>
      </c>
      <c r="AFF12" s="27">
        <v>0.11269999999999999</v>
      </c>
      <c r="AFG12" s="27">
        <v>0.11269999999999999</v>
      </c>
      <c r="AFH12" s="27">
        <v>0.11269999999999999</v>
      </c>
      <c r="AFI12" s="27">
        <v>0.1124</v>
      </c>
      <c r="AFJ12" s="27">
        <v>0.11169999999999999</v>
      </c>
      <c r="AFK12" s="27">
        <v>0.11219999999999999</v>
      </c>
      <c r="AFL12" s="27">
        <v>0.11210000000000001</v>
      </c>
      <c r="AFM12" s="27">
        <v>0.112</v>
      </c>
      <c r="AFN12" s="27">
        <v>0.112</v>
      </c>
      <c r="AFO12" s="27">
        <v>0.112</v>
      </c>
      <c r="AFP12" s="27">
        <v>0.11269999999999999</v>
      </c>
      <c r="AFQ12" s="27">
        <v>0.1128</v>
      </c>
      <c r="AFR12" s="27">
        <v>0.11260000000000001</v>
      </c>
      <c r="AFS12" s="27">
        <v>0.1132</v>
      </c>
      <c r="AFT12" s="27">
        <v>0.1138</v>
      </c>
      <c r="AFU12" s="27">
        <v>0.1138</v>
      </c>
      <c r="AFV12" s="27">
        <v>0.1138</v>
      </c>
      <c r="AFW12" s="27">
        <v>0.1148</v>
      </c>
      <c r="AFX12" s="27">
        <v>0.1145</v>
      </c>
      <c r="AFY12" s="27">
        <v>0.1138</v>
      </c>
      <c r="AFZ12" s="27">
        <v>0.11260000000000001</v>
      </c>
      <c r="AGA12" s="27">
        <v>0.113</v>
      </c>
      <c r="AGB12" s="27">
        <v>0.113</v>
      </c>
      <c r="AGC12" s="27">
        <v>0.113</v>
      </c>
      <c r="AGD12" s="27">
        <v>0.113</v>
      </c>
      <c r="AGE12" s="27">
        <v>0.1133</v>
      </c>
      <c r="AGF12" s="27">
        <v>0.1132</v>
      </c>
      <c r="AGG12" s="27">
        <v>0.11269999999999999</v>
      </c>
      <c r="AGH12" s="27">
        <v>0.1118</v>
      </c>
      <c r="AGI12" s="27">
        <v>0.1118</v>
      </c>
      <c r="AGJ12" s="27">
        <v>0.1118</v>
      </c>
      <c r="AGK12" s="27">
        <v>0.11169999999999999</v>
      </c>
      <c r="AGL12" s="27">
        <v>0.1119</v>
      </c>
      <c r="AGM12" s="27">
        <v>0.1124</v>
      </c>
      <c r="AGN12" s="27">
        <v>0.11169999999999999</v>
      </c>
      <c r="AGO12" s="27">
        <v>0.1124</v>
      </c>
      <c r="AGP12" s="27">
        <v>0.1124</v>
      </c>
      <c r="AGQ12" s="27">
        <v>0.1124</v>
      </c>
      <c r="AGR12" s="27">
        <v>0.1123</v>
      </c>
      <c r="AGS12" s="27">
        <v>0.10979999999999999</v>
      </c>
      <c r="AGT12" s="27">
        <v>0.1105</v>
      </c>
      <c r="AGU12" s="27">
        <v>0.1101</v>
      </c>
      <c r="AGV12" s="27">
        <v>0.1109</v>
      </c>
      <c r="AGW12" s="27">
        <v>0.1109</v>
      </c>
      <c r="AGX12" s="27">
        <v>0.1109</v>
      </c>
      <c r="AGY12" s="27">
        <v>0.1101</v>
      </c>
      <c r="AGZ12" s="27">
        <v>0.1096</v>
      </c>
      <c r="AHA12" s="27">
        <v>0.1089</v>
      </c>
      <c r="AHB12" s="27">
        <v>0.10970000000000001</v>
      </c>
      <c r="AHC12" s="27">
        <v>0.1103</v>
      </c>
      <c r="AHD12" s="27">
        <v>0.1103</v>
      </c>
      <c r="AHE12" s="27">
        <v>0.1103</v>
      </c>
      <c r="AHF12" s="27">
        <v>0.1094</v>
      </c>
      <c r="AHG12" s="27">
        <v>0.1086</v>
      </c>
      <c r="AHH12" s="27">
        <v>0.1081</v>
      </c>
      <c r="AHI12" s="27">
        <v>0.10829999999999999</v>
      </c>
      <c r="AHJ12" s="27">
        <v>0.10829999999999999</v>
      </c>
      <c r="AHK12" s="27">
        <v>0.10829999999999999</v>
      </c>
      <c r="AHL12" s="27">
        <v>0.10829999999999999</v>
      </c>
      <c r="AHM12" s="27">
        <v>0.10879999999999999</v>
      </c>
      <c r="AHN12" s="27">
        <v>0.1081</v>
      </c>
      <c r="AHO12" s="27">
        <v>0.1066</v>
      </c>
      <c r="AHP12" s="27">
        <v>0.1066</v>
      </c>
      <c r="AHQ12" s="27">
        <v>0.1066</v>
      </c>
      <c r="AHR12" s="27">
        <v>0.1066</v>
      </c>
      <c r="AHS12" s="27">
        <v>0.1066</v>
      </c>
      <c r="AHT12" s="27">
        <v>0.1067</v>
      </c>
      <c r="AHU12" s="27">
        <v>0.1091</v>
      </c>
      <c r="AHV12" s="27">
        <v>0.10920000000000001</v>
      </c>
      <c r="AHW12" s="27">
        <v>0.1087</v>
      </c>
      <c r="AHX12" s="27">
        <v>0.109</v>
      </c>
      <c r="AHY12" s="27">
        <v>0.109</v>
      </c>
      <c r="AHZ12" s="27">
        <v>0.109</v>
      </c>
      <c r="AIA12" s="27">
        <v>0.11070000000000001</v>
      </c>
      <c r="AIB12" s="27">
        <v>0.10979999999999999</v>
      </c>
      <c r="AIC12" s="27">
        <v>0.1095</v>
      </c>
      <c r="AID12" s="27">
        <v>0.10920000000000001</v>
      </c>
      <c r="AIE12" s="27">
        <v>0.1086</v>
      </c>
      <c r="AIF12" s="27">
        <v>0.1086</v>
      </c>
      <c r="AIG12" s="27">
        <v>0.1086</v>
      </c>
      <c r="AIH12" s="27">
        <v>0.1085</v>
      </c>
      <c r="AII12" s="27">
        <v>0.109</v>
      </c>
      <c r="AIJ12" s="27">
        <v>0.10829999999999999</v>
      </c>
      <c r="AIK12" s="27">
        <v>0.10829999999999999</v>
      </c>
      <c r="AIL12" s="27">
        <v>0.10829999999999999</v>
      </c>
      <c r="AIM12" s="27">
        <v>0.10829999999999999</v>
      </c>
      <c r="AIN12" s="27">
        <v>0.10829999999999999</v>
      </c>
      <c r="AIO12" s="27">
        <v>0.108</v>
      </c>
      <c r="AIP12" s="27">
        <v>0.10829999999999999</v>
      </c>
      <c r="AIQ12" s="27">
        <v>0.1084</v>
      </c>
      <c r="AIR12" s="27">
        <v>0.10829999999999999</v>
      </c>
      <c r="AIS12" s="27">
        <v>0.1082</v>
      </c>
      <c r="AIT12" s="27">
        <v>0.1082</v>
      </c>
      <c r="AIU12" s="27">
        <v>0.1082</v>
      </c>
      <c r="AIV12" s="27">
        <v>0.1089</v>
      </c>
      <c r="AIW12" s="27">
        <v>0.10879999999999999</v>
      </c>
      <c r="AIX12" s="27">
        <v>0.10929999999999999</v>
      </c>
      <c r="AIY12" s="27">
        <v>0.1099</v>
      </c>
      <c r="AIZ12" s="27">
        <v>0.1106</v>
      </c>
      <c r="AJA12" s="27">
        <v>0.1106</v>
      </c>
      <c r="AJB12" s="27">
        <v>0.1106</v>
      </c>
      <c r="AJC12" s="27">
        <v>0.11</v>
      </c>
      <c r="AJD12" s="27">
        <v>0.11020000000000001</v>
      </c>
      <c r="AJE12" s="27">
        <v>0.1113</v>
      </c>
      <c r="AJF12" s="27">
        <v>0.1108</v>
      </c>
      <c r="AJG12" s="27">
        <v>0.1113</v>
      </c>
      <c r="AJH12" s="27">
        <v>0.1113</v>
      </c>
      <c r="AJI12" s="27">
        <v>0.1113</v>
      </c>
      <c r="AJJ12" s="27">
        <v>0.11169999999999999</v>
      </c>
      <c r="AJK12" s="27">
        <v>0.11219999999999999</v>
      </c>
      <c r="AJL12" s="27">
        <v>0.1116</v>
      </c>
      <c r="AJM12" s="27">
        <v>0.111</v>
      </c>
      <c r="AJN12" s="27">
        <v>0.11070000000000001</v>
      </c>
      <c r="AJO12" s="27">
        <v>0.11070000000000001</v>
      </c>
      <c r="AJP12" s="27">
        <v>0.11070000000000001</v>
      </c>
      <c r="AJQ12" s="27">
        <v>0.1113</v>
      </c>
      <c r="AJR12" s="27">
        <v>0.11219999999999999</v>
      </c>
      <c r="AJS12" s="27">
        <v>0.1119</v>
      </c>
      <c r="AJT12" s="27">
        <v>0.11219999999999999</v>
      </c>
      <c r="AJU12" s="27">
        <v>0.1123</v>
      </c>
      <c r="AJV12" s="27">
        <v>0.1123</v>
      </c>
      <c r="AJW12" s="27">
        <v>0.1123</v>
      </c>
      <c r="AJX12" s="27">
        <v>0.11310000000000001</v>
      </c>
      <c r="AJY12" s="27">
        <v>0.1132</v>
      </c>
      <c r="AJZ12" s="27">
        <v>0.1133</v>
      </c>
      <c r="AKA12" s="27">
        <v>0.1133</v>
      </c>
      <c r="AKB12" s="27">
        <v>0.1133</v>
      </c>
      <c r="AKC12" s="27">
        <v>0.1133</v>
      </c>
      <c r="AKD12" s="27">
        <v>0.1133</v>
      </c>
      <c r="AKE12" s="27">
        <v>0.1134</v>
      </c>
      <c r="AKF12" s="27">
        <v>0.1132</v>
      </c>
      <c r="AKG12" s="27">
        <v>0.1138</v>
      </c>
      <c r="AKH12" s="27">
        <v>0.11550000000000001</v>
      </c>
      <c r="AKI12" s="27">
        <v>0.11559999999999999</v>
      </c>
      <c r="AKJ12" s="27">
        <v>0.11559999999999999</v>
      </c>
      <c r="AKK12" s="27">
        <v>0.11559999999999999</v>
      </c>
      <c r="AKL12" s="27">
        <v>0.11609999999999999</v>
      </c>
      <c r="AKM12" s="27">
        <v>0.11650000000000001</v>
      </c>
      <c r="AKN12" s="27">
        <v>0.1163</v>
      </c>
      <c r="AKO12" s="27">
        <v>0.1171</v>
      </c>
      <c r="AKP12" s="27">
        <v>0.11600000000000001</v>
      </c>
      <c r="AKQ12" s="27">
        <v>0.11600000000000001</v>
      </c>
      <c r="AKR12" s="27">
        <v>0.11600000000000001</v>
      </c>
      <c r="AKS12" s="27">
        <v>0.1166</v>
      </c>
      <c r="AKT12" s="27">
        <v>0.1167</v>
      </c>
      <c r="AKU12" s="27">
        <v>0.1166</v>
      </c>
      <c r="AKV12" s="27">
        <v>0.1172</v>
      </c>
      <c r="AKW12" s="27">
        <v>0.11700000000000001</v>
      </c>
      <c r="AKX12" s="27">
        <v>0.11700000000000001</v>
      </c>
      <c r="AKY12" s="27">
        <v>0.11700000000000001</v>
      </c>
      <c r="AKZ12" s="27">
        <v>0.1173</v>
      </c>
      <c r="ALA12" s="27">
        <v>0.11650000000000001</v>
      </c>
      <c r="ALB12" s="27">
        <v>0.1168</v>
      </c>
      <c r="ALC12" s="27">
        <v>0.1167</v>
      </c>
      <c r="ALD12" s="27">
        <v>0.11749999999999999</v>
      </c>
      <c r="ALE12" s="27">
        <v>0.11749999999999999</v>
      </c>
      <c r="ALF12" s="27">
        <v>0.11749999999999999</v>
      </c>
      <c r="ALG12" s="27">
        <v>0.1178</v>
      </c>
      <c r="ALH12" s="27">
        <v>0.1177</v>
      </c>
      <c r="ALI12" s="27">
        <v>0.1179</v>
      </c>
      <c r="ALJ12" s="27">
        <v>0.1174</v>
      </c>
      <c r="ALK12" s="27">
        <v>0.1186</v>
      </c>
      <c r="ALL12" s="27">
        <v>0.1186</v>
      </c>
      <c r="ALM12" s="27">
        <v>0.1186</v>
      </c>
      <c r="ALN12" s="27">
        <v>0.11899999999999999</v>
      </c>
      <c r="ALO12" s="27">
        <v>0.1182</v>
      </c>
      <c r="ALP12" s="27">
        <v>0.11700000000000001</v>
      </c>
      <c r="ALQ12" s="27">
        <v>0.1168</v>
      </c>
      <c r="ALR12" s="27">
        <v>0.1166</v>
      </c>
      <c r="ALS12" s="27">
        <v>0.1166</v>
      </c>
      <c r="ALT12" s="27">
        <v>0.1166</v>
      </c>
      <c r="ALU12" s="27">
        <v>0.1167</v>
      </c>
      <c r="ALV12" s="27">
        <v>0.11700000000000001</v>
      </c>
      <c r="ALW12" s="27">
        <v>0.11749999999999999</v>
      </c>
      <c r="ALX12" s="27">
        <v>0.1177</v>
      </c>
      <c r="ALY12" s="27">
        <v>0.11899999999999999</v>
      </c>
      <c r="ALZ12" s="27">
        <v>0.11899999999999999</v>
      </c>
      <c r="AMA12" s="27">
        <v>0.11899999999999999</v>
      </c>
      <c r="AMB12" s="27">
        <v>0.11890000000000001</v>
      </c>
      <c r="AMC12" s="27">
        <v>0.1192</v>
      </c>
      <c r="AMD12" s="27">
        <v>0.1198</v>
      </c>
      <c r="AME12" s="27">
        <v>0.1192</v>
      </c>
      <c r="AMF12" s="27">
        <v>0.1193</v>
      </c>
      <c r="AMG12" s="27">
        <v>0.1193</v>
      </c>
      <c r="AMH12" s="27">
        <v>0.1193</v>
      </c>
      <c r="AMI12" s="27">
        <v>0.1195</v>
      </c>
      <c r="AMJ12" s="27">
        <v>0.1188</v>
      </c>
      <c r="AMK12" s="27">
        <v>0.1195</v>
      </c>
      <c r="AML12" s="27">
        <v>0.1182</v>
      </c>
      <c r="AMM12" s="27">
        <v>0.1183</v>
      </c>
      <c r="AMN12" s="27">
        <v>0.1183</v>
      </c>
      <c r="AMO12" s="27">
        <v>0.1183</v>
      </c>
      <c r="AMP12" s="27">
        <v>0.1183</v>
      </c>
      <c r="AMQ12" s="27">
        <v>0.11799999999999999</v>
      </c>
      <c r="AMR12" s="27">
        <v>0.1168</v>
      </c>
      <c r="AMS12" s="27">
        <v>0.1164</v>
      </c>
      <c r="AMT12" s="27">
        <v>0.1174</v>
      </c>
      <c r="AMU12" s="27">
        <v>0.1174</v>
      </c>
      <c r="AMV12" s="27">
        <v>0.1174</v>
      </c>
      <c r="AMW12" s="27">
        <v>0.1171</v>
      </c>
      <c r="AMX12" s="27">
        <v>0.1177</v>
      </c>
      <c r="AMY12" s="27">
        <v>0.1172</v>
      </c>
      <c r="AMZ12" s="27">
        <v>0.11650000000000001</v>
      </c>
      <c r="ANA12" s="27">
        <v>0.1162</v>
      </c>
      <c r="ANB12" s="27">
        <v>0.1162</v>
      </c>
      <c r="ANC12" s="27">
        <v>0.1162</v>
      </c>
      <c r="AND12" s="27">
        <v>0.11609999999999999</v>
      </c>
      <c r="ANE12" s="27">
        <v>0.1152</v>
      </c>
      <c r="ANF12" s="27">
        <v>0.11559999999999999</v>
      </c>
      <c r="ANG12" s="27">
        <v>0.11550000000000001</v>
      </c>
      <c r="ANH12" s="27">
        <v>0.11600000000000001</v>
      </c>
      <c r="ANI12" s="27">
        <v>0.11600000000000001</v>
      </c>
      <c r="ANJ12" s="27">
        <v>0.11600000000000001</v>
      </c>
      <c r="ANK12" s="27">
        <v>0.1163</v>
      </c>
      <c r="ANL12" s="27">
        <v>0.1163</v>
      </c>
      <c r="ANM12" s="27">
        <v>0.1163</v>
      </c>
      <c r="ANN12" s="27">
        <v>0.1167</v>
      </c>
      <c r="ANO12" s="27">
        <v>0.1177</v>
      </c>
      <c r="ANP12" s="27">
        <v>0.1177</v>
      </c>
      <c r="ANQ12" s="27">
        <v>0.1177</v>
      </c>
      <c r="ANR12" s="27">
        <v>0.1182</v>
      </c>
      <c r="ANS12" s="27">
        <v>0.1173</v>
      </c>
      <c r="ANT12" s="27">
        <v>0.1174</v>
      </c>
      <c r="ANU12" s="27">
        <v>0.1166</v>
      </c>
      <c r="ANV12" s="27">
        <v>0.1169</v>
      </c>
      <c r="ANW12" s="27">
        <v>0.1169</v>
      </c>
      <c r="ANX12" s="27">
        <v>0.1169</v>
      </c>
      <c r="ANY12" s="27">
        <v>0.1169</v>
      </c>
      <c r="ANZ12" s="27">
        <v>0.1169</v>
      </c>
      <c r="AOA12" s="27">
        <v>0.1182</v>
      </c>
      <c r="AOB12" s="27">
        <v>0.1186</v>
      </c>
      <c r="AOC12" s="27">
        <v>0.1186</v>
      </c>
      <c r="AOD12" s="27">
        <v>0.1186</v>
      </c>
      <c r="AOE12" s="27">
        <v>0.1186</v>
      </c>
      <c r="AOF12" s="27">
        <v>0.1178</v>
      </c>
      <c r="AOG12" s="27">
        <v>0.1176</v>
      </c>
      <c r="AOH12" s="27">
        <v>0.1173</v>
      </c>
      <c r="AOI12" s="27">
        <v>0.1169</v>
      </c>
      <c r="AOJ12" s="27">
        <v>0.11700000000000001</v>
      </c>
      <c r="AOK12" s="27">
        <v>0.11700000000000001</v>
      </c>
      <c r="AOL12" s="27">
        <v>0.11700000000000001</v>
      </c>
      <c r="AOM12" s="27">
        <v>0.12239999999999999</v>
      </c>
      <c r="AON12" s="27">
        <v>0.1207</v>
      </c>
      <c r="AOO12" s="27">
        <v>0.12130000000000001</v>
      </c>
      <c r="AOP12" s="27">
        <v>0.12139999999999999</v>
      </c>
      <c r="AOQ12" s="27">
        <v>0.12</v>
      </c>
      <c r="AOR12" s="27">
        <v>0.12</v>
      </c>
      <c r="AOS12" s="27">
        <v>0.12</v>
      </c>
      <c r="AOT12" s="27">
        <v>0.11899999999999999</v>
      </c>
      <c r="AOU12" s="27">
        <v>0.1201</v>
      </c>
      <c r="AOV12" s="27">
        <v>0.1205</v>
      </c>
      <c r="AOW12" s="27">
        <v>0.1208</v>
      </c>
      <c r="AOX12" s="27">
        <v>0.1212</v>
      </c>
      <c r="AOY12" s="27">
        <v>0.1212</v>
      </c>
      <c r="AOZ12" s="27">
        <v>0.1212</v>
      </c>
      <c r="APA12" s="27">
        <v>0.1227</v>
      </c>
      <c r="APB12" s="27">
        <v>0.12330000000000001</v>
      </c>
      <c r="APC12" s="27">
        <v>0.123</v>
      </c>
      <c r="APD12" s="27">
        <v>0.1227</v>
      </c>
      <c r="APE12" s="27">
        <v>0.12039999999999999</v>
      </c>
      <c r="APF12" s="27">
        <v>0.12039999999999999</v>
      </c>
      <c r="APG12" s="27">
        <v>0.12039999999999999</v>
      </c>
      <c r="APH12" s="27">
        <v>0.12039999999999999</v>
      </c>
      <c r="API12" s="27">
        <v>0.12039999999999999</v>
      </c>
      <c r="APJ12" s="27">
        <v>0.1201</v>
      </c>
      <c r="APK12" s="27">
        <v>0.12</v>
      </c>
      <c r="APL12" s="27">
        <v>0.1205</v>
      </c>
      <c r="APM12" s="27">
        <v>0.1205</v>
      </c>
      <c r="APN12" s="27">
        <v>0.1205</v>
      </c>
      <c r="APO12" s="27">
        <v>0.1203</v>
      </c>
      <c r="APP12" s="27">
        <v>0.1203</v>
      </c>
      <c r="APQ12" s="27">
        <v>0.12</v>
      </c>
      <c r="APR12" s="27">
        <v>0.12</v>
      </c>
      <c r="APS12" s="27">
        <v>0.11990000000000001</v>
      </c>
      <c r="APT12" s="27">
        <v>0.11990000000000001</v>
      </c>
      <c r="APU12" s="27">
        <v>0.11990000000000001</v>
      </c>
      <c r="APV12" s="27">
        <v>0.1195</v>
      </c>
      <c r="APW12" s="27">
        <v>0.1206</v>
      </c>
      <c r="APX12" s="27">
        <v>0.121</v>
      </c>
      <c r="APY12" s="27">
        <v>0.12130000000000001</v>
      </c>
      <c r="APZ12" s="27">
        <v>0.1216</v>
      </c>
      <c r="AQA12" s="27">
        <v>0.1216</v>
      </c>
      <c r="AQB12" s="27">
        <v>0.1216</v>
      </c>
      <c r="AQC12" s="27">
        <v>0.1225</v>
      </c>
      <c r="AQD12" s="27">
        <v>0.12280000000000001</v>
      </c>
      <c r="AQE12" s="27">
        <v>0.1226</v>
      </c>
      <c r="AQF12" s="27">
        <v>0.1229</v>
      </c>
      <c r="AQG12" s="27">
        <v>0.1232</v>
      </c>
      <c r="AQH12" s="27">
        <v>0.1232</v>
      </c>
      <c r="AQI12" s="27">
        <v>0.1232</v>
      </c>
      <c r="AQJ12" s="27">
        <v>0.1236</v>
      </c>
      <c r="AQK12" s="27">
        <v>0.1242</v>
      </c>
      <c r="AQL12" s="27">
        <v>0.12529999999999999</v>
      </c>
      <c r="AQM12" s="27">
        <v>0.12520000000000001</v>
      </c>
      <c r="AQN12" s="27">
        <v>0.1244</v>
      </c>
      <c r="AQO12" s="27">
        <v>0.1244</v>
      </c>
      <c r="AQP12" s="27">
        <v>0.1244</v>
      </c>
      <c r="AQQ12" s="27">
        <v>0.12379999999999999</v>
      </c>
      <c r="AQR12" s="27">
        <v>0.1234</v>
      </c>
      <c r="AQS12" s="27">
        <v>0.12330000000000001</v>
      </c>
      <c r="AQT12" s="27">
        <v>0.123</v>
      </c>
      <c r="AQU12" s="27">
        <v>0.12330000000000001</v>
      </c>
      <c r="AQV12" s="27">
        <v>0.12330000000000001</v>
      </c>
      <c r="AQW12" s="27">
        <v>0.12330000000000001</v>
      </c>
      <c r="AQX12" s="27">
        <v>0.1236</v>
      </c>
      <c r="AQY12" s="27">
        <v>0.1242</v>
      </c>
      <c r="AQZ12" s="27">
        <v>0.1236</v>
      </c>
      <c r="ARA12" s="27">
        <v>0.123</v>
      </c>
      <c r="ARB12" s="27">
        <v>0.12280000000000001</v>
      </c>
      <c r="ARC12" s="27">
        <v>0.12280000000000001</v>
      </c>
      <c r="ARD12" s="27">
        <v>0.12280000000000001</v>
      </c>
      <c r="ARE12" s="27">
        <v>0.1229</v>
      </c>
      <c r="ARF12" s="27">
        <v>0.1231</v>
      </c>
      <c r="ARG12" s="27">
        <v>0.1237</v>
      </c>
      <c r="ARH12" s="27">
        <v>0.1227</v>
      </c>
      <c r="ARI12" s="27">
        <v>0.12230000000000001</v>
      </c>
      <c r="ARJ12" s="27">
        <v>0.12230000000000001</v>
      </c>
      <c r="ARK12" s="27">
        <v>0.12230000000000001</v>
      </c>
      <c r="ARL12" s="27">
        <v>0.12280000000000001</v>
      </c>
      <c r="ARM12" s="27">
        <v>0.12239999999999999</v>
      </c>
      <c r="ARN12" s="27">
        <v>0.12280000000000001</v>
      </c>
      <c r="ARO12" s="27">
        <v>0.123</v>
      </c>
      <c r="ARP12" s="27">
        <v>0.1237</v>
      </c>
      <c r="ARQ12" s="27">
        <v>0.1237</v>
      </c>
      <c r="ARR12" s="27">
        <v>0.1237</v>
      </c>
      <c r="ARS12" s="27">
        <v>0.1234</v>
      </c>
      <c r="ART12" s="27">
        <v>0.1225</v>
      </c>
      <c r="ARU12" s="27">
        <v>0.1208</v>
      </c>
      <c r="ARV12" s="27">
        <v>0.1203</v>
      </c>
      <c r="ARW12" s="27">
        <v>0.1203</v>
      </c>
      <c r="ARX12" s="27">
        <v>0.1203</v>
      </c>
      <c r="ARY12" s="27">
        <v>0.1203</v>
      </c>
      <c r="ARZ12" s="27">
        <v>0.1203</v>
      </c>
      <c r="ASA12" s="27">
        <v>0.121</v>
      </c>
      <c r="ASB12" s="27">
        <v>0.1215</v>
      </c>
      <c r="ASC12" s="27">
        <v>0.12180000000000001</v>
      </c>
      <c r="ASD12" s="27">
        <v>0.1216</v>
      </c>
      <c r="ASE12" s="27">
        <v>0.1216</v>
      </c>
      <c r="ASF12" s="27">
        <v>0.1216</v>
      </c>
      <c r="ASG12" s="27">
        <v>0.1217</v>
      </c>
      <c r="ASH12" s="27">
        <v>0.12</v>
      </c>
      <c r="ASI12" s="27">
        <v>0.1202</v>
      </c>
      <c r="ASJ12" s="27">
        <v>0.1198</v>
      </c>
      <c r="ASK12" s="27">
        <v>0.1191</v>
      </c>
      <c r="ASL12" s="27">
        <v>0.1191</v>
      </c>
      <c r="ASM12" s="27">
        <v>0.1191</v>
      </c>
      <c r="ASN12" s="27">
        <v>0.11749999999999999</v>
      </c>
      <c r="ASO12" s="27">
        <v>0.1181</v>
      </c>
      <c r="ASP12" s="27">
        <v>0.1177</v>
      </c>
      <c r="ASQ12" s="27">
        <v>0.1174</v>
      </c>
      <c r="ASR12" s="27">
        <v>0.11749999999999999</v>
      </c>
      <c r="ASS12" s="27">
        <v>0.11749999999999999</v>
      </c>
      <c r="AST12" s="27">
        <v>0.11749999999999999</v>
      </c>
      <c r="ASU12" s="27">
        <v>0.1164</v>
      </c>
      <c r="ASV12" s="27">
        <v>0.1162</v>
      </c>
      <c r="ASW12" s="27">
        <v>0.11609999999999999</v>
      </c>
      <c r="ASX12" s="27">
        <v>0.1168</v>
      </c>
      <c r="ASY12" s="27">
        <v>0.1174</v>
      </c>
      <c r="ASZ12" s="27">
        <v>0.1174</v>
      </c>
      <c r="ATA12" s="27">
        <v>0.1174</v>
      </c>
      <c r="ATB12" s="27">
        <v>0.11749999999999999</v>
      </c>
      <c r="ATC12" s="27">
        <v>0.1173</v>
      </c>
      <c r="ATD12" s="27">
        <v>0.1177</v>
      </c>
      <c r="ATE12" s="27">
        <v>0.1178</v>
      </c>
      <c r="ATF12" s="27">
        <v>0.1182</v>
      </c>
      <c r="ATG12" s="27">
        <v>0.1182</v>
      </c>
      <c r="ATH12" s="27">
        <v>0.1182</v>
      </c>
      <c r="ATI12" s="27">
        <v>0.1179</v>
      </c>
      <c r="ATJ12" s="27">
        <v>0.1176</v>
      </c>
      <c r="ATK12" s="27">
        <v>0.1179</v>
      </c>
      <c r="ATL12" s="27">
        <v>0.1179</v>
      </c>
      <c r="ATM12" s="27">
        <v>0.1192</v>
      </c>
      <c r="ATN12" s="27">
        <v>0.1192</v>
      </c>
      <c r="ATO12" s="27">
        <v>0.1192</v>
      </c>
      <c r="ATP12" s="27">
        <v>0.1192</v>
      </c>
      <c r="ATQ12" s="27">
        <v>0.1183</v>
      </c>
      <c r="ATR12" s="27">
        <v>0.1181</v>
      </c>
      <c r="ATS12" s="27">
        <v>0.1177</v>
      </c>
      <c r="ATT12" s="27">
        <v>0.1188</v>
      </c>
      <c r="ATU12" s="27">
        <v>0.1188</v>
      </c>
      <c r="ATV12" s="27">
        <v>0.1188</v>
      </c>
      <c r="ATW12" s="27">
        <v>0.1192</v>
      </c>
      <c r="ATX12" s="27">
        <v>0.1168</v>
      </c>
      <c r="ATY12" s="27">
        <v>0.1169</v>
      </c>
      <c r="ATZ12" s="27">
        <v>0.1172</v>
      </c>
      <c r="AUA12" s="27">
        <v>0.1168</v>
      </c>
      <c r="AUB12" s="27">
        <v>0.1168</v>
      </c>
      <c r="AUC12" s="27">
        <v>0.1168</v>
      </c>
      <c r="AUD12" s="27">
        <v>0.1172</v>
      </c>
      <c r="AUE12" s="27">
        <v>0.1176</v>
      </c>
      <c r="AUF12" s="27">
        <v>0.11700000000000001</v>
      </c>
      <c r="AUG12" s="27">
        <v>0.1166</v>
      </c>
      <c r="AUH12" s="27">
        <v>0.11650000000000001</v>
      </c>
      <c r="AUI12" s="27">
        <v>0.11650000000000001</v>
      </c>
      <c r="AUJ12" s="27">
        <v>0.11650000000000001</v>
      </c>
      <c r="AUK12" s="27">
        <v>0.11650000000000001</v>
      </c>
      <c r="AUL12" s="27">
        <v>0.1167</v>
      </c>
      <c r="AUM12" s="27">
        <v>0.1166</v>
      </c>
      <c r="AUN12" s="27">
        <v>0.1166</v>
      </c>
      <c r="AUO12" s="27">
        <v>0.1168</v>
      </c>
      <c r="AUP12" s="27">
        <v>0.1168</v>
      </c>
      <c r="AUQ12" s="27">
        <v>0.1168</v>
      </c>
      <c r="AUR12" s="27">
        <v>0.1173</v>
      </c>
      <c r="AUS12" s="27">
        <v>0.11700000000000001</v>
      </c>
      <c r="AUT12" s="27">
        <v>0.1172</v>
      </c>
      <c r="AUU12" s="27">
        <v>0.1174</v>
      </c>
      <c r="AUV12" s="27">
        <v>0.1172</v>
      </c>
      <c r="AUW12" s="27">
        <v>0.1172</v>
      </c>
      <c r="AUX12" s="27">
        <v>0.1172</v>
      </c>
      <c r="AUY12" s="27">
        <v>0.1171</v>
      </c>
      <c r="AUZ12" s="27">
        <v>0.1163</v>
      </c>
      <c r="AVA12" s="27">
        <v>0.11650000000000001</v>
      </c>
      <c r="AVB12" s="27">
        <v>0.1188</v>
      </c>
      <c r="AVC12" s="27">
        <v>0.11849999999999999</v>
      </c>
      <c r="AVD12" s="27">
        <v>0.11849999999999999</v>
      </c>
      <c r="AVE12" s="27">
        <v>0.11849999999999999</v>
      </c>
      <c r="AVF12" s="27">
        <v>0.11849999999999999</v>
      </c>
      <c r="AVG12" s="27">
        <v>0.11890000000000001</v>
      </c>
      <c r="AVH12" s="27">
        <v>0.1196</v>
      </c>
      <c r="AVI12" s="27">
        <v>0.1193</v>
      </c>
      <c r="AVJ12" s="27">
        <v>0.1191</v>
      </c>
      <c r="AVK12" s="27">
        <v>0.1191</v>
      </c>
      <c r="AVL12" s="27">
        <v>0.1191</v>
      </c>
      <c r="AVM12" s="27">
        <v>0.1191</v>
      </c>
      <c r="AVN12" s="27">
        <v>0.11849999999999999</v>
      </c>
      <c r="AVO12" s="27">
        <v>0.1182</v>
      </c>
      <c r="AVP12" s="27">
        <v>0.11700000000000001</v>
      </c>
      <c r="AVQ12" s="27">
        <v>0.1169</v>
      </c>
      <c r="AVR12" s="27">
        <v>0.1169</v>
      </c>
      <c r="AVS12" s="27">
        <v>0.1169</v>
      </c>
      <c r="AVT12" s="27">
        <v>0.11650000000000001</v>
      </c>
      <c r="AVU12" s="27">
        <v>0.1176</v>
      </c>
      <c r="AVV12" s="27">
        <v>0.1183</v>
      </c>
      <c r="AVW12" s="27">
        <v>0.1173</v>
      </c>
      <c r="AVX12" s="27">
        <v>0.1177</v>
      </c>
      <c r="AVY12" s="27">
        <v>0.1177</v>
      </c>
      <c r="AVZ12" s="27">
        <v>0.1177</v>
      </c>
      <c r="AWA12" s="27">
        <v>0.11799999999999999</v>
      </c>
      <c r="AWB12" s="27">
        <v>0.1182</v>
      </c>
      <c r="AWC12" s="27">
        <v>0.1179</v>
      </c>
      <c r="AWD12" s="27">
        <v>0.1172</v>
      </c>
      <c r="AWE12" s="27">
        <v>0.1176</v>
      </c>
      <c r="AWF12" s="27">
        <v>0.1176</v>
      </c>
      <c r="AWG12" s="27">
        <v>0.1176</v>
      </c>
      <c r="AWH12" s="27">
        <v>0.1157</v>
      </c>
      <c r="AWI12" s="27">
        <v>0.1152</v>
      </c>
      <c r="AWJ12" s="27">
        <v>0.11509999999999999</v>
      </c>
      <c r="AWK12" s="27">
        <v>0.1149</v>
      </c>
      <c r="AWL12" s="27">
        <v>0.1145</v>
      </c>
      <c r="AWM12" s="27">
        <v>0.1145</v>
      </c>
      <c r="AWN12" s="27">
        <v>0.1145</v>
      </c>
      <c r="AWO12" s="27">
        <v>0.1144</v>
      </c>
      <c r="AWP12" s="27">
        <v>0.1142</v>
      </c>
      <c r="AWQ12" s="27">
        <v>0.115</v>
      </c>
      <c r="AWR12" s="27">
        <v>0.1149</v>
      </c>
      <c r="AWS12" s="27">
        <v>0.1152</v>
      </c>
      <c r="AWT12" s="27">
        <v>0.1152</v>
      </c>
      <c r="AWU12" s="27">
        <v>0.1152</v>
      </c>
      <c r="AWV12" s="27">
        <v>0.1148</v>
      </c>
      <c r="AWW12" s="27">
        <v>0.1147</v>
      </c>
      <c r="AWX12" s="27">
        <v>0.1144</v>
      </c>
      <c r="AWY12" s="27">
        <v>0.115</v>
      </c>
      <c r="AWZ12" s="27">
        <v>0.1153</v>
      </c>
      <c r="AXA12" s="27">
        <v>0.1153</v>
      </c>
      <c r="AXB12" s="27">
        <v>0.1153</v>
      </c>
      <c r="AXC12" s="27">
        <v>0.1153</v>
      </c>
      <c r="AXD12" s="27">
        <v>0.1149</v>
      </c>
      <c r="AXE12" s="27">
        <v>0.115</v>
      </c>
      <c r="AXF12" s="27">
        <v>0.1154</v>
      </c>
      <c r="AXG12" s="27">
        <v>0.1158</v>
      </c>
      <c r="AXH12" s="27">
        <v>0.1158</v>
      </c>
      <c r="AXI12" s="27">
        <v>0.1158</v>
      </c>
      <c r="AXJ12" s="27">
        <v>0.1159</v>
      </c>
      <c r="AXK12" s="27">
        <v>0.1167</v>
      </c>
      <c r="AXL12" s="27">
        <v>0.1168</v>
      </c>
      <c r="AXM12" s="27">
        <v>0.1176</v>
      </c>
      <c r="AXN12" s="27">
        <v>0.1174</v>
      </c>
      <c r="AXO12" s="27">
        <v>0.1174</v>
      </c>
      <c r="AXP12" s="27">
        <v>0.1174</v>
      </c>
      <c r="AXQ12" s="27">
        <v>0.1168</v>
      </c>
      <c r="AXR12" s="27">
        <v>0.1187</v>
      </c>
      <c r="AXS12" s="27">
        <v>0.1176</v>
      </c>
      <c r="AXT12" s="27">
        <v>0.1174</v>
      </c>
      <c r="AXU12" s="27">
        <v>0.1178</v>
      </c>
      <c r="AXV12" s="27">
        <v>0.1178</v>
      </c>
      <c r="AXW12" s="27">
        <v>0.1178</v>
      </c>
      <c r="AXX12" s="27">
        <v>0.1201</v>
      </c>
      <c r="AXY12" s="27">
        <v>0.1205</v>
      </c>
      <c r="AXZ12" s="27">
        <v>0.1207</v>
      </c>
      <c r="AYA12" s="27">
        <v>0.1206</v>
      </c>
      <c r="AYB12" s="27">
        <v>0.12139999999999999</v>
      </c>
      <c r="AYC12" s="27">
        <v>0.12139999999999999</v>
      </c>
      <c r="AYD12" s="27">
        <v>0.12139999999999999</v>
      </c>
      <c r="AYE12" s="27">
        <v>0.1226</v>
      </c>
      <c r="AYF12" s="27">
        <v>0.1231</v>
      </c>
      <c r="AYG12" s="27">
        <v>0.1229</v>
      </c>
      <c r="AYH12" s="27">
        <v>0.12230000000000001</v>
      </c>
      <c r="AYI12" s="27">
        <v>0.1226</v>
      </c>
      <c r="AYJ12" s="27">
        <v>0.1226</v>
      </c>
      <c r="AYK12" s="27">
        <v>0.1226</v>
      </c>
      <c r="AYL12" s="27">
        <v>0.12130000000000001</v>
      </c>
      <c r="AYM12" s="27">
        <v>0.1212</v>
      </c>
      <c r="AYN12" s="27">
        <v>0.1205</v>
      </c>
      <c r="AYO12" s="27">
        <v>0.1202</v>
      </c>
      <c r="AYP12" s="27">
        <v>0.1195</v>
      </c>
      <c r="AYQ12" s="27">
        <v>0.1195</v>
      </c>
      <c r="AYR12" s="27">
        <v>0.1195</v>
      </c>
      <c r="AYS12" s="27">
        <v>0.11899999999999999</v>
      </c>
      <c r="AYT12" s="27">
        <v>0.1191</v>
      </c>
      <c r="AYU12" s="27">
        <v>0.1186</v>
      </c>
      <c r="AYV12" s="27">
        <v>0.1182</v>
      </c>
      <c r="AYW12" s="27">
        <v>0.1187</v>
      </c>
      <c r="AYX12" s="27">
        <v>0.1187</v>
      </c>
      <c r="AYY12" s="27">
        <v>0.1187</v>
      </c>
      <c r="AYZ12" s="27">
        <v>0.1192</v>
      </c>
      <c r="AZA12" s="27">
        <v>0.11890000000000001</v>
      </c>
      <c r="AZB12" s="27">
        <v>0.11940000000000001</v>
      </c>
      <c r="AZC12" s="27">
        <v>0.1206</v>
      </c>
      <c r="AZD12" s="27">
        <v>0.1225</v>
      </c>
      <c r="AZE12" s="27">
        <v>0.1225</v>
      </c>
      <c r="AZF12" s="27">
        <v>0.1225</v>
      </c>
      <c r="AZG12" s="27">
        <v>0.1212</v>
      </c>
      <c r="AZH12" s="27">
        <v>0.12039999999999999</v>
      </c>
      <c r="AZI12" s="27">
        <v>0.12139999999999999</v>
      </c>
      <c r="AZJ12" s="27">
        <v>0.1211</v>
      </c>
      <c r="AZK12" s="27">
        <v>0.1202</v>
      </c>
      <c r="AZL12" s="27">
        <v>0.1202</v>
      </c>
      <c r="AZM12" s="27">
        <v>0.1202</v>
      </c>
      <c r="AZN12" s="27">
        <v>0.11899999999999999</v>
      </c>
      <c r="AZO12" s="27">
        <v>0.11849999999999999</v>
      </c>
      <c r="AZP12" s="27">
        <v>0.11849999999999999</v>
      </c>
      <c r="AZQ12" s="27">
        <v>0.1183</v>
      </c>
      <c r="AZR12" s="27">
        <v>0.1183</v>
      </c>
      <c r="AZS12" s="27">
        <v>0.1183</v>
      </c>
      <c r="AZT12" s="27">
        <v>0.1183</v>
      </c>
      <c r="AZU12" s="27">
        <v>0.1196</v>
      </c>
      <c r="AZV12" s="27">
        <v>0.11849999999999999</v>
      </c>
      <c r="AZW12" s="27">
        <v>0.1183</v>
      </c>
      <c r="AZX12" s="27">
        <v>0.11799999999999999</v>
      </c>
      <c r="AZY12" s="27">
        <v>0.1187</v>
      </c>
      <c r="AZZ12" s="27">
        <v>0.1187</v>
      </c>
      <c r="BAA12" s="27">
        <v>0.1187</v>
      </c>
      <c r="BAB12" s="27">
        <v>0.1179</v>
      </c>
      <c r="BAC12" s="27">
        <v>0.1181</v>
      </c>
      <c r="BAD12" s="27">
        <v>0.1203</v>
      </c>
      <c r="BAE12" s="27">
        <v>0.121</v>
      </c>
      <c r="BAF12" s="27">
        <v>0.11840000000000001</v>
      </c>
      <c r="BAG12" s="27">
        <v>0.11840000000000001</v>
      </c>
      <c r="BAH12" s="27">
        <v>0.11840000000000001</v>
      </c>
      <c r="BAI12" s="27">
        <v>0.1177</v>
      </c>
      <c r="BAJ12" s="27">
        <v>0.1167</v>
      </c>
      <c r="BAK12" s="27">
        <v>0.1173</v>
      </c>
      <c r="BAL12" s="27">
        <v>0.11749999999999999</v>
      </c>
      <c r="BAM12" s="27">
        <v>0.11849999999999999</v>
      </c>
      <c r="BAN12" s="27">
        <v>0.11849999999999999</v>
      </c>
      <c r="BAO12" s="27">
        <v>0.11849999999999999</v>
      </c>
      <c r="BAP12" s="27">
        <v>0.11749999999999999</v>
      </c>
      <c r="BAQ12" s="27">
        <v>0.1164</v>
      </c>
      <c r="BAR12" s="27">
        <v>0.1153</v>
      </c>
      <c r="BAS12" s="27">
        <v>0.1142</v>
      </c>
      <c r="BAT12" s="27">
        <v>0.1143</v>
      </c>
      <c r="BAU12" s="27">
        <v>0.1143</v>
      </c>
      <c r="BAV12" s="27">
        <v>0.1143</v>
      </c>
      <c r="BAW12" s="27">
        <v>0.11409999999999999</v>
      </c>
      <c r="BAX12" s="27">
        <v>0.1148</v>
      </c>
      <c r="BAY12" s="27">
        <v>0.1162</v>
      </c>
      <c r="BAZ12" s="27">
        <v>0.1154</v>
      </c>
      <c r="BBA12" s="27">
        <v>0.1159</v>
      </c>
      <c r="BBB12" s="27">
        <v>0.1159</v>
      </c>
      <c r="BBC12" s="27">
        <v>0.1159</v>
      </c>
      <c r="BBD12" s="27">
        <v>0.1157</v>
      </c>
      <c r="BBE12" s="27">
        <v>0.1164</v>
      </c>
      <c r="BBF12" s="27">
        <v>0.1166</v>
      </c>
      <c r="BBG12" s="27">
        <v>0.11700000000000001</v>
      </c>
      <c r="BBH12" s="27">
        <v>0.11600000000000001</v>
      </c>
      <c r="BBI12" s="27">
        <v>0.11600000000000001</v>
      </c>
      <c r="BBJ12" s="27">
        <v>0.11600000000000001</v>
      </c>
      <c r="BBK12" s="27">
        <v>0.1166</v>
      </c>
      <c r="BBL12" s="27">
        <v>0.1162</v>
      </c>
      <c r="BBM12" s="27">
        <v>0.11600000000000001</v>
      </c>
      <c r="BBN12" s="27">
        <v>0.11609999999999999</v>
      </c>
      <c r="BBO12" s="27">
        <v>0.11650000000000001</v>
      </c>
      <c r="BBP12" s="27">
        <v>0.11650000000000001</v>
      </c>
      <c r="BBQ12" s="27">
        <v>0.11650000000000001</v>
      </c>
      <c r="BBR12" s="27">
        <v>0.1171</v>
      </c>
      <c r="BBS12" s="27">
        <v>0.1177</v>
      </c>
      <c r="BBT12" s="27">
        <v>0.1173</v>
      </c>
      <c r="BBU12" s="27">
        <v>0.1177</v>
      </c>
      <c r="BBV12" s="27">
        <v>0.11890000000000001</v>
      </c>
      <c r="BBW12" s="27">
        <v>0.11890000000000001</v>
      </c>
      <c r="BBX12" s="27">
        <v>0.11890000000000001</v>
      </c>
      <c r="BBY12" s="27">
        <v>0.1181</v>
      </c>
      <c r="BBZ12" s="27">
        <v>0.1174</v>
      </c>
      <c r="BCA12" s="27">
        <v>0.1172</v>
      </c>
      <c r="BCB12" s="27">
        <v>0.11749999999999999</v>
      </c>
      <c r="BCC12" s="27">
        <v>0.11840000000000001</v>
      </c>
      <c r="BCD12" s="27">
        <v>0.11840000000000001</v>
      </c>
      <c r="BCE12" s="27">
        <v>0.11840000000000001</v>
      </c>
      <c r="BCF12" s="27">
        <v>0.11840000000000001</v>
      </c>
      <c r="BCG12" s="27">
        <v>0.1201</v>
      </c>
      <c r="BCH12" s="27">
        <v>0.12139999999999999</v>
      </c>
      <c r="BCI12" s="27">
        <v>0.12039999999999999</v>
      </c>
      <c r="BCJ12" s="27">
        <v>0.12089999999999999</v>
      </c>
      <c r="BCK12" s="27">
        <v>0.12089999999999999</v>
      </c>
      <c r="BCL12" s="27">
        <v>0.12089999999999999</v>
      </c>
      <c r="BCM12" s="27">
        <v>0.12139999999999999</v>
      </c>
      <c r="BCN12" s="27">
        <v>0.1217</v>
      </c>
      <c r="BCO12" s="27">
        <v>0.1217</v>
      </c>
      <c r="BCP12" s="27">
        <v>0.123</v>
      </c>
      <c r="BCQ12" s="27">
        <v>0.1226</v>
      </c>
      <c r="BCR12" s="27">
        <v>0.1226</v>
      </c>
      <c r="BCS12" s="27">
        <v>0.1226</v>
      </c>
      <c r="BCT12" s="27">
        <v>0.1237</v>
      </c>
      <c r="BCU12" s="27">
        <v>0.12239999999999999</v>
      </c>
      <c r="BCV12" s="27">
        <v>0.122</v>
      </c>
      <c r="BCW12" s="27">
        <v>0.1222</v>
      </c>
      <c r="BCX12" s="27">
        <v>0.12189999999999999</v>
      </c>
      <c r="BCY12" s="27">
        <v>0.12189999999999999</v>
      </c>
      <c r="BCZ12" s="27">
        <v>0.12189999999999999</v>
      </c>
      <c r="BDA12" s="27">
        <v>0.12139999999999999</v>
      </c>
      <c r="BDB12" s="27">
        <v>0.1205</v>
      </c>
      <c r="BDC12" s="27">
        <v>0.1203</v>
      </c>
      <c r="BDD12" s="27">
        <v>0.1192</v>
      </c>
      <c r="BDE12" s="27">
        <v>0.1201</v>
      </c>
      <c r="BDF12" s="27">
        <v>0.1201</v>
      </c>
      <c r="BDG12" s="27">
        <v>0.1201</v>
      </c>
      <c r="BDH12" s="27">
        <v>0.1212</v>
      </c>
      <c r="BDI12" s="27">
        <v>0.1186</v>
      </c>
      <c r="BDJ12" s="27">
        <v>0.1176</v>
      </c>
      <c r="BDK12" s="27">
        <v>0.1168</v>
      </c>
      <c r="BDL12" s="27">
        <v>0.1176</v>
      </c>
      <c r="BDM12" s="27">
        <v>0.1176</v>
      </c>
      <c r="BDN12" s="27">
        <v>0.1176</v>
      </c>
      <c r="BDO12" s="27">
        <v>0.1176</v>
      </c>
      <c r="BDP12" s="27">
        <v>0.1172</v>
      </c>
      <c r="BDQ12" s="27">
        <v>0.11890000000000001</v>
      </c>
      <c r="BDR12" s="27">
        <v>0.1188</v>
      </c>
      <c r="BDS12" s="27">
        <v>0.1207</v>
      </c>
      <c r="BDT12" s="27">
        <v>0.1207</v>
      </c>
      <c r="BDU12" s="27">
        <v>0.1207</v>
      </c>
      <c r="BDV12" s="27">
        <v>0.1202</v>
      </c>
      <c r="BDW12" s="27">
        <v>0.1196</v>
      </c>
      <c r="BDX12" s="27">
        <v>0.12</v>
      </c>
      <c r="BDY12" s="27">
        <v>0.12139999999999999</v>
      </c>
      <c r="BDZ12" s="27">
        <v>0.1202</v>
      </c>
      <c r="BEA12" s="27">
        <v>0.1202</v>
      </c>
      <c r="BEB12" s="27">
        <v>0.1202</v>
      </c>
      <c r="BEC12" s="27">
        <v>0.1216</v>
      </c>
      <c r="BED12" s="27">
        <v>0.1203</v>
      </c>
      <c r="BEE12" s="27">
        <v>0.1207</v>
      </c>
      <c r="BEF12" s="27">
        <v>0.1202</v>
      </c>
      <c r="BEG12" s="27">
        <v>0.1207</v>
      </c>
      <c r="BEH12" s="27">
        <v>0.1207</v>
      </c>
      <c r="BEI12" s="27">
        <v>0.1207</v>
      </c>
      <c r="BEJ12" s="27">
        <v>0.1216</v>
      </c>
      <c r="BEK12" s="27">
        <v>0.1207</v>
      </c>
      <c r="BEL12" s="27">
        <v>0.1192</v>
      </c>
      <c r="BEM12" s="27">
        <v>0.1195</v>
      </c>
      <c r="BEN12" s="27">
        <v>0.1203</v>
      </c>
      <c r="BEO12" s="27">
        <v>0.1203</v>
      </c>
      <c r="BEP12" s="27">
        <v>0.1203</v>
      </c>
      <c r="BEQ12" s="27">
        <v>0.1203</v>
      </c>
      <c r="BER12" s="27">
        <v>0.1187</v>
      </c>
      <c r="BES12" s="27">
        <v>0.11650000000000001</v>
      </c>
      <c r="BET12" s="27">
        <v>0.1157</v>
      </c>
      <c r="BEU12" s="27">
        <v>0.1154</v>
      </c>
      <c r="BEV12" s="27">
        <v>0.1154</v>
      </c>
      <c r="BEW12" s="27">
        <v>0.1154</v>
      </c>
      <c r="BEX12" s="27">
        <v>0.1149</v>
      </c>
      <c r="BEY12" s="27">
        <v>0.11550000000000001</v>
      </c>
      <c r="BEZ12" s="27">
        <v>0.1152</v>
      </c>
      <c r="BFA12" s="27">
        <v>0.1153</v>
      </c>
      <c r="BFB12" s="27">
        <v>0.1164</v>
      </c>
      <c r="BFC12" s="27">
        <v>0.1164</v>
      </c>
      <c r="BFD12" s="27">
        <v>0.1164</v>
      </c>
      <c r="BFE12" s="27">
        <v>0.1157</v>
      </c>
      <c r="BFF12" s="27">
        <v>0.11360000000000001</v>
      </c>
      <c r="BFG12" s="27">
        <v>0.1133</v>
      </c>
      <c r="BFH12" s="27">
        <v>0.11310000000000001</v>
      </c>
      <c r="BFI12" s="27">
        <v>0.1133</v>
      </c>
      <c r="BFJ12" s="27">
        <v>0.1133</v>
      </c>
      <c r="BFK12" s="27">
        <v>0.1133</v>
      </c>
      <c r="BFL12" s="27">
        <v>0.1153</v>
      </c>
      <c r="BFM12" s="27">
        <v>0.11609999999999999</v>
      </c>
      <c r="BFN12" s="27">
        <v>0.1157</v>
      </c>
      <c r="BFO12" s="27">
        <v>0.1159</v>
      </c>
      <c r="BFP12" s="27">
        <v>0.1159</v>
      </c>
      <c r="BFQ12" s="27">
        <v>0.1159</v>
      </c>
      <c r="BFR12" s="27">
        <v>0.1159</v>
      </c>
      <c r="BFS12" s="27">
        <v>0.1159</v>
      </c>
      <c r="BFT12" s="27">
        <v>0.1162</v>
      </c>
      <c r="BFU12" s="27">
        <v>0.1158</v>
      </c>
      <c r="BFV12" s="27">
        <v>0.1164</v>
      </c>
      <c r="BFW12" s="27">
        <v>0.11650000000000001</v>
      </c>
      <c r="BFX12" s="27">
        <v>0.11650000000000001</v>
      </c>
      <c r="BFY12" s="27">
        <v>0.11650000000000001</v>
      </c>
      <c r="BFZ12" s="27">
        <v>0.1177</v>
      </c>
      <c r="BGA12" s="27">
        <v>0.1181</v>
      </c>
      <c r="BGB12" s="27">
        <v>0.1179</v>
      </c>
      <c r="BGC12" s="27">
        <v>0.1176</v>
      </c>
      <c r="BGD12" s="27">
        <v>0.1159</v>
      </c>
      <c r="BGE12" s="27">
        <v>0.1159</v>
      </c>
      <c r="BGF12" s="27">
        <v>0.1159</v>
      </c>
      <c r="BGG12" s="27">
        <v>0.11509999999999999</v>
      </c>
      <c r="BGH12" s="27">
        <v>0.1135</v>
      </c>
      <c r="BGI12" s="27">
        <v>0.1159</v>
      </c>
      <c r="BGJ12" s="27">
        <v>0.1153</v>
      </c>
      <c r="BGK12" s="27">
        <v>0.11550000000000001</v>
      </c>
      <c r="BGL12" s="27">
        <v>0.11550000000000001</v>
      </c>
      <c r="BGM12" s="27">
        <v>0.11550000000000001</v>
      </c>
      <c r="BGN12" s="27">
        <v>0.1164</v>
      </c>
      <c r="BGO12" s="27">
        <v>0.11600000000000001</v>
      </c>
      <c r="BGP12" s="27">
        <v>0.1169</v>
      </c>
      <c r="BGQ12" s="27">
        <v>0.1182</v>
      </c>
      <c r="BGR12" s="27">
        <v>0.1193</v>
      </c>
      <c r="BGS12" s="27">
        <v>0.1193</v>
      </c>
      <c r="BGT12" s="27">
        <v>0.1193</v>
      </c>
      <c r="BGU12" s="27">
        <v>0.1201</v>
      </c>
      <c r="BGV12" s="27">
        <v>0.12039999999999999</v>
      </c>
      <c r="BGW12" s="27">
        <v>0.12039999999999999</v>
      </c>
      <c r="BGX12" s="27">
        <v>0.1202</v>
      </c>
      <c r="BGY12" s="27">
        <v>0.12</v>
      </c>
      <c r="BGZ12" s="27">
        <v>0.12</v>
      </c>
      <c r="BHA12" s="27">
        <v>0.12</v>
      </c>
      <c r="BHB12" s="27">
        <v>0.1202</v>
      </c>
      <c r="BHC12" s="27">
        <v>0.1195</v>
      </c>
      <c r="BHD12" s="27">
        <v>0.11899999999999999</v>
      </c>
      <c r="BHE12" s="27">
        <v>0.1181</v>
      </c>
      <c r="BHF12" s="27">
        <v>0.1187</v>
      </c>
      <c r="BHG12" s="27">
        <v>0.1187</v>
      </c>
      <c r="BHH12" s="27">
        <v>0.1187</v>
      </c>
      <c r="BHI12" s="27">
        <v>0.11899999999999999</v>
      </c>
      <c r="BHJ12" s="27">
        <v>0.1191</v>
      </c>
      <c r="BHK12" s="27">
        <v>0.11990000000000001</v>
      </c>
      <c r="BHL12" s="27">
        <v>0.11899999999999999</v>
      </c>
      <c r="BHM12" s="27">
        <v>0.1187</v>
      </c>
      <c r="BHN12" s="27">
        <v>0.1187</v>
      </c>
      <c r="BHO12" s="27">
        <v>0.1187</v>
      </c>
      <c r="BHP12" s="27">
        <v>0.1176</v>
      </c>
      <c r="BHQ12" s="27">
        <v>0.1196</v>
      </c>
      <c r="BHR12" s="27">
        <v>0.1198</v>
      </c>
      <c r="BHS12" s="27">
        <v>0.1191</v>
      </c>
      <c r="BHT12" s="27">
        <v>0.121</v>
      </c>
      <c r="BHU12" s="27">
        <v>0.121</v>
      </c>
      <c r="BHV12" s="27">
        <v>0.121</v>
      </c>
      <c r="BHW12" s="27">
        <v>0.1206</v>
      </c>
      <c r="BHX12" s="27">
        <v>0.12139999999999999</v>
      </c>
      <c r="BHY12" s="27">
        <v>0.12089999999999999</v>
      </c>
      <c r="BHZ12" s="27">
        <v>0.1207</v>
      </c>
      <c r="BIA12" s="27">
        <v>0.1208</v>
      </c>
      <c r="BIB12" s="27">
        <v>0.1208</v>
      </c>
      <c r="BIC12" s="27">
        <v>0.1208</v>
      </c>
      <c r="BID12" s="27">
        <v>0.12130000000000001</v>
      </c>
      <c r="BIE12" s="27">
        <v>0.1221</v>
      </c>
      <c r="BIF12" s="27">
        <v>0.1215</v>
      </c>
      <c r="BIG12" s="27">
        <v>0.1201</v>
      </c>
      <c r="BIH12" s="27">
        <v>0.12</v>
      </c>
      <c r="BII12" s="27">
        <v>0.12</v>
      </c>
      <c r="BIJ12" s="27">
        <v>0.12</v>
      </c>
      <c r="BIK12" s="27">
        <v>0.1231</v>
      </c>
      <c r="BIL12" s="27">
        <v>0.123</v>
      </c>
      <c r="BIM12" s="27">
        <v>0.12280000000000001</v>
      </c>
      <c r="BIN12" s="27">
        <v>0.1234</v>
      </c>
      <c r="BIO12" s="27">
        <v>0.1232</v>
      </c>
      <c r="BIP12" s="27">
        <v>0.1232</v>
      </c>
      <c r="BIQ12" s="27">
        <v>0.1232</v>
      </c>
      <c r="BIR12" s="27">
        <v>0.1237</v>
      </c>
      <c r="BIS12" s="27">
        <v>0.1239</v>
      </c>
      <c r="BIT12" s="27">
        <v>0.1246</v>
      </c>
      <c r="BIU12" s="27">
        <v>0.1237</v>
      </c>
      <c r="BIV12" s="27">
        <v>0.1245</v>
      </c>
      <c r="BIW12" s="27">
        <v>0.1245</v>
      </c>
      <c r="BIX12" s="27">
        <v>0.1245</v>
      </c>
      <c r="BIY12" s="27">
        <v>0.12470000000000001</v>
      </c>
      <c r="BIZ12" s="27">
        <v>0.12590000000000001</v>
      </c>
      <c r="BJA12" s="27">
        <v>0.1265</v>
      </c>
      <c r="BJB12" s="27">
        <v>0.12559999999999999</v>
      </c>
      <c r="BJC12" s="27">
        <v>0.12720000000000001</v>
      </c>
      <c r="BJD12" s="27">
        <v>0.12720000000000001</v>
      </c>
      <c r="BJE12" s="27">
        <v>0.12720000000000001</v>
      </c>
      <c r="BJF12" s="27">
        <v>0.1293</v>
      </c>
      <c r="BJG12" s="27">
        <v>0.1293</v>
      </c>
      <c r="BJH12" s="27">
        <v>0.1283</v>
      </c>
      <c r="BJI12" s="27">
        <v>0.12670000000000001</v>
      </c>
      <c r="BJJ12" s="27">
        <v>0.12809999999999999</v>
      </c>
      <c r="BJK12" s="27">
        <v>0.12809999999999999</v>
      </c>
      <c r="BJL12" s="27">
        <v>0.12809999999999999</v>
      </c>
      <c r="BJM12" s="27">
        <v>0.12809999999999999</v>
      </c>
      <c r="BJN12" s="27">
        <v>0.12809999999999999</v>
      </c>
      <c r="BJO12" s="27">
        <v>0.1285</v>
      </c>
      <c r="BJP12" s="27">
        <v>0.1283</v>
      </c>
      <c r="BJQ12" s="27">
        <v>0.1298</v>
      </c>
      <c r="BJR12" s="27">
        <v>0.1298</v>
      </c>
      <c r="BJS12" s="27">
        <v>0.1298</v>
      </c>
      <c r="BJT12" s="27">
        <v>0.13020000000000001</v>
      </c>
      <c r="BJU12" s="27">
        <v>0.13100000000000001</v>
      </c>
      <c r="BJV12" s="27">
        <v>0.1313</v>
      </c>
      <c r="BJW12" s="27">
        <v>0.1321</v>
      </c>
      <c r="BJX12" s="27">
        <v>0.13289999999999999</v>
      </c>
      <c r="BJY12" s="27">
        <v>0.13289999999999999</v>
      </c>
      <c r="BJZ12" s="27">
        <v>0.13289999999999999</v>
      </c>
      <c r="BKA12" s="27">
        <v>0.1328</v>
      </c>
      <c r="BKB12" s="27">
        <v>0.13289999999999999</v>
      </c>
      <c r="BKC12" s="27">
        <v>0.13300000000000001</v>
      </c>
      <c r="BKD12" s="27">
        <v>0.13170000000000001</v>
      </c>
      <c r="BKE12" s="27">
        <v>0.13289999999999999</v>
      </c>
      <c r="BKF12" s="27">
        <v>0.13289999999999999</v>
      </c>
      <c r="BKG12" s="27">
        <v>0.13289999999999999</v>
      </c>
      <c r="BKH12" s="27">
        <v>0.13270000000000001</v>
      </c>
      <c r="BKI12" s="27">
        <v>0.13300000000000001</v>
      </c>
      <c r="BKJ12" s="27">
        <v>0.13389999999999999</v>
      </c>
      <c r="BKK12" s="27">
        <v>0.13469999999999999</v>
      </c>
      <c r="BKL12" s="27">
        <v>0.13469999999999999</v>
      </c>
      <c r="BKM12" s="27">
        <v>0.13469999999999999</v>
      </c>
      <c r="BKN12" s="27">
        <v>0.13469999999999999</v>
      </c>
      <c r="BKO12" s="27">
        <v>0.1348</v>
      </c>
      <c r="BKP12" s="27">
        <v>0.1348</v>
      </c>
      <c r="BKQ12" s="27">
        <v>0.1341</v>
      </c>
      <c r="BKR12" s="27">
        <v>0.1343</v>
      </c>
      <c r="BKS12" s="27">
        <v>0.1346</v>
      </c>
      <c r="BKT12" s="27">
        <v>0.1346</v>
      </c>
      <c r="BKU12" s="27">
        <v>0.1346</v>
      </c>
      <c r="BKV12" s="27">
        <v>0.1351</v>
      </c>
      <c r="BKW12" s="27">
        <v>0.13539999999999999</v>
      </c>
      <c r="BKX12" s="27">
        <v>0.13550000000000001</v>
      </c>
      <c r="BKY12" s="27">
        <v>0.13519999999999999</v>
      </c>
      <c r="BKZ12" s="27">
        <v>0.1346</v>
      </c>
      <c r="BLA12" s="27">
        <v>0.1346</v>
      </c>
      <c r="BLB12" s="27">
        <v>0.1346</v>
      </c>
      <c r="BLC12" s="27">
        <v>0.13469999999999999</v>
      </c>
      <c r="BLD12" s="27">
        <v>0.1351</v>
      </c>
      <c r="BLE12" s="27">
        <v>0.13519999999999999</v>
      </c>
      <c r="BLF12" s="27">
        <v>0.1356</v>
      </c>
      <c r="BLG12" s="27">
        <v>0.13450000000000001</v>
      </c>
      <c r="BLH12" s="27">
        <v>0.13450000000000001</v>
      </c>
      <c r="BLI12" s="27">
        <v>0.13450000000000001</v>
      </c>
      <c r="BLJ12" s="27">
        <v>0.13600000000000001</v>
      </c>
      <c r="BLK12" s="27">
        <v>0.13539999999999999</v>
      </c>
      <c r="BLL12" s="27">
        <v>0.1351</v>
      </c>
      <c r="BLM12" s="27">
        <v>0.13539999999999999</v>
      </c>
      <c r="BLN12" s="27">
        <v>0.13519999999999999</v>
      </c>
      <c r="BLO12" s="27">
        <v>0.13519999999999999</v>
      </c>
      <c r="BLP12" s="27">
        <v>0.13519999999999999</v>
      </c>
      <c r="BLQ12" s="27">
        <v>0.13589999999999999</v>
      </c>
      <c r="BLR12" s="27">
        <v>0.13650000000000001</v>
      </c>
      <c r="BLS12" s="27">
        <v>0.13619999999999999</v>
      </c>
      <c r="BLT12" s="27">
        <v>0.13700000000000001</v>
      </c>
      <c r="BLU12" s="27">
        <v>0.13780000000000001</v>
      </c>
      <c r="BLV12" s="27">
        <v>0.13780000000000001</v>
      </c>
      <c r="BLW12" s="27">
        <v>0.13780000000000001</v>
      </c>
      <c r="BLX12" s="27">
        <v>0.13789999999999999</v>
      </c>
      <c r="BLY12" s="27">
        <v>0.13780000000000001</v>
      </c>
      <c r="BLZ12" s="27">
        <v>0.13869999999999999</v>
      </c>
      <c r="BMA12" s="27">
        <v>0.1389</v>
      </c>
      <c r="BMB12" s="27">
        <v>0.1401</v>
      </c>
      <c r="BMC12" s="27">
        <v>0.1401</v>
      </c>
      <c r="BMD12" s="27">
        <v>0.1401</v>
      </c>
      <c r="BME12" s="27">
        <v>0.13869999999999999</v>
      </c>
      <c r="BMF12" s="27">
        <v>0.13769999999999999</v>
      </c>
      <c r="BMG12" s="27">
        <v>0.1381</v>
      </c>
      <c r="BMH12" s="27">
        <v>0.13919999999999999</v>
      </c>
      <c r="BMI12" s="27">
        <v>0.1381</v>
      </c>
      <c r="BMJ12" s="27">
        <v>0.1381</v>
      </c>
      <c r="BMK12" s="27">
        <v>0.1381</v>
      </c>
      <c r="BML12" s="27">
        <v>0.1399</v>
      </c>
      <c r="BMM12" s="27">
        <v>0.13850000000000001</v>
      </c>
      <c r="BMN12" s="27">
        <v>0.13900000000000001</v>
      </c>
      <c r="BMO12" s="27">
        <v>0.1384</v>
      </c>
      <c r="BMP12" s="27">
        <v>0.13850000000000001</v>
      </c>
      <c r="BMQ12" s="27">
        <v>0.13850000000000001</v>
      </c>
      <c r="BMR12" s="27">
        <v>0.13850000000000001</v>
      </c>
      <c r="BMS12" s="27">
        <v>0.13900000000000001</v>
      </c>
      <c r="BMT12" s="27">
        <v>0.1386</v>
      </c>
      <c r="BMU12" s="27">
        <v>0.1376</v>
      </c>
      <c r="BMV12" s="27">
        <v>0.13800000000000001</v>
      </c>
      <c r="BMW12" s="27">
        <v>0.13819999999999999</v>
      </c>
      <c r="BMX12" s="27">
        <v>0.13819999999999999</v>
      </c>
      <c r="BMY12" s="27">
        <v>0.13819999999999999</v>
      </c>
      <c r="BMZ12" s="27">
        <v>0.1384</v>
      </c>
      <c r="BNA12" s="27">
        <v>0.13969999999999999</v>
      </c>
      <c r="BNB12" s="27">
        <v>0.1406</v>
      </c>
      <c r="BNC12" s="27">
        <v>0.1401</v>
      </c>
      <c r="BND12" s="27">
        <v>0.14019999999999999</v>
      </c>
      <c r="BNE12" s="27">
        <v>0.14019999999999999</v>
      </c>
      <c r="BNF12" s="27">
        <v>0.14019999999999999</v>
      </c>
      <c r="BNG12" s="27">
        <v>0.14000000000000001</v>
      </c>
      <c r="BNH12" s="27">
        <v>0.1399</v>
      </c>
      <c r="BNI12" s="27">
        <v>0.14019999999999999</v>
      </c>
      <c r="BNJ12" s="27">
        <v>0.13980000000000001</v>
      </c>
      <c r="BNK12" s="27">
        <v>0.1401</v>
      </c>
      <c r="BNL12" s="27">
        <v>0.1401</v>
      </c>
      <c r="BNM12" s="27">
        <v>0.1401</v>
      </c>
      <c r="BNN12" s="27">
        <v>0.1406</v>
      </c>
      <c r="BNO12" s="27">
        <v>0.14080000000000001</v>
      </c>
      <c r="BNP12" s="27">
        <v>0.14069999999999999</v>
      </c>
      <c r="BNQ12" s="27">
        <v>0.1411</v>
      </c>
      <c r="BNR12" s="27">
        <v>0.14099999999999999</v>
      </c>
      <c r="BNS12" s="27">
        <v>0.14099999999999999</v>
      </c>
      <c r="BNT12" s="27">
        <v>0.14099999999999999</v>
      </c>
      <c r="BNU12" s="27">
        <v>0.1421</v>
      </c>
      <c r="BNV12" s="27">
        <v>0.14299999999999999</v>
      </c>
      <c r="BNW12" s="27">
        <v>0.14249999999999999</v>
      </c>
      <c r="BNX12" s="27">
        <v>0.1429</v>
      </c>
      <c r="BNY12" s="27">
        <v>0.1439</v>
      </c>
      <c r="BNZ12" s="27">
        <v>0.1439</v>
      </c>
      <c r="BOA12" s="27">
        <v>0.1439</v>
      </c>
      <c r="BOB12" s="27">
        <v>0.14330000000000001</v>
      </c>
      <c r="BOC12" s="27">
        <v>0.14380000000000001</v>
      </c>
      <c r="BOD12" s="27">
        <v>0.14410000000000001</v>
      </c>
      <c r="BOE12" s="27">
        <v>0.14430000000000001</v>
      </c>
      <c r="BOF12" s="27">
        <v>0.1449</v>
      </c>
      <c r="BOG12" s="27">
        <v>0.1449</v>
      </c>
      <c r="BOH12" s="27">
        <v>0.1449</v>
      </c>
      <c r="BOI12" s="27">
        <v>0.14460000000000001</v>
      </c>
      <c r="BOJ12" s="27">
        <v>0.1449</v>
      </c>
      <c r="BOK12" s="27">
        <v>0.1459</v>
      </c>
      <c r="BOL12" s="27">
        <v>0.14610000000000001</v>
      </c>
      <c r="BOM12" s="27">
        <v>0.1462</v>
      </c>
      <c r="BON12" s="27">
        <v>0.1462</v>
      </c>
      <c r="BOO12" s="27">
        <v>0.1462</v>
      </c>
      <c r="BOP12" s="27">
        <v>0.14560000000000001</v>
      </c>
      <c r="BOQ12" s="27">
        <v>0.1454</v>
      </c>
      <c r="BOR12" s="27">
        <v>0.1454</v>
      </c>
      <c r="BOS12" s="27">
        <v>0.14560000000000001</v>
      </c>
      <c r="BOT12" s="27">
        <v>0.14480000000000001</v>
      </c>
      <c r="BOU12" s="27">
        <v>0.14480000000000001</v>
      </c>
      <c r="BOV12" s="27">
        <v>0.14480000000000001</v>
      </c>
      <c r="BOW12" s="27">
        <v>0.14480000000000001</v>
      </c>
      <c r="BOX12" s="27">
        <v>0.14430000000000001</v>
      </c>
      <c r="BOY12" s="27">
        <v>0.1454</v>
      </c>
      <c r="BOZ12" s="27">
        <v>0.14499999999999999</v>
      </c>
      <c r="BPA12" s="27">
        <v>0.14530000000000001</v>
      </c>
      <c r="BPB12" s="27">
        <v>0.14530000000000001</v>
      </c>
      <c r="BPC12" s="27">
        <v>0.14530000000000001</v>
      </c>
      <c r="BPD12" s="27">
        <v>0.14499999999999999</v>
      </c>
      <c r="BPE12" s="27">
        <v>0.1452</v>
      </c>
      <c r="BPF12" s="27">
        <v>0.14630000000000001</v>
      </c>
      <c r="BPG12" s="27">
        <v>0.14680000000000001</v>
      </c>
      <c r="BPH12" s="27">
        <v>0.14660000000000001</v>
      </c>
      <c r="BPI12" s="27">
        <v>0.14660000000000001</v>
      </c>
      <c r="BPJ12" s="27">
        <v>0.14660000000000001</v>
      </c>
      <c r="BPK12" s="27">
        <v>0.14630000000000001</v>
      </c>
      <c r="BPL12" s="27">
        <v>0.14630000000000001</v>
      </c>
      <c r="BPM12" s="27">
        <v>0.1459</v>
      </c>
      <c r="BPN12" s="27">
        <v>0.14599999999999999</v>
      </c>
      <c r="BPO12" s="27">
        <v>0.14660000000000001</v>
      </c>
      <c r="BPP12" s="27">
        <v>0.14660000000000001</v>
      </c>
      <c r="BPQ12" s="27">
        <v>0.14660000000000001</v>
      </c>
      <c r="BPR12" s="27">
        <v>0.14630000000000001</v>
      </c>
      <c r="BPS12" s="27">
        <v>0.14630000000000001</v>
      </c>
      <c r="BPT12" s="27">
        <v>0.14710000000000001</v>
      </c>
      <c r="BPU12" s="27">
        <v>0.14729999999999999</v>
      </c>
      <c r="BPV12" s="27">
        <v>0.14749999999999999</v>
      </c>
      <c r="BPW12" s="27">
        <v>0.14749999999999999</v>
      </c>
      <c r="BPX12" s="27">
        <v>0.14749999999999999</v>
      </c>
      <c r="BPY12" s="27">
        <v>0.14760000000000001</v>
      </c>
      <c r="BPZ12" s="27">
        <v>0.1469</v>
      </c>
      <c r="BQA12" s="27">
        <v>0.1462</v>
      </c>
      <c r="BQB12" s="27">
        <v>0.14599999999999999</v>
      </c>
      <c r="BQC12" s="27">
        <v>0.1459</v>
      </c>
      <c r="BQD12" s="27">
        <v>0.1459</v>
      </c>
      <c r="BQE12" s="27">
        <v>0.1459</v>
      </c>
      <c r="BQF12" s="27">
        <v>0.14630000000000001</v>
      </c>
      <c r="BQG12" s="27">
        <v>0.14910000000000001</v>
      </c>
      <c r="BQH12" s="27">
        <v>0.14940000000000001</v>
      </c>
      <c r="BQI12" s="27">
        <v>0.14879999999999999</v>
      </c>
      <c r="BQJ12" s="27">
        <v>0.14810000000000001</v>
      </c>
      <c r="BQK12" s="27">
        <v>0.14810000000000001</v>
      </c>
      <c r="BQL12" s="27">
        <v>0.14810000000000001</v>
      </c>
      <c r="BQM12" s="27">
        <v>0.14810000000000001</v>
      </c>
      <c r="BQN12" s="27">
        <v>0.1484</v>
      </c>
      <c r="BQO12" s="27">
        <v>0.14879999999999999</v>
      </c>
      <c r="BQP12" s="27">
        <v>0.1489</v>
      </c>
      <c r="BQQ12" s="27">
        <v>0.14849999999999999</v>
      </c>
      <c r="BQR12" s="27">
        <v>0.14849999999999999</v>
      </c>
      <c r="BQS12" s="27">
        <v>0.14849999999999999</v>
      </c>
      <c r="BQT12" s="27">
        <v>0.14990000000000001</v>
      </c>
      <c r="BQU12" s="27">
        <v>0.15060000000000001</v>
      </c>
      <c r="BQV12" s="27">
        <v>0.1507</v>
      </c>
      <c r="BQW12" s="27">
        <v>0.15029999999999999</v>
      </c>
      <c r="BQX12" s="27">
        <v>0.15</v>
      </c>
      <c r="BQY12" s="27">
        <v>0.15</v>
      </c>
      <c r="BQZ12" s="27">
        <v>0.15</v>
      </c>
      <c r="BRA12" s="27">
        <v>0.14929999999999999</v>
      </c>
      <c r="BRB12" s="27">
        <v>0.1497</v>
      </c>
      <c r="BRC12" s="27">
        <v>0.14940000000000001</v>
      </c>
      <c r="BRD12" s="27">
        <v>0.14990000000000001</v>
      </c>
      <c r="BRE12" s="27">
        <v>0.15049999999999999</v>
      </c>
      <c r="BRF12" s="27">
        <v>0.15049999999999999</v>
      </c>
      <c r="BRG12" s="27">
        <v>0.15049999999999999</v>
      </c>
      <c r="BRH12" s="27">
        <v>0.15029999999999999</v>
      </c>
      <c r="BRI12" s="27">
        <v>0.1502</v>
      </c>
      <c r="BRJ12" s="27">
        <v>0.14990000000000001</v>
      </c>
      <c r="BRK12" s="27">
        <v>0.14949999999999999</v>
      </c>
      <c r="BRL12" s="27">
        <v>0.14979999999999999</v>
      </c>
      <c r="BRM12" s="27">
        <v>0.14979999999999999</v>
      </c>
      <c r="BRN12" s="27">
        <v>0.14979999999999999</v>
      </c>
      <c r="BRO12" s="27">
        <v>0.15079999999999999</v>
      </c>
      <c r="BRP12" s="27">
        <v>0.1507</v>
      </c>
      <c r="BRQ12" s="27">
        <v>0.15090000000000001</v>
      </c>
      <c r="BRR12" s="27">
        <v>0.15090000000000001</v>
      </c>
      <c r="BRS12" s="27">
        <v>0.15040000000000001</v>
      </c>
      <c r="BRT12" s="27">
        <v>0.15040000000000001</v>
      </c>
      <c r="BRU12" s="27">
        <v>0.15040000000000001</v>
      </c>
      <c r="BRV12" s="27">
        <v>0.152</v>
      </c>
      <c r="BRW12" s="27">
        <v>0.15190000000000001</v>
      </c>
      <c r="BRX12" s="27">
        <v>0.1517</v>
      </c>
      <c r="BRY12" s="27">
        <v>0.15160000000000001</v>
      </c>
      <c r="BRZ12" s="27">
        <v>0.152</v>
      </c>
      <c r="BSA12" s="27">
        <v>0.152</v>
      </c>
      <c r="BSB12" s="27">
        <v>0.152</v>
      </c>
      <c r="BSC12" s="27">
        <v>0.1522</v>
      </c>
      <c r="BSD12" s="27">
        <v>0.1525</v>
      </c>
      <c r="BSE12" s="27">
        <v>0.15240000000000001</v>
      </c>
      <c r="BSF12" s="27">
        <v>0.1527</v>
      </c>
      <c r="BSG12" s="27">
        <v>0.15279999999999999</v>
      </c>
      <c r="BSH12" s="27">
        <v>0.15279999999999999</v>
      </c>
      <c r="BSI12" s="27">
        <v>0.15279999999999999</v>
      </c>
      <c r="BSJ12" s="27">
        <v>0.15429999999999999</v>
      </c>
      <c r="BSK12" s="27">
        <v>0.15390000000000001</v>
      </c>
      <c r="BSL12" s="27">
        <v>0.15379999999999999</v>
      </c>
      <c r="BSM12" s="27">
        <v>0.1527</v>
      </c>
      <c r="BSN12" s="27">
        <v>0.15359999999999999</v>
      </c>
      <c r="BSO12" s="27">
        <v>0.15359999999999999</v>
      </c>
      <c r="BSP12" s="27">
        <v>0.15359999999999999</v>
      </c>
      <c r="BSQ12" s="27">
        <v>0.1527</v>
      </c>
      <c r="BSR12" s="27">
        <v>0.1527</v>
      </c>
      <c r="BSS12" s="27">
        <v>0.1527</v>
      </c>
      <c r="BST12" s="27">
        <v>0.15310000000000001</v>
      </c>
      <c r="BSU12" s="27">
        <v>0.15210000000000001</v>
      </c>
      <c r="BSV12" s="27">
        <v>0.15210000000000001</v>
      </c>
      <c r="BSW12" s="27">
        <v>0.15210000000000001</v>
      </c>
      <c r="BSX12" s="27">
        <v>0.15240000000000001</v>
      </c>
      <c r="BSY12" s="27">
        <v>0.15229999999999999</v>
      </c>
      <c r="BSZ12" s="27">
        <v>0.152</v>
      </c>
      <c r="BTA12" s="27">
        <v>0.15210000000000001</v>
      </c>
      <c r="BTB12" s="27">
        <v>0.15210000000000001</v>
      </c>
      <c r="BTC12" s="27">
        <v>0.15210000000000001</v>
      </c>
      <c r="BTD12" s="27">
        <v>0.15210000000000001</v>
      </c>
      <c r="BTE12" s="27">
        <v>0.15210000000000001</v>
      </c>
      <c r="BTF12" s="27">
        <v>0.1522</v>
      </c>
      <c r="BTG12" s="27">
        <v>0.15179999999999999</v>
      </c>
      <c r="BTH12" s="27">
        <v>0.1525</v>
      </c>
      <c r="BTI12" s="27">
        <v>0.15290000000000001</v>
      </c>
      <c r="BTJ12" s="27">
        <v>0.15290000000000001</v>
      </c>
      <c r="BTK12" s="27">
        <v>0.15290000000000001</v>
      </c>
      <c r="BTL12" s="27">
        <v>0.1532</v>
      </c>
      <c r="BTM12" s="27">
        <v>0.15329999999999999</v>
      </c>
      <c r="BTN12" s="27">
        <v>0.15359999999999999</v>
      </c>
      <c r="BTO12" s="27">
        <v>0.15290000000000001</v>
      </c>
      <c r="BTP12" s="27">
        <v>0.15290000000000001</v>
      </c>
      <c r="BTQ12" s="27">
        <v>0.15290000000000001</v>
      </c>
      <c r="BTR12" s="27">
        <v>0.15290000000000001</v>
      </c>
      <c r="BTS12" s="27">
        <v>0.15379999999999999</v>
      </c>
      <c r="BTT12" s="27">
        <v>0.15490000000000001</v>
      </c>
      <c r="BTU12" s="27">
        <v>0.15490000000000001</v>
      </c>
      <c r="BTV12" s="27">
        <v>0.15409999999999999</v>
      </c>
      <c r="BTW12" s="27">
        <v>0.15409999999999999</v>
      </c>
      <c r="BTX12" s="27">
        <v>0.15409999999999999</v>
      </c>
      <c r="BTY12" s="27">
        <v>0.15409999999999999</v>
      </c>
      <c r="BTZ12" s="27">
        <v>0.15429999999999999</v>
      </c>
      <c r="BUA12" s="27">
        <v>0.15490000000000001</v>
      </c>
      <c r="BUB12" s="27">
        <v>0.15570000000000001</v>
      </c>
      <c r="BUC12" s="27">
        <v>0.15540000000000001</v>
      </c>
      <c r="BUD12" s="27">
        <v>0.15559999999999999</v>
      </c>
      <c r="BUE12" s="27">
        <v>0.15559999999999999</v>
      </c>
      <c r="BUF12" s="27">
        <v>0.15559999999999999</v>
      </c>
      <c r="BUG12" s="27">
        <v>0.15540000000000001</v>
      </c>
      <c r="BUH12" s="27">
        <v>0.1575</v>
      </c>
      <c r="BUI12" s="27">
        <v>0.15759999999999999</v>
      </c>
      <c r="BUJ12" s="27">
        <v>0.15690000000000001</v>
      </c>
      <c r="BUK12" s="27">
        <v>0.15659999999999999</v>
      </c>
      <c r="BUL12" s="27">
        <v>0.15659999999999999</v>
      </c>
      <c r="BUM12" s="27">
        <v>0.15659999999999999</v>
      </c>
      <c r="BUN12" s="27">
        <v>0.1575</v>
      </c>
      <c r="BUO12" s="27">
        <v>0.15670000000000001</v>
      </c>
      <c r="BUP12" s="27">
        <v>0.15690000000000001</v>
      </c>
      <c r="BUQ12" s="27">
        <v>0.15640000000000001</v>
      </c>
      <c r="BUR12" s="27">
        <v>0.15679999999999999</v>
      </c>
      <c r="BUS12" s="27">
        <v>0.15679999999999999</v>
      </c>
      <c r="BUT12" s="27">
        <v>0.15679999999999999</v>
      </c>
      <c r="BUU12" s="27">
        <v>0.15570000000000001</v>
      </c>
      <c r="BUV12" s="27">
        <v>0.15509999999999999</v>
      </c>
      <c r="BUW12" s="27">
        <v>0.15540000000000001</v>
      </c>
      <c r="BUX12" s="27">
        <v>0.15529999999999999</v>
      </c>
      <c r="BUY12" s="27">
        <v>0.156</v>
      </c>
      <c r="BUZ12" s="27">
        <v>0.156</v>
      </c>
      <c r="BVA12" s="27">
        <v>0.156</v>
      </c>
      <c r="BVB12" s="27">
        <v>0.15310000000000001</v>
      </c>
      <c r="BVC12" s="27">
        <v>0.1537</v>
      </c>
      <c r="BVD12" s="27">
        <v>0.154</v>
      </c>
      <c r="BVE12" s="27">
        <v>0.1537</v>
      </c>
      <c r="BVF12" s="27">
        <v>0.15240000000000001</v>
      </c>
      <c r="BVG12" s="27">
        <v>0.15240000000000001</v>
      </c>
      <c r="BVH12" s="27">
        <v>0.15240000000000001</v>
      </c>
      <c r="BVI12" s="27">
        <v>0.153</v>
      </c>
      <c r="BVJ12" s="27">
        <v>0.15379999999999999</v>
      </c>
      <c r="BVK12" s="27">
        <v>0.15390000000000001</v>
      </c>
      <c r="BVL12" s="27">
        <v>0.1552</v>
      </c>
      <c r="BVM12" s="27">
        <v>0.15490000000000001</v>
      </c>
      <c r="BVN12" s="27">
        <v>0.15490000000000001</v>
      </c>
      <c r="BVO12" s="27">
        <v>0.15490000000000001</v>
      </c>
      <c r="BVP12" s="27">
        <v>0.1552</v>
      </c>
      <c r="BVQ12" s="27">
        <v>0.1547</v>
      </c>
      <c r="BVR12" s="27">
        <v>0.15509999999999999</v>
      </c>
      <c r="BVS12" s="27">
        <v>0.1542</v>
      </c>
      <c r="BVT12" s="27">
        <v>0.1532</v>
      </c>
      <c r="BVU12" s="27">
        <v>0.1532</v>
      </c>
      <c r="BVV12" s="27">
        <v>0.1532</v>
      </c>
      <c r="BVW12" s="27">
        <v>0.15359999999999999</v>
      </c>
      <c r="BVX12" s="27">
        <v>0.15340000000000001</v>
      </c>
      <c r="BVY12" s="27">
        <v>0.1532</v>
      </c>
      <c r="BVZ12" s="27">
        <v>0.15279999999999999</v>
      </c>
      <c r="BWA12" s="27">
        <v>0.1527</v>
      </c>
      <c r="BWB12" s="27">
        <v>0.1527</v>
      </c>
      <c r="BWC12" s="27">
        <v>0.1527</v>
      </c>
      <c r="BWD12" s="27">
        <v>0.15359999999999999</v>
      </c>
      <c r="BWE12" s="27">
        <v>0.15459999999999999</v>
      </c>
      <c r="BWF12" s="27">
        <v>0.15479999999999999</v>
      </c>
      <c r="BWG12" s="27">
        <v>0.15509999999999999</v>
      </c>
      <c r="BWH12" s="27">
        <v>0.1552</v>
      </c>
      <c r="BWI12" s="27">
        <v>0.1552</v>
      </c>
      <c r="BWJ12" s="27">
        <v>0.1552</v>
      </c>
      <c r="BWK12" s="27">
        <v>0.15559999999999999</v>
      </c>
      <c r="BWL12" s="27">
        <v>0.1542</v>
      </c>
      <c r="BWM12" s="27">
        <v>0.15359999999999999</v>
      </c>
      <c r="BWN12" s="27">
        <v>0.1545</v>
      </c>
      <c r="BWO12" s="27">
        <v>0.1545</v>
      </c>
      <c r="BWP12" s="27">
        <v>0.1545</v>
      </c>
      <c r="BWQ12" s="27">
        <v>0.1545</v>
      </c>
      <c r="BWR12" s="27">
        <v>0.1542</v>
      </c>
      <c r="BWS12" s="27">
        <v>0.1547</v>
      </c>
      <c r="BWT12" s="27">
        <v>0.155</v>
      </c>
      <c r="BWU12" s="27">
        <v>0.15390000000000001</v>
      </c>
      <c r="BWV12" s="27">
        <v>0.153</v>
      </c>
      <c r="BWW12" s="27">
        <v>0.153</v>
      </c>
      <c r="BWX12" s="27">
        <v>0.153</v>
      </c>
      <c r="BWY12" s="27">
        <v>0.1525</v>
      </c>
      <c r="BWZ12" s="27">
        <v>0.15279999999999999</v>
      </c>
      <c r="BXA12" s="27">
        <v>0.154</v>
      </c>
      <c r="BXB12" s="27">
        <v>0.15340000000000001</v>
      </c>
      <c r="BXC12" s="27">
        <v>0.154</v>
      </c>
      <c r="BXD12" s="27">
        <v>0.154</v>
      </c>
      <c r="BXE12" s="27">
        <v>0.154</v>
      </c>
      <c r="BXF12" s="27">
        <v>0.15379999999999999</v>
      </c>
      <c r="BXG12" s="27">
        <v>0.15570000000000001</v>
      </c>
      <c r="BXH12" s="27">
        <v>0.15570000000000001</v>
      </c>
      <c r="BXI12" s="27">
        <v>0.15440000000000001</v>
      </c>
      <c r="BXJ12" s="27">
        <v>0.15390000000000001</v>
      </c>
      <c r="BXK12" s="27">
        <v>0.15390000000000001</v>
      </c>
      <c r="BXL12" s="27">
        <v>0.15390000000000001</v>
      </c>
      <c r="BXM12" s="27">
        <v>0.152</v>
      </c>
      <c r="BXN12" s="27">
        <v>0.152</v>
      </c>
      <c r="BXO12" s="27">
        <v>0.152</v>
      </c>
      <c r="BXP12" s="27">
        <v>0.1525</v>
      </c>
      <c r="BXQ12" s="27">
        <v>0.15190000000000001</v>
      </c>
      <c r="BXR12" s="27">
        <v>0.15190000000000001</v>
      </c>
      <c r="BXS12" s="27">
        <v>0.15190000000000001</v>
      </c>
      <c r="BXT12" s="27">
        <v>0.15260000000000001</v>
      </c>
      <c r="BXU12" s="27">
        <v>0.153</v>
      </c>
      <c r="BXV12" s="27">
        <v>0.15210000000000001</v>
      </c>
      <c r="BXW12" s="27">
        <v>0.15260000000000001</v>
      </c>
      <c r="BXX12" s="27">
        <v>0.15190000000000001</v>
      </c>
      <c r="BXY12" s="27">
        <v>0.15190000000000001</v>
      </c>
      <c r="BXZ12" s="27">
        <v>0.15190000000000001</v>
      </c>
      <c r="BYA12" s="27">
        <v>0.152</v>
      </c>
      <c r="BYB12" s="27">
        <v>0.15279999999999999</v>
      </c>
      <c r="BYC12" s="27">
        <v>0.153</v>
      </c>
      <c r="BYD12" s="27">
        <v>0.1532</v>
      </c>
      <c r="BYE12" s="27">
        <v>0.153</v>
      </c>
      <c r="BYF12" s="27">
        <v>0.153</v>
      </c>
      <c r="BYG12" s="27">
        <v>0.153</v>
      </c>
      <c r="BYH12" s="27">
        <v>0.15340000000000001</v>
      </c>
      <c r="BYI12" s="27">
        <v>0.15379999999999999</v>
      </c>
      <c r="BYJ12" s="27">
        <v>0.15310000000000001</v>
      </c>
      <c r="BYK12" s="27">
        <v>0.15229999999999999</v>
      </c>
      <c r="BYL12" s="27">
        <v>0.15279999999999999</v>
      </c>
      <c r="BYM12" s="27">
        <v>0.15279999999999999</v>
      </c>
      <c r="BYN12" s="27">
        <v>0.15279999999999999</v>
      </c>
      <c r="BYO12" s="27">
        <v>0.1522</v>
      </c>
      <c r="BYP12" s="27">
        <v>0.15260000000000001</v>
      </c>
      <c r="BYQ12" s="27">
        <v>0.15229999999999999</v>
      </c>
      <c r="BYR12" s="27">
        <v>0.152</v>
      </c>
      <c r="BYS12" s="27">
        <v>0.152</v>
      </c>
      <c r="BYT12" s="27">
        <v>0.152</v>
      </c>
      <c r="BYU12" s="27">
        <v>0.152</v>
      </c>
      <c r="BYV12" s="27">
        <v>0.15079999999999999</v>
      </c>
      <c r="BYW12" s="27">
        <v>0.1517</v>
      </c>
      <c r="BYX12" s="27">
        <v>0.1507</v>
      </c>
      <c r="BYY12" s="27">
        <v>0.15160000000000001</v>
      </c>
      <c r="BYZ12" s="27">
        <v>0.15049999999999999</v>
      </c>
      <c r="BZA12" s="27">
        <v>0.15049999999999999</v>
      </c>
      <c r="BZB12" s="27">
        <v>0.15049999999999999</v>
      </c>
      <c r="BZC12" s="27">
        <v>0.1497</v>
      </c>
      <c r="BZD12" s="27">
        <v>0.1492</v>
      </c>
      <c r="BZE12" s="27">
        <v>0.1507</v>
      </c>
      <c r="BZF12" s="27">
        <v>0.15229999999999999</v>
      </c>
      <c r="BZG12" s="27">
        <v>0.152</v>
      </c>
      <c r="BZH12" s="27">
        <v>0.152</v>
      </c>
      <c r="BZI12" s="27">
        <v>0.152</v>
      </c>
      <c r="BZJ12" s="27">
        <v>0.15340000000000001</v>
      </c>
      <c r="BZK12" s="27">
        <v>0.15379999999999999</v>
      </c>
      <c r="BZL12" s="27">
        <v>0.15340000000000001</v>
      </c>
      <c r="BZM12" s="27">
        <v>0.154</v>
      </c>
      <c r="BZN12" s="27">
        <v>0.15340000000000001</v>
      </c>
      <c r="BZO12" s="27">
        <v>0.15340000000000001</v>
      </c>
      <c r="BZP12" s="27">
        <v>0.15340000000000001</v>
      </c>
      <c r="BZQ12" s="27">
        <v>0.15490000000000001</v>
      </c>
      <c r="BZR12" s="27">
        <v>0.15659999999999999</v>
      </c>
      <c r="BZS12" s="27">
        <v>0.157</v>
      </c>
      <c r="BZT12" s="27">
        <v>0.15759999999999999</v>
      </c>
      <c r="BZU12" s="27">
        <v>0.15770000000000001</v>
      </c>
      <c r="BZV12" s="27">
        <v>0.15770000000000001</v>
      </c>
      <c r="BZW12" s="27">
        <v>0.15770000000000001</v>
      </c>
      <c r="BZX12" s="27">
        <v>0.1575</v>
      </c>
      <c r="BZY12" s="27">
        <v>0.15670000000000001</v>
      </c>
      <c r="BZZ12" s="27">
        <v>0.156</v>
      </c>
      <c r="CAA12" s="27">
        <v>0.15559999999999999</v>
      </c>
      <c r="CAB12" s="27">
        <v>0.15609999999999999</v>
      </c>
      <c r="CAC12" s="27">
        <v>0.15609999999999999</v>
      </c>
      <c r="CAD12" s="27">
        <v>0.15609999999999999</v>
      </c>
      <c r="CAE12" s="27">
        <v>0.15559999999999999</v>
      </c>
      <c r="CAF12" s="27">
        <v>0.15390000000000001</v>
      </c>
      <c r="CAG12" s="27">
        <v>0.154</v>
      </c>
      <c r="CAH12" s="27">
        <v>0.1542</v>
      </c>
      <c r="CAI12" s="27">
        <v>0.15479999999999999</v>
      </c>
      <c r="CAJ12" s="27">
        <v>0.15479999999999999</v>
      </c>
      <c r="CAK12" s="27">
        <v>0.15479999999999999</v>
      </c>
      <c r="CAL12" s="27">
        <v>0.15340000000000001</v>
      </c>
      <c r="CAM12" s="27">
        <v>0.15459999999999999</v>
      </c>
      <c r="CAN12" s="27">
        <v>0.156</v>
      </c>
      <c r="CAO12" s="27">
        <v>0.1552</v>
      </c>
      <c r="CAP12" s="27">
        <v>0.15670000000000001</v>
      </c>
      <c r="CAQ12" s="27">
        <v>0.15670000000000001</v>
      </c>
      <c r="CAR12" s="27">
        <v>0.15670000000000001</v>
      </c>
      <c r="CAS12" s="27">
        <v>0.15770000000000001</v>
      </c>
      <c r="CAT12" s="27">
        <v>0.15620000000000001</v>
      </c>
      <c r="CAU12" s="27">
        <v>0.157</v>
      </c>
      <c r="CAV12" s="27">
        <v>0.156</v>
      </c>
      <c r="CAW12" s="27">
        <v>0.15579999999999999</v>
      </c>
      <c r="CAX12" s="27">
        <v>0.15579999999999999</v>
      </c>
      <c r="CAY12" s="27">
        <v>0.15579999999999999</v>
      </c>
      <c r="CAZ12" s="27">
        <v>0.156</v>
      </c>
      <c r="CBA12" s="27">
        <v>0.15540000000000001</v>
      </c>
      <c r="CBB12" s="27">
        <v>0.15609999999999999</v>
      </c>
      <c r="CBC12" s="27">
        <v>0.15709999999999999</v>
      </c>
      <c r="CBD12" s="27">
        <v>0.15720000000000001</v>
      </c>
      <c r="CBE12" s="27">
        <v>0.15720000000000001</v>
      </c>
      <c r="CBF12" s="27">
        <v>0.15720000000000001</v>
      </c>
      <c r="CBG12" s="27">
        <v>0.158</v>
      </c>
      <c r="CBH12" s="27">
        <v>0.15479999999999999</v>
      </c>
      <c r="CBI12" s="27">
        <v>0.1547</v>
      </c>
      <c r="CBJ12" s="27">
        <v>0.15359999999999999</v>
      </c>
      <c r="CBK12" s="27">
        <v>0.1527</v>
      </c>
      <c r="CBL12" s="27">
        <v>0.1527</v>
      </c>
      <c r="CBM12" s="27">
        <v>0.1527</v>
      </c>
      <c r="CBN12" s="27">
        <v>0.15290000000000001</v>
      </c>
      <c r="CBO12" s="27">
        <v>0.153</v>
      </c>
      <c r="CBP12" s="27">
        <v>0.15240000000000001</v>
      </c>
      <c r="CBQ12" s="27">
        <v>0.15079999999999999</v>
      </c>
      <c r="CBR12" s="27">
        <v>0.15029999999999999</v>
      </c>
      <c r="CBS12" s="27">
        <v>0.15029999999999999</v>
      </c>
      <c r="CBT12" s="27">
        <v>0.15029999999999999</v>
      </c>
      <c r="CBU12" s="27">
        <v>0.15040000000000001</v>
      </c>
      <c r="CBV12" s="27">
        <v>0.15110000000000001</v>
      </c>
      <c r="CBW12" s="27">
        <v>0.15129999999999999</v>
      </c>
      <c r="CBX12" s="27">
        <v>0.15140000000000001</v>
      </c>
      <c r="CBY12" s="27">
        <v>0.15129999999999999</v>
      </c>
      <c r="CBZ12" s="27">
        <v>0.15129999999999999</v>
      </c>
      <c r="CCA12" s="27">
        <v>0.15129999999999999</v>
      </c>
      <c r="CCB12" s="27">
        <v>0.1522</v>
      </c>
      <c r="CCC12" s="27">
        <v>0.15359999999999999</v>
      </c>
      <c r="CCD12" s="27">
        <v>0.1535</v>
      </c>
      <c r="CCE12" s="27">
        <v>0.15310000000000001</v>
      </c>
      <c r="CCF12" s="27">
        <v>0.15329999999999999</v>
      </c>
      <c r="CCG12" s="27">
        <v>0.15329999999999999</v>
      </c>
      <c r="CCH12" s="27">
        <v>0.15329999999999999</v>
      </c>
      <c r="CCI12" s="27">
        <v>0.15329999999999999</v>
      </c>
      <c r="CCJ12" s="27">
        <v>0.15340000000000001</v>
      </c>
      <c r="CCK12" s="27">
        <v>0.15379999999999999</v>
      </c>
      <c r="CCL12" s="27">
        <v>0.1532</v>
      </c>
      <c r="CCM12" s="27">
        <v>0.1532</v>
      </c>
      <c r="CCN12" s="27">
        <v>0.1532</v>
      </c>
      <c r="CCO12" s="27">
        <v>0.1532</v>
      </c>
      <c r="CCP12" s="27">
        <v>0.15379999999999999</v>
      </c>
      <c r="CCQ12" s="27">
        <v>0.15329999999999999</v>
      </c>
      <c r="CCR12" s="27">
        <v>0.15340000000000001</v>
      </c>
      <c r="CCS12" s="27">
        <v>0.153</v>
      </c>
      <c r="CCT12" s="27">
        <v>0.1542</v>
      </c>
      <c r="CCU12" s="27">
        <v>0.1542</v>
      </c>
      <c r="CCV12" s="27">
        <v>0.1542</v>
      </c>
      <c r="CCW12" s="27">
        <v>0.15390000000000001</v>
      </c>
      <c r="CCX12" s="27">
        <v>0.1525</v>
      </c>
      <c r="CCY12" s="27">
        <v>0.15240000000000001</v>
      </c>
      <c r="CCZ12" s="27">
        <v>0.15129999999999999</v>
      </c>
      <c r="CDA12" s="27">
        <v>0.15049999999999999</v>
      </c>
      <c r="CDB12" s="27">
        <v>0.15049999999999999</v>
      </c>
      <c r="CDC12" s="27">
        <v>0.15049999999999999</v>
      </c>
      <c r="CDD12" s="27">
        <v>0.15229999999999999</v>
      </c>
      <c r="CDE12" s="27">
        <v>0.15240000000000001</v>
      </c>
      <c r="CDF12" s="27">
        <v>0.153</v>
      </c>
      <c r="CDG12" s="27">
        <v>0.15459999999999999</v>
      </c>
      <c r="CDH12" s="27">
        <v>0.154</v>
      </c>
      <c r="CDI12" s="27">
        <v>0.154</v>
      </c>
      <c r="CDJ12" s="27">
        <v>0.154</v>
      </c>
      <c r="CDK12" s="27">
        <v>0.15340000000000001</v>
      </c>
      <c r="CDL12" s="27">
        <v>0.15490000000000001</v>
      </c>
      <c r="CDM12" s="27">
        <v>0.15409999999999999</v>
      </c>
      <c r="CDN12" s="27">
        <v>0.15379999999999999</v>
      </c>
      <c r="CDO12" s="27">
        <v>0.1527</v>
      </c>
      <c r="CDP12" s="27">
        <v>0.1527</v>
      </c>
      <c r="CDQ12" s="27">
        <v>0.1527</v>
      </c>
      <c r="CDR12" s="27">
        <v>0.15190000000000001</v>
      </c>
      <c r="CDS12" s="27">
        <v>0.1522</v>
      </c>
      <c r="CDT12" s="27">
        <v>0.15079999999999999</v>
      </c>
      <c r="CDU12" s="27">
        <v>0.1489</v>
      </c>
      <c r="CDV12" s="27">
        <v>0.1497</v>
      </c>
      <c r="CDW12" s="27">
        <v>0.1497</v>
      </c>
      <c r="CDX12" s="27">
        <v>0.1497</v>
      </c>
      <c r="CDY12" s="27">
        <v>0.14979999999999999</v>
      </c>
      <c r="CDZ12" s="27">
        <v>0.1477</v>
      </c>
      <c r="CEA12" s="27">
        <v>0.14749999999999999</v>
      </c>
      <c r="CEB12" s="27">
        <v>0.1462</v>
      </c>
      <c r="CEC12" s="27">
        <v>0.14879999999999999</v>
      </c>
      <c r="CED12" s="27">
        <v>0.14879999999999999</v>
      </c>
      <c r="CEE12" s="27">
        <v>0.14879999999999999</v>
      </c>
      <c r="CEF12" s="27">
        <v>0.14910000000000001</v>
      </c>
      <c r="CEG12" s="27">
        <v>0.14879999999999999</v>
      </c>
      <c r="CEH12" s="27">
        <v>0.14960000000000001</v>
      </c>
      <c r="CEI12" s="27">
        <v>0.14990000000000001</v>
      </c>
      <c r="CEJ12" s="27">
        <v>0.14899999999999999</v>
      </c>
      <c r="CEK12" s="27">
        <v>0.14899999999999999</v>
      </c>
      <c r="CEL12" s="27">
        <v>0.14899999999999999</v>
      </c>
      <c r="CEM12" s="27">
        <v>0.14879999999999999</v>
      </c>
      <c r="CEN12" s="27">
        <v>0.1487</v>
      </c>
      <c r="CEO12" s="27">
        <v>0.14979999999999999</v>
      </c>
      <c r="CEP12" s="27">
        <v>0.1472</v>
      </c>
      <c r="CEQ12" s="27">
        <v>0.15160000000000001</v>
      </c>
      <c r="CER12" s="27">
        <v>0.15160000000000001</v>
      </c>
      <c r="CES12" s="27">
        <v>0.15160000000000001</v>
      </c>
      <c r="CET12" s="27">
        <v>0.1522</v>
      </c>
      <c r="CEU12" s="27">
        <v>0.15629999999999999</v>
      </c>
      <c r="CEV12" s="27">
        <v>0.1542</v>
      </c>
      <c r="CEW12" s="27">
        <v>0.15490000000000001</v>
      </c>
      <c r="CEX12" s="27">
        <v>0.1545</v>
      </c>
      <c r="CEY12" s="27">
        <v>0.1545</v>
      </c>
      <c r="CEZ12" s="27">
        <v>0.1545</v>
      </c>
      <c r="CFA12" s="27">
        <v>0.1535</v>
      </c>
      <c r="CFB12" s="27">
        <v>0.15290000000000001</v>
      </c>
      <c r="CFC12" s="27">
        <v>0.15179999999999999</v>
      </c>
      <c r="CFD12" s="27">
        <v>0.15160000000000001</v>
      </c>
      <c r="CFE12" s="27">
        <v>0.15260000000000001</v>
      </c>
      <c r="CFF12" s="27">
        <v>0.15260000000000001</v>
      </c>
      <c r="CFG12" s="27">
        <v>0.15260000000000001</v>
      </c>
      <c r="CFH12" s="27">
        <v>0.15240000000000001</v>
      </c>
      <c r="CFI12" s="27">
        <v>0.1515</v>
      </c>
      <c r="CFJ12" s="27">
        <v>0.15279999999999999</v>
      </c>
      <c r="CFK12" s="27">
        <v>0.1517</v>
      </c>
      <c r="CFL12" s="27">
        <v>0.1515</v>
      </c>
      <c r="CFM12" s="27">
        <v>0.1515</v>
      </c>
      <c r="CFN12" s="27">
        <v>0.1515</v>
      </c>
      <c r="CFO12" s="27">
        <v>0.151</v>
      </c>
      <c r="CFP12" s="27">
        <v>0.15049999999999999</v>
      </c>
      <c r="CFQ12" s="27">
        <v>0.1507</v>
      </c>
      <c r="CFR12" s="27">
        <v>0.15049999999999999</v>
      </c>
      <c r="CFS12" s="27">
        <v>0.15049999999999999</v>
      </c>
      <c r="CFT12" s="27">
        <v>0.15049999999999999</v>
      </c>
      <c r="CFU12" s="27">
        <v>0.15049999999999999</v>
      </c>
      <c r="CFV12" s="27">
        <v>0.15</v>
      </c>
      <c r="CFW12" s="27">
        <v>0.1512</v>
      </c>
      <c r="CFX12" s="27">
        <v>0.15029999999999999</v>
      </c>
      <c r="CFY12" s="27">
        <v>0.14990000000000001</v>
      </c>
      <c r="CFZ12" s="27">
        <v>0.14979999999999999</v>
      </c>
      <c r="CGA12" s="27">
        <v>0.14979999999999999</v>
      </c>
      <c r="CGB12" s="27">
        <v>0.14979999999999999</v>
      </c>
      <c r="CGC12" s="27">
        <v>0.15010000000000001</v>
      </c>
      <c r="CGD12" s="27">
        <v>0.1497</v>
      </c>
      <c r="CGE12" s="27">
        <v>0.15029999999999999</v>
      </c>
      <c r="CGF12" s="27">
        <v>0.15140000000000001</v>
      </c>
      <c r="CGG12" s="27">
        <v>0.15190000000000001</v>
      </c>
      <c r="CGH12" s="27">
        <v>0.15190000000000001</v>
      </c>
      <c r="CGI12" s="27">
        <v>0.15190000000000001</v>
      </c>
      <c r="CGJ12" s="27">
        <v>0.15390000000000001</v>
      </c>
      <c r="CGK12" s="27">
        <v>0.15379999999999999</v>
      </c>
      <c r="CGL12" s="27">
        <v>0.1537</v>
      </c>
      <c r="CGM12" s="27">
        <v>0.1532</v>
      </c>
      <c r="CGN12" s="27">
        <v>0.1537</v>
      </c>
      <c r="CGO12" s="27">
        <v>0.1537</v>
      </c>
      <c r="CGP12" s="27">
        <v>0.1537</v>
      </c>
      <c r="CGQ12" s="27">
        <v>0.15429999999999999</v>
      </c>
      <c r="CGR12" s="27">
        <v>0.153</v>
      </c>
      <c r="CGS12" s="27">
        <v>0.153</v>
      </c>
      <c r="CGT12" s="27">
        <v>0.15340000000000001</v>
      </c>
      <c r="CGU12" s="27">
        <v>0.15190000000000001</v>
      </c>
      <c r="CGV12" s="27">
        <v>0.15190000000000001</v>
      </c>
      <c r="CGW12" s="27">
        <v>0.15190000000000001</v>
      </c>
      <c r="CGX12" s="27">
        <v>0.1522</v>
      </c>
      <c r="CGY12" s="27">
        <v>0.15140000000000001</v>
      </c>
      <c r="CGZ12" s="27">
        <v>0.1512</v>
      </c>
      <c r="CHA12" s="27">
        <v>0.15310000000000001</v>
      </c>
      <c r="CHB12" s="27">
        <v>0.15409999999999999</v>
      </c>
      <c r="CHC12" s="27">
        <v>0.15409999999999999</v>
      </c>
      <c r="CHD12" s="27">
        <v>0.15409999999999999</v>
      </c>
      <c r="CHE12" s="27">
        <v>0.1535</v>
      </c>
      <c r="CHF12" s="27">
        <v>0.155</v>
      </c>
      <c r="CHG12" s="27">
        <v>0.15659999999999999</v>
      </c>
      <c r="CHH12" s="27">
        <v>0.15629999999999999</v>
      </c>
      <c r="CHI12" s="27">
        <v>0.1565</v>
      </c>
      <c r="CHJ12" s="27">
        <v>0.1565</v>
      </c>
      <c r="CHK12" s="27">
        <v>0.1565</v>
      </c>
      <c r="CHL12" s="27">
        <v>0.1578</v>
      </c>
      <c r="CHM12" s="27">
        <v>0.157</v>
      </c>
      <c r="CHN12" s="27">
        <v>0.15570000000000001</v>
      </c>
      <c r="CHO12" s="27">
        <v>0.15579999999999999</v>
      </c>
      <c r="CHP12" s="27">
        <v>0.15409999999999999</v>
      </c>
      <c r="CHQ12" s="27">
        <v>0.15409999999999999</v>
      </c>
      <c r="CHR12" s="27">
        <v>0.15409999999999999</v>
      </c>
      <c r="CHS12" s="27">
        <v>0.1525</v>
      </c>
      <c r="CHT12" s="27">
        <v>0.15409999999999999</v>
      </c>
      <c r="CHU12" s="27">
        <v>0.1545</v>
      </c>
      <c r="CHV12" s="27">
        <v>0.15329999999999999</v>
      </c>
      <c r="CHW12" s="27">
        <v>0.15329999999999999</v>
      </c>
      <c r="CHX12" s="27">
        <v>0.15329999999999999</v>
      </c>
      <c r="CHY12" s="27">
        <v>0.15329999999999999</v>
      </c>
      <c r="CHZ12" s="27">
        <v>0.15329999999999999</v>
      </c>
      <c r="CIA12" s="27">
        <v>0.15379999999999999</v>
      </c>
      <c r="CIB12" s="27">
        <v>0.15390000000000001</v>
      </c>
      <c r="CIC12" s="27">
        <v>0.15329999999999999</v>
      </c>
      <c r="CID12" s="27">
        <v>0.1537</v>
      </c>
      <c r="CIE12" s="27">
        <v>0.1537</v>
      </c>
      <c r="CIF12" s="27">
        <v>0.1537</v>
      </c>
      <c r="CIG12" s="27">
        <v>0.15429999999999999</v>
      </c>
      <c r="CIH12" s="27">
        <v>0.15529999999999999</v>
      </c>
      <c r="CII12" s="27">
        <v>0.1552</v>
      </c>
      <c r="CIJ12" s="27">
        <v>0.15509999999999999</v>
      </c>
      <c r="CIK12" s="27">
        <v>0.15670000000000001</v>
      </c>
      <c r="CIL12" s="27">
        <v>0.15670000000000001</v>
      </c>
      <c r="CIM12" s="27">
        <v>0.15670000000000001</v>
      </c>
      <c r="CIN12" s="27">
        <v>0.15440000000000001</v>
      </c>
      <c r="CIO12" s="27">
        <v>0.1565</v>
      </c>
      <c r="CIP12" s="27">
        <v>0.15690000000000001</v>
      </c>
      <c r="CIQ12" s="27">
        <v>0.15609999999999999</v>
      </c>
      <c r="CIR12" s="27">
        <v>0.1573</v>
      </c>
      <c r="CIS12" s="27">
        <v>0.1573</v>
      </c>
      <c r="CIT12" s="27">
        <v>0.1573</v>
      </c>
      <c r="CIU12" s="27">
        <v>0.15690000000000001</v>
      </c>
      <c r="CIV12" s="27">
        <v>0.15670000000000001</v>
      </c>
      <c r="CIW12" s="27">
        <v>0.15629999999999999</v>
      </c>
      <c r="CIX12" s="27">
        <v>0.1552</v>
      </c>
      <c r="CIY12" s="27">
        <v>0.15540000000000001</v>
      </c>
      <c r="CIZ12" s="27">
        <v>0.15540000000000001</v>
      </c>
      <c r="CJA12" s="27">
        <v>0.15540000000000001</v>
      </c>
      <c r="CJB12" s="27">
        <v>0.15540000000000001</v>
      </c>
      <c r="CJC12" s="27">
        <v>0.15529999999999999</v>
      </c>
      <c r="CJD12" s="27">
        <v>0.15459999999999999</v>
      </c>
      <c r="CJE12" s="27">
        <v>0.157</v>
      </c>
      <c r="CJF12" s="27">
        <v>0.15590000000000001</v>
      </c>
      <c r="CJG12" s="27">
        <v>0.15590000000000001</v>
      </c>
      <c r="CJH12" s="27">
        <v>0.15590000000000001</v>
      </c>
      <c r="CJI12" s="27">
        <v>0.15579999999999999</v>
      </c>
      <c r="CJJ12" s="27">
        <v>0.15859999999999999</v>
      </c>
      <c r="CJK12" s="27">
        <v>0.158</v>
      </c>
      <c r="CJL12" s="27">
        <v>0.1578</v>
      </c>
      <c r="CJM12" s="27">
        <v>0.15759999999999999</v>
      </c>
      <c r="CJN12" s="27">
        <v>0.15759999999999999</v>
      </c>
      <c r="CJO12" s="27">
        <v>0.15759999999999999</v>
      </c>
      <c r="CJP12" s="27">
        <v>0.15770000000000001</v>
      </c>
      <c r="CJQ12" s="27">
        <v>0.159</v>
      </c>
      <c r="CJR12" s="27">
        <v>0.15679999999999999</v>
      </c>
      <c r="CJS12" s="27">
        <v>0.15620000000000001</v>
      </c>
      <c r="CJT12" s="27">
        <v>0.15559999999999999</v>
      </c>
      <c r="CJU12" s="27">
        <v>0.15559999999999999</v>
      </c>
      <c r="CJV12" s="27">
        <v>0.15559999999999999</v>
      </c>
      <c r="CJW12" s="27">
        <v>0.15690000000000001</v>
      </c>
      <c r="CJX12" s="27">
        <v>0.15740000000000001</v>
      </c>
      <c r="CJY12" s="27">
        <v>0.15809999999999999</v>
      </c>
      <c r="CJZ12" s="27">
        <v>0.15790000000000001</v>
      </c>
      <c r="CKA12" s="27">
        <v>0.15859999999999999</v>
      </c>
      <c r="CKB12" s="27">
        <v>0.15859999999999999</v>
      </c>
      <c r="CKC12" s="27">
        <v>0.15859999999999999</v>
      </c>
      <c r="CKD12" s="27">
        <v>0.157</v>
      </c>
      <c r="CKE12" s="27">
        <v>0.15720000000000001</v>
      </c>
      <c r="CKF12" s="27">
        <v>0.156</v>
      </c>
      <c r="CKG12" s="27">
        <v>0.15529999999999999</v>
      </c>
      <c r="CKH12" s="27">
        <v>0.155</v>
      </c>
      <c r="CKI12" s="27">
        <v>0.155</v>
      </c>
      <c r="CKJ12" s="27">
        <v>0.155</v>
      </c>
      <c r="CKK12" s="27">
        <v>0.1537</v>
      </c>
      <c r="CKL12" s="27">
        <v>0.15340000000000001</v>
      </c>
      <c r="CKM12" s="27">
        <v>0.1532</v>
      </c>
      <c r="CKN12" s="27">
        <v>0.15329999999999999</v>
      </c>
      <c r="CKO12" s="27">
        <v>0.15379999999999999</v>
      </c>
      <c r="CKP12" s="27">
        <v>0.15379999999999999</v>
      </c>
      <c r="CKQ12" s="27">
        <v>0.15379999999999999</v>
      </c>
      <c r="CKR12" s="27">
        <v>0.1547</v>
      </c>
      <c r="CKS12" s="27">
        <v>0.15379999999999999</v>
      </c>
      <c r="CKT12" s="27">
        <v>0.15440000000000001</v>
      </c>
      <c r="CKU12" s="27">
        <v>0.15479999999999999</v>
      </c>
      <c r="CKV12" s="27">
        <v>0.15390000000000001</v>
      </c>
      <c r="CKW12" s="27">
        <v>0.15390000000000001</v>
      </c>
      <c r="CKX12" s="27">
        <v>0.15390000000000001</v>
      </c>
      <c r="CKY12" s="27">
        <v>0.15310000000000001</v>
      </c>
      <c r="CKZ12" s="27">
        <v>0.15190000000000001</v>
      </c>
      <c r="CLA12" s="27">
        <v>0.15260000000000001</v>
      </c>
      <c r="CLB12" s="27">
        <v>0.15310000000000001</v>
      </c>
      <c r="CLC12" s="27">
        <v>0.1525</v>
      </c>
      <c r="CLD12" s="27">
        <v>0.1525</v>
      </c>
      <c r="CLE12" s="27">
        <v>0.1525</v>
      </c>
      <c r="CLF12" s="27">
        <v>0.15340000000000001</v>
      </c>
      <c r="CLG12" s="27">
        <v>0.1547</v>
      </c>
      <c r="CLH12" s="27">
        <v>0.1537</v>
      </c>
      <c r="CLI12" s="27">
        <v>0.1537</v>
      </c>
      <c r="CLJ12" s="27">
        <v>0.154</v>
      </c>
      <c r="CLK12" s="27">
        <v>0.154</v>
      </c>
      <c r="CLL12" s="27">
        <v>0.154</v>
      </c>
      <c r="CLM12" s="27">
        <v>0.15379999999999999</v>
      </c>
      <c r="CLN12" s="27">
        <v>0.15310000000000001</v>
      </c>
      <c r="CLO12" s="27">
        <v>0.15310000000000001</v>
      </c>
      <c r="CLP12" s="27">
        <v>0.15310000000000001</v>
      </c>
      <c r="CLQ12" s="27">
        <v>0.1537</v>
      </c>
      <c r="CLR12" s="27">
        <v>0.1537</v>
      </c>
      <c r="CLS12" s="27">
        <v>0.1537</v>
      </c>
      <c r="CLT12" s="27">
        <v>0.15340000000000001</v>
      </c>
      <c r="CLU12" s="27">
        <v>0.1535</v>
      </c>
      <c r="CLV12" s="27">
        <v>0.15079999999999999</v>
      </c>
      <c r="CLW12" s="27">
        <v>0.15029999999999999</v>
      </c>
      <c r="CLX12" s="27">
        <v>0.14910000000000001</v>
      </c>
      <c r="CLY12" s="27">
        <v>0.14910000000000001</v>
      </c>
      <c r="CLZ12" s="27">
        <v>0.14910000000000001</v>
      </c>
      <c r="CMA12" s="27">
        <v>0.14990000000000001</v>
      </c>
      <c r="CMB12" s="27">
        <v>0.15110000000000001</v>
      </c>
      <c r="CMC12" s="27">
        <v>0.15029999999999999</v>
      </c>
      <c r="CMD12" s="27">
        <v>0.14979999999999999</v>
      </c>
      <c r="CME12" s="27">
        <v>0.1497</v>
      </c>
      <c r="CMF12" s="27">
        <v>0.1497</v>
      </c>
      <c r="CMG12" s="27">
        <v>0.1497</v>
      </c>
      <c r="CMH12" s="27">
        <v>0.1515</v>
      </c>
      <c r="CMI12" s="27">
        <v>0.151</v>
      </c>
      <c r="CMJ12" s="27">
        <v>0.15179999999999999</v>
      </c>
      <c r="CMK12" s="27">
        <v>0.15079999999999999</v>
      </c>
      <c r="CML12" s="27">
        <v>0.14990000000000001</v>
      </c>
      <c r="CMM12" s="27">
        <v>0.14990000000000001</v>
      </c>
      <c r="CMN12" s="27">
        <v>0.14990000000000001</v>
      </c>
      <c r="CMO12" s="27">
        <v>0.15040000000000001</v>
      </c>
      <c r="CMP12" s="27">
        <v>0.14960000000000001</v>
      </c>
      <c r="CMQ12" s="27">
        <v>0.15</v>
      </c>
      <c r="CMR12" s="27">
        <v>0.1512</v>
      </c>
      <c r="CMS12" s="27">
        <v>0.15029999999999999</v>
      </c>
      <c r="CMT12" s="27">
        <v>0.15029999999999999</v>
      </c>
      <c r="CMU12" s="27">
        <v>0.15029999999999999</v>
      </c>
      <c r="CMV12" s="27">
        <v>0.14979999999999999</v>
      </c>
      <c r="CMW12" s="27">
        <v>0.14849999999999999</v>
      </c>
      <c r="CMX12" s="27">
        <v>0.14810000000000001</v>
      </c>
      <c r="CMY12" s="27">
        <v>0.1477</v>
      </c>
      <c r="CMZ12" s="27">
        <v>0.1474</v>
      </c>
      <c r="CNA12" s="27">
        <v>0.1474</v>
      </c>
      <c r="CNB12" s="27">
        <v>0.1474</v>
      </c>
      <c r="CNC12" s="27">
        <v>0.14749999999999999</v>
      </c>
      <c r="CND12" s="27">
        <v>0.14749999999999999</v>
      </c>
      <c r="CNE12" s="27">
        <v>0.14749999999999999</v>
      </c>
      <c r="CNF12" s="27">
        <v>0.1484</v>
      </c>
      <c r="CNG12" s="27">
        <v>0.14799999999999999</v>
      </c>
      <c r="CNH12" s="27">
        <v>0.14799999999999999</v>
      </c>
      <c r="CNI12" s="27">
        <v>0.14799999999999999</v>
      </c>
      <c r="CNJ12" s="27">
        <v>0.1497</v>
      </c>
      <c r="CNK12" s="27">
        <v>0.14899999999999999</v>
      </c>
      <c r="CNL12" s="27">
        <v>0.14929999999999999</v>
      </c>
      <c r="CNM12" s="27">
        <v>0.14910000000000001</v>
      </c>
      <c r="CNN12" s="27">
        <v>0.14949999999999999</v>
      </c>
      <c r="CNO12" s="27">
        <v>0.14949999999999999</v>
      </c>
      <c r="CNP12" s="27">
        <v>0.14949999999999999</v>
      </c>
      <c r="CNQ12" s="27">
        <v>0.1502</v>
      </c>
      <c r="CNR12" s="27">
        <v>0.15110000000000001</v>
      </c>
      <c r="CNS12" s="27">
        <v>0.15040000000000001</v>
      </c>
      <c r="CNT12" s="27">
        <v>0.14960000000000001</v>
      </c>
      <c r="CNU12" s="27">
        <v>0.14879999999999999</v>
      </c>
      <c r="CNV12" s="27">
        <v>0.14879999999999999</v>
      </c>
      <c r="CNW12" s="27">
        <v>0.14879999999999999</v>
      </c>
      <c r="CNX12" s="27">
        <v>0.14949999999999999</v>
      </c>
      <c r="CNY12" s="27">
        <v>0.14949999999999999</v>
      </c>
      <c r="CNZ12" s="27">
        <v>0.15090000000000001</v>
      </c>
      <c r="COA12" s="27">
        <v>0.152</v>
      </c>
      <c r="COB12" s="27">
        <v>0.15210000000000001</v>
      </c>
      <c r="COC12" s="27">
        <v>0.15210000000000001</v>
      </c>
      <c r="COD12" s="27">
        <v>0.15210000000000001</v>
      </c>
      <c r="COE12" s="27">
        <v>0.15279999999999999</v>
      </c>
      <c r="COF12" s="27">
        <v>0.1515</v>
      </c>
      <c r="COG12" s="27">
        <v>0.1512</v>
      </c>
      <c r="COH12" s="27">
        <v>0.14979999999999999</v>
      </c>
      <c r="COI12" s="27">
        <v>0.14940000000000001</v>
      </c>
      <c r="COJ12" s="27">
        <v>0.14940000000000001</v>
      </c>
      <c r="COK12" s="27">
        <v>0.14940000000000001</v>
      </c>
      <c r="COL12" s="27">
        <v>0.14910000000000001</v>
      </c>
      <c r="COM12" s="27">
        <v>0.14979999999999999</v>
      </c>
      <c r="CON12" s="27">
        <v>0.15040000000000001</v>
      </c>
      <c r="COO12" s="27">
        <v>0.15060000000000001</v>
      </c>
      <c r="COP12" s="27">
        <v>0.1517</v>
      </c>
      <c r="COQ12" s="27">
        <v>0.1517</v>
      </c>
      <c r="COR12" s="27">
        <v>0.1517</v>
      </c>
      <c r="COS12" s="27">
        <v>0.15040000000000001</v>
      </c>
      <c r="COT12" s="27">
        <v>0.14990000000000001</v>
      </c>
      <c r="COU12" s="27">
        <v>0.1515</v>
      </c>
      <c r="COV12" s="27">
        <v>0.152</v>
      </c>
      <c r="COW12" s="27">
        <v>0.153</v>
      </c>
      <c r="COX12" s="27">
        <v>0.153</v>
      </c>
      <c r="COY12" s="27">
        <v>0.153</v>
      </c>
      <c r="COZ12" s="27">
        <v>0.15240000000000001</v>
      </c>
      <c r="CPA12" s="27">
        <v>0.15110000000000001</v>
      </c>
      <c r="CPB12" s="27">
        <v>0.15260000000000001</v>
      </c>
      <c r="CPC12" s="27">
        <v>0.15210000000000001</v>
      </c>
      <c r="CPD12" s="27">
        <v>0.15290000000000001</v>
      </c>
      <c r="CPE12" s="27">
        <v>0.15290000000000001</v>
      </c>
      <c r="CPF12" s="27">
        <v>0.15290000000000001</v>
      </c>
      <c r="CPG12" s="27">
        <v>0.15260000000000001</v>
      </c>
      <c r="CPH12" s="27">
        <v>0.15260000000000001</v>
      </c>
      <c r="CPI12" s="27">
        <v>0.15229999999999999</v>
      </c>
      <c r="CPJ12" s="27">
        <v>0.1517</v>
      </c>
      <c r="CPK12" s="27">
        <v>0.1525</v>
      </c>
      <c r="CPL12" s="27">
        <v>0.1525</v>
      </c>
      <c r="CPM12" s="27">
        <v>0.1525</v>
      </c>
      <c r="CPN12" s="27">
        <v>0.1517</v>
      </c>
      <c r="CPO12" s="27">
        <v>0.1522</v>
      </c>
      <c r="CPP12" s="27">
        <v>0.15079999999999999</v>
      </c>
      <c r="CPQ12" s="27">
        <v>0.15040000000000001</v>
      </c>
      <c r="CPR12" s="27">
        <v>0.1497</v>
      </c>
      <c r="CPS12" s="27">
        <v>0.1497</v>
      </c>
      <c r="CPT12" s="27">
        <v>0.1497</v>
      </c>
      <c r="CPU12" s="27">
        <v>0.14860000000000001</v>
      </c>
      <c r="CPV12" s="27">
        <v>0.14899999999999999</v>
      </c>
      <c r="CPW12" s="27">
        <v>0.14960000000000001</v>
      </c>
      <c r="CPX12" s="27">
        <v>0.14929999999999999</v>
      </c>
      <c r="CPY12" s="27">
        <v>0.15129999999999999</v>
      </c>
      <c r="CPZ12" s="27">
        <v>0.15129999999999999</v>
      </c>
      <c r="CQA12" s="27">
        <v>0.15129999999999999</v>
      </c>
      <c r="CQB12" s="27">
        <v>0.15029999999999999</v>
      </c>
      <c r="CQC12" s="27">
        <v>0.15049999999999999</v>
      </c>
      <c r="CQD12" s="27">
        <v>0.15229999999999999</v>
      </c>
      <c r="CQE12" s="27">
        <v>0.15210000000000001</v>
      </c>
      <c r="CQF12" s="27">
        <v>0.1517</v>
      </c>
      <c r="CQG12" s="27">
        <v>0.1517</v>
      </c>
      <c r="CQH12" s="27">
        <v>0.1517</v>
      </c>
      <c r="CQI12" s="27">
        <v>0.15110000000000001</v>
      </c>
      <c r="CQJ12" s="27">
        <v>0.1492</v>
      </c>
      <c r="CQK12" s="27">
        <v>0.15049999999999999</v>
      </c>
      <c r="CQL12" s="27">
        <v>0.14940000000000001</v>
      </c>
      <c r="CQM12" s="27">
        <v>0.14910000000000001</v>
      </c>
      <c r="CQN12" s="27">
        <v>0.14910000000000001</v>
      </c>
      <c r="CQO12" s="27">
        <v>0.14910000000000001</v>
      </c>
      <c r="CQP12" s="27">
        <v>0.14910000000000001</v>
      </c>
      <c r="CQQ12" s="27">
        <v>0.14929999999999999</v>
      </c>
      <c r="CQR12" s="27">
        <v>0.14979999999999999</v>
      </c>
      <c r="CQS12" s="27">
        <v>0.14990000000000001</v>
      </c>
      <c r="CQT12" s="27">
        <v>0.14940000000000001</v>
      </c>
      <c r="CQU12" s="27">
        <v>0.14940000000000001</v>
      </c>
      <c r="CQV12" s="27">
        <v>0.14940000000000001</v>
      </c>
      <c r="CQW12" s="27">
        <v>0.14879999999999999</v>
      </c>
      <c r="CQX12" s="27">
        <v>0.14899999999999999</v>
      </c>
      <c r="CQY12" s="27">
        <v>0.14940000000000001</v>
      </c>
      <c r="CQZ12" s="27">
        <v>0.1484</v>
      </c>
      <c r="CRA12" s="27">
        <v>0.1479</v>
      </c>
      <c r="CRB12" s="27">
        <v>0.1479</v>
      </c>
      <c r="CRC12" s="27">
        <v>0.1479</v>
      </c>
      <c r="CRD12" s="27">
        <v>0.14810000000000001</v>
      </c>
      <c r="CRE12" s="27">
        <v>0.14779999999999999</v>
      </c>
      <c r="CRF12" s="27">
        <v>0.14699999999999999</v>
      </c>
      <c r="CRG12" s="27">
        <v>0.1467</v>
      </c>
      <c r="CRH12" s="27">
        <v>0.1449</v>
      </c>
      <c r="CRI12" s="27">
        <v>0.1449</v>
      </c>
      <c r="CRJ12" s="27">
        <v>0.1449</v>
      </c>
      <c r="CRK12" s="27">
        <v>0.14510000000000001</v>
      </c>
      <c r="CRL12" s="27">
        <v>0.1434</v>
      </c>
      <c r="CRM12" s="27">
        <v>0.14349999999999999</v>
      </c>
      <c r="CRN12" s="27">
        <v>0.14319999999999999</v>
      </c>
      <c r="CRO12" s="27">
        <v>0.14430000000000001</v>
      </c>
      <c r="CRP12" s="27">
        <v>0.14430000000000001</v>
      </c>
      <c r="CRQ12" s="27">
        <v>0.14430000000000001</v>
      </c>
      <c r="CRR12" s="27">
        <v>0.14449999999999999</v>
      </c>
      <c r="CRS12" s="27">
        <v>0.14410000000000001</v>
      </c>
      <c r="CRT12" s="27">
        <v>0.14269999999999999</v>
      </c>
      <c r="CRU12" s="27">
        <v>0.14130000000000001</v>
      </c>
      <c r="CRV12" s="27">
        <v>0.1421</v>
      </c>
      <c r="CRW12" s="27">
        <v>0.1421</v>
      </c>
      <c r="CRX12" s="27">
        <v>0.1421</v>
      </c>
      <c r="CRY12" s="27">
        <v>0.1419</v>
      </c>
      <c r="CRZ12" s="27">
        <v>0.14360000000000001</v>
      </c>
      <c r="CSA12" s="27">
        <v>0.14330000000000001</v>
      </c>
      <c r="CSB12" s="27">
        <v>0.1426</v>
      </c>
      <c r="CSC12" s="27">
        <v>0.14299999999999999</v>
      </c>
      <c r="CSD12" s="27">
        <v>0.14299999999999999</v>
      </c>
      <c r="CSE12" s="27">
        <v>0.14299999999999999</v>
      </c>
      <c r="CSF12" s="27">
        <v>0.14419999999999999</v>
      </c>
      <c r="CSG12" s="27">
        <v>0.14460000000000001</v>
      </c>
      <c r="CSH12" s="27">
        <v>0.14399999999999999</v>
      </c>
      <c r="CSI12" s="27">
        <v>0.14399999999999999</v>
      </c>
      <c r="CSJ12" s="27">
        <v>0.14349999999999999</v>
      </c>
      <c r="CSK12" s="27">
        <v>0.14349999999999999</v>
      </c>
      <c r="CSL12" s="27">
        <v>0.14349999999999999</v>
      </c>
      <c r="CSM12" s="27">
        <v>0.1411</v>
      </c>
      <c r="CSN12" s="27">
        <v>0.1414</v>
      </c>
      <c r="CSO12" s="27">
        <v>0.1414</v>
      </c>
      <c r="CSP12" s="27">
        <v>0.1416</v>
      </c>
      <c r="CSQ12" s="27">
        <v>0.14249999999999999</v>
      </c>
      <c r="CSR12" s="27">
        <v>0.14249999999999999</v>
      </c>
      <c r="CSS12" s="27">
        <v>0.14249999999999999</v>
      </c>
      <c r="CST12" s="27">
        <v>0.1434</v>
      </c>
      <c r="CSU12" s="27">
        <v>0.14369999999999999</v>
      </c>
      <c r="CSV12" s="27">
        <v>0.14280000000000001</v>
      </c>
      <c r="CSW12" s="27">
        <v>0.14269999999999999</v>
      </c>
      <c r="CSX12" s="27">
        <v>0.1426</v>
      </c>
      <c r="CSY12" s="27">
        <v>0.1426</v>
      </c>
      <c r="CSZ12" s="27">
        <v>0.1426</v>
      </c>
      <c r="CTA12" s="27">
        <v>0.14199999999999999</v>
      </c>
      <c r="CTB12" s="27">
        <v>0.1419</v>
      </c>
      <c r="CTC12" s="27">
        <v>0.1409</v>
      </c>
      <c r="CTD12" s="27">
        <v>0.14149999999999999</v>
      </c>
      <c r="CTE12" s="27">
        <v>0.1389</v>
      </c>
      <c r="CTF12" s="27">
        <v>0.1389</v>
      </c>
      <c r="CTG12" s="27">
        <v>0.1389</v>
      </c>
      <c r="CTH12" s="27">
        <v>0.14050000000000001</v>
      </c>
      <c r="CTI12" s="27">
        <v>0.13850000000000001</v>
      </c>
      <c r="CTJ12" s="27">
        <v>0.1386</v>
      </c>
      <c r="CTK12" s="27">
        <v>0.1381</v>
      </c>
      <c r="CTL12" s="27">
        <v>0.13700000000000001</v>
      </c>
      <c r="CTM12" s="27">
        <v>0.13700000000000001</v>
      </c>
      <c r="CTN12" s="27">
        <v>0.13700000000000001</v>
      </c>
      <c r="CTO12" s="27">
        <v>0.13819999999999999</v>
      </c>
      <c r="CTP12" s="27">
        <v>0.1389</v>
      </c>
      <c r="CTQ12" s="27">
        <v>0.1394</v>
      </c>
      <c r="CTR12" s="27">
        <v>0.13969999999999999</v>
      </c>
      <c r="CTS12" s="27">
        <v>0.13950000000000001</v>
      </c>
      <c r="CTT12" s="27">
        <v>0.13950000000000001</v>
      </c>
      <c r="CTU12" s="27">
        <v>0.13950000000000001</v>
      </c>
      <c r="CTV12" s="27">
        <v>0.1399</v>
      </c>
      <c r="CTW12" s="27">
        <v>0.13969999999999999</v>
      </c>
      <c r="CTX12" s="27">
        <v>0.14050000000000001</v>
      </c>
      <c r="CTY12" s="27">
        <v>0.13980000000000001</v>
      </c>
      <c r="CTZ12" s="27">
        <v>0.13980000000000001</v>
      </c>
      <c r="CUA12" s="27">
        <v>0.13980000000000001</v>
      </c>
      <c r="CUB12" s="27">
        <v>0.13980000000000001</v>
      </c>
      <c r="CUC12" s="27">
        <v>0.13880000000000001</v>
      </c>
      <c r="CUD12" s="27">
        <v>0.14000000000000001</v>
      </c>
      <c r="CUE12" s="27">
        <v>0.14199999999999999</v>
      </c>
      <c r="CUF12" s="27">
        <v>0.1429</v>
      </c>
      <c r="CUG12" s="27">
        <v>0.14410000000000001</v>
      </c>
      <c r="CUH12" s="27">
        <v>0.14410000000000001</v>
      </c>
      <c r="CUI12" s="27">
        <v>0.14410000000000001</v>
      </c>
      <c r="CUJ12" s="27">
        <v>0.1449</v>
      </c>
      <c r="CUK12" s="27">
        <v>0.14530000000000001</v>
      </c>
      <c r="CUL12" s="27">
        <v>0.14649999999999999</v>
      </c>
      <c r="CUM12" s="27">
        <v>0.14630000000000001</v>
      </c>
      <c r="CUN12" s="27">
        <v>0.14749999999999999</v>
      </c>
      <c r="CUO12" s="27">
        <v>0.14749999999999999</v>
      </c>
      <c r="CUP12" s="27">
        <v>0.14749999999999999</v>
      </c>
      <c r="CUQ12" s="27">
        <v>0.1479</v>
      </c>
      <c r="CUR12" s="27">
        <v>0.1477</v>
      </c>
      <c r="CUS12" s="27">
        <v>0.1482</v>
      </c>
      <c r="CUT12" s="27">
        <v>0.1482</v>
      </c>
      <c r="CUU12" s="27">
        <v>0.14860000000000001</v>
      </c>
      <c r="CUV12" s="27">
        <v>0.14860000000000001</v>
      </c>
      <c r="CUW12" s="27">
        <v>0.14860000000000001</v>
      </c>
      <c r="CUX12" s="27">
        <v>0.1489</v>
      </c>
      <c r="CUY12" s="27">
        <v>0.14849999999999999</v>
      </c>
      <c r="CUZ12" s="27">
        <v>0.14810000000000001</v>
      </c>
      <c r="CVA12" s="27">
        <v>0.1482</v>
      </c>
      <c r="CVB12" s="27">
        <v>0.1492</v>
      </c>
      <c r="CVC12" s="27">
        <v>0.1492</v>
      </c>
      <c r="CVD12" s="27">
        <v>0.1492</v>
      </c>
      <c r="CVE12" s="27">
        <v>0.14799999999999999</v>
      </c>
      <c r="CVF12" s="27">
        <v>0.1479</v>
      </c>
      <c r="CVG12" s="27">
        <v>0.14779999999999999</v>
      </c>
      <c r="CVH12" s="27">
        <v>0.14660000000000001</v>
      </c>
      <c r="CVI12" s="27">
        <v>0.14779999999999999</v>
      </c>
      <c r="CVJ12" s="27">
        <v>0.14779999999999999</v>
      </c>
      <c r="CVK12" s="27">
        <v>0.14779999999999999</v>
      </c>
      <c r="CVL12" s="27">
        <v>0.1479</v>
      </c>
      <c r="CVM12" s="27">
        <v>0.1474</v>
      </c>
      <c r="CVN12" s="27">
        <v>0.14779999999999999</v>
      </c>
      <c r="CVO12" s="27">
        <v>0.14829999999999999</v>
      </c>
      <c r="CVP12" s="27">
        <v>0.14829999999999999</v>
      </c>
      <c r="CVQ12" s="27">
        <v>0.14829999999999999</v>
      </c>
      <c r="CVR12" s="27">
        <v>0.14829999999999999</v>
      </c>
      <c r="CVS12" s="27">
        <v>0.14829999999999999</v>
      </c>
      <c r="CVT12" s="27">
        <v>0.14899999999999999</v>
      </c>
      <c r="CVU12" s="27">
        <v>0.15140000000000001</v>
      </c>
      <c r="CVV12" s="27">
        <v>0.15129999999999999</v>
      </c>
      <c r="CVW12" s="27">
        <v>0.151</v>
      </c>
      <c r="CVX12" s="27">
        <v>0.151</v>
      </c>
      <c r="CVY12" s="27">
        <v>0.151</v>
      </c>
      <c r="CVZ12" s="27">
        <v>0.15010000000000001</v>
      </c>
      <c r="CWA12" s="27">
        <v>0.1502</v>
      </c>
      <c r="CWB12" s="27">
        <v>0.14990000000000001</v>
      </c>
      <c r="CWC12" s="27">
        <v>0.1487</v>
      </c>
      <c r="CWD12" s="27">
        <v>0.1484</v>
      </c>
      <c r="CWE12" s="27">
        <v>0.1484</v>
      </c>
      <c r="CWF12" s="27">
        <v>0.1484</v>
      </c>
      <c r="CWG12" s="27">
        <v>0.14749999999999999</v>
      </c>
      <c r="CWH12" s="27">
        <v>0.14829999999999999</v>
      </c>
      <c r="CWI12" s="27">
        <v>0.14810000000000001</v>
      </c>
      <c r="CWJ12" s="27">
        <v>0.14810000000000001</v>
      </c>
      <c r="CWK12" s="27">
        <v>0.14810000000000001</v>
      </c>
      <c r="CWL12" s="27">
        <v>0.14810000000000001</v>
      </c>
      <c r="CWM12" s="27">
        <v>0.14810000000000001</v>
      </c>
      <c r="CWN12" s="27">
        <v>0.1464</v>
      </c>
      <c r="CWO12" s="27">
        <v>0.14699999999999999</v>
      </c>
      <c r="CWP12" s="27">
        <v>0.1469</v>
      </c>
      <c r="CWQ12" s="27">
        <v>0.1469</v>
      </c>
      <c r="CWR12" s="27">
        <v>0.14810000000000001</v>
      </c>
      <c r="CWS12" s="27">
        <v>0.14810000000000001</v>
      </c>
      <c r="CWT12" s="27">
        <v>0.14810000000000001</v>
      </c>
      <c r="CWU12" s="27">
        <v>0.14899999999999999</v>
      </c>
      <c r="CWV12" s="27">
        <v>0.14699999999999999</v>
      </c>
      <c r="CWW12" s="27">
        <v>0.1479</v>
      </c>
      <c r="CWX12" s="27">
        <v>0.14960000000000001</v>
      </c>
      <c r="CWY12" s="27">
        <v>0.1497</v>
      </c>
      <c r="CWZ12" s="27">
        <v>0.1497</v>
      </c>
      <c r="CXA12" s="27">
        <v>0.1497</v>
      </c>
      <c r="CXB12" s="27">
        <v>0.151</v>
      </c>
      <c r="CXC12" s="27">
        <v>0.15260000000000001</v>
      </c>
      <c r="CXD12" s="27">
        <v>0.15240000000000001</v>
      </c>
      <c r="CXE12" s="27">
        <v>0.15160000000000001</v>
      </c>
      <c r="CXF12" s="27">
        <v>0.152</v>
      </c>
      <c r="CXG12" s="27">
        <v>0.152</v>
      </c>
      <c r="CXH12" s="27">
        <v>0.152</v>
      </c>
      <c r="CXI12" s="27">
        <v>0.15079999999999999</v>
      </c>
      <c r="CXJ12" s="27">
        <v>0.1502</v>
      </c>
      <c r="CXK12" s="27">
        <v>0.15010000000000001</v>
      </c>
      <c r="CXL12" s="27">
        <v>0.15060000000000001</v>
      </c>
      <c r="CXM12" s="27">
        <v>0.14899999999999999</v>
      </c>
      <c r="CXN12" s="27">
        <v>0.14899999999999999</v>
      </c>
      <c r="CXO12" s="27">
        <v>0.14899999999999999</v>
      </c>
      <c r="CXP12" s="27">
        <v>0.1474</v>
      </c>
      <c r="CXQ12" s="27">
        <v>0.14899999999999999</v>
      </c>
      <c r="CXR12" s="27">
        <v>0.15</v>
      </c>
      <c r="CXS12" s="27">
        <v>0.15040000000000001</v>
      </c>
      <c r="CXT12" s="27">
        <v>0.14979999999999999</v>
      </c>
      <c r="CXU12" s="27">
        <v>0.14979999999999999</v>
      </c>
      <c r="CXV12" s="27">
        <v>0.14979999999999999</v>
      </c>
      <c r="CXW12" s="27">
        <v>0.15090000000000001</v>
      </c>
      <c r="CXX12" s="27">
        <v>0.15040000000000001</v>
      </c>
      <c r="CXY12" s="27">
        <v>0.14860000000000001</v>
      </c>
      <c r="CXZ12" s="27">
        <v>0.1482</v>
      </c>
      <c r="CYA12" s="27">
        <v>0.1487</v>
      </c>
      <c r="CYB12" s="27">
        <v>0.1487</v>
      </c>
      <c r="CYC12" s="27">
        <v>0.1487</v>
      </c>
      <c r="CYD12" s="27">
        <v>0.14779999999999999</v>
      </c>
      <c r="CYE12" s="27">
        <v>0.1482</v>
      </c>
      <c r="CYF12" s="27">
        <v>0.14810000000000001</v>
      </c>
      <c r="CYG12" s="27">
        <v>0.14729999999999999</v>
      </c>
      <c r="CYH12" s="27">
        <v>0.14779999999999999</v>
      </c>
      <c r="CYI12" s="27">
        <v>0.14779999999999999</v>
      </c>
      <c r="CYJ12" s="27">
        <v>0.14779999999999999</v>
      </c>
      <c r="CYK12" s="27">
        <v>0.14810000000000001</v>
      </c>
      <c r="CYL12" s="27">
        <v>0.1462</v>
      </c>
      <c r="CYM12" s="27">
        <v>0.1479</v>
      </c>
      <c r="CYN12" s="27">
        <v>0.14829999999999999</v>
      </c>
      <c r="CYO12" s="27">
        <v>0.1469</v>
      </c>
      <c r="CYP12" s="27">
        <v>0.1469</v>
      </c>
      <c r="CYQ12" s="27">
        <v>0.1469</v>
      </c>
      <c r="CYR12" s="27">
        <v>0.1474</v>
      </c>
      <c r="CYS12" s="27">
        <v>0.1454</v>
      </c>
      <c r="CYT12" s="27">
        <v>0.1447</v>
      </c>
      <c r="CYU12" s="27">
        <v>0.14280000000000001</v>
      </c>
      <c r="CYV12" s="27">
        <v>0.14369999999999999</v>
      </c>
      <c r="CYW12" s="27">
        <v>0.14369999999999999</v>
      </c>
      <c r="CYX12" s="27">
        <v>0.14369999999999999</v>
      </c>
      <c r="CYY12" s="27">
        <v>0.1439</v>
      </c>
      <c r="CYZ12" s="27">
        <v>0.1444</v>
      </c>
      <c r="CZA12" s="27">
        <v>0.14530000000000001</v>
      </c>
      <c r="CZB12" s="27">
        <v>0.14410000000000001</v>
      </c>
      <c r="CZC12" s="27">
        <v>0.14449999999999999</v>
      </c>
      <c r="CZD12" s="27">
        <v>0.14449999999999999</v>
      </c>
      <c r="CZE12" s="27">
        <v>0.14449999999999999</v>
      </c>
      <c r="CZF12" s="27">
        <v>0.14510000000000001</v>
      </c>
      <c r="CZG12" s="27">
        <v>0.14549999999999999</v>
      </c>
      <c r="CZH12" s="27">
        <v>0.14580000000000001</v>
      </c>
      <c r="CZI12" s="27">
        <v>0.1449</v>
      </c>
      <c r="CZJ12" s="27">
        <v>0.1452</v>
      </c>
      <c r="CZK12" s="27">
        <v>0.1452</v>
      </c>
      <c r="CZL12" s="27">
        <v>0.1452</v>
      </c>
      <c r="CZM12" s="27">
        <v>0.14410000000000001</v>
      </c>
      <c r="CZN12" s="27">
        <v>0.14580000000000001</v>
      </c>
      <c r="CZO12" s="27">
        <v>0.14560000000000001</v>
      </c>
      <c r="CZP12" s="27">
        <v>0.14560000000000001</v>
      </c>
      <c r="CZQ12" s="27">
        <v>0.14560000000000001</v>
      </c>
      <c r="CZR12" s="27">
        <v>0.14560000000000001</v>
      </c>
      <c r="CZS12" s="27">
        <v>0.14560000000000001</v>
      </c>
      <c r="CZT12" s="27">
        <v>0.14499999999999999</v>
      </c>
      <c r="CZU12" s="27">
        <v>0.14499999999999999</v>
      </c>
      <c r="CZV12" s="27">
        <v>0.14560000000000001</v>
      </c>
      <c r="CZW12" s="27">
        <v>0.14499999999999999</v>
      </c>
      <c r="CZX12" s="27">
        <v>0.14460000000000001</v>
      </c>
      <c r="CZY12" s="27">
        <v>0.14460000000000001</v>
      </c>
      <c r="CZZ12" s="27">
        <v>0.14460000000000001</v>
      </c>
      <c r="DAA12" s="27">
        <v>0.14349999999999999</v>
      </c>
      <c r="DAB12" s="27">
        <v>0.14299999999999999</v>
      </c>
      <c r="DAC12" s="27">
        <v>0.14549999999999999</v>
      </c>
      <c r="DAD12" s="27">
        <v>0.1464</v>
      </c>
      <c r="DAE12" s="27">
        <v>0.1484</v>
      </c>
      <c r="DAF12" s="27">
        <v>0.1484</v>
      </c>
      <c r="DAG12" s="27">
        <v>0.1484</v>
      </c>
      <c r="DAH12" s="27">
        <v>0.14879999999999999</v>
      </c>
      <c r="DAI12" s="27">
        <v>0.1484</v>
      </c>
      <c r="DAJ12" s="27">
        <v>0.1479</v>
      </c>
      <c r="DAK12" s="27">
        <v>0.14860000000000001</v>
      </c>
      <c r="DAL12" s="27">
        <v>0.1487</v>
      </c>
      <c r="DAM12" s="27">
        <v>0.1487</v>
      </c>
      <c r="DAN12" s="27">
        <v>0.1487</v>
      </c>
      <c r="DAO12" s="27">
        <v>0.14779999999999999</v>
      </c>
      <c r="DAP12" s="27">
        <v>0.1467</v>
      </c>
      <c r="DAQ12" s="27">
        <v>0.14460000000000001</v>
      </c>
      <c r="DAR12" s="27">
        <v>0.14419999999999999</v>
      </c>
      <c r="DAS12" s="27">
        <v>0.14299999999999999</v>
      </c>
      <c r="DAT12" s="27">
        <v>0.14299999999999999</v>
      </c>
      <c r="DAU12" s="27">
        <v>0.14299999999999999</v>
      </c>
      <c r="DAV12" s="27">
        <v>0.1447</v>
      </c>
      <c r="DAW12" s="27">
        <v>0.14530000000000001</v>
      </c>
      <c r="DAX12" s="27">
        <v>0.14710000000000001</v>
      </c>
      <c r="DAY12" s="27">
        <v>0.14660000000000001</v>
      </c>
      <c r="DAZ12" s="27">
        <v>0.1482</v>
      </c>
      <c r="DBA12" s="27">
        <v>0.1482</v>
      </c>
      <c r="DBB12" s="27">
        <v>0.1482</v>
      </c>
      <c r="DBC12" s="27">
        <v>0.1469</v>
      </c>
      <c r="DBD12" s="27">
        <v>0.1477</v>
      </c>
      <c r="DBE12" s="27">
        <v>0.14829999999999999</v>
      </c>
      <c r="DBF12" s="27">
        <v>0.14990000000000001</v>
      </c>
      <c r="DBG12" s="27">
        <v>0.15010000000000001</v>
      </c>
      <c r="DBH12" s="27">
        <v>0.15010000000000001</v>
      </c>
      <c r="DBI12" s="27">
        <v>0.15010000000000001</v>
      </c>
      <c r="DBJ12" s="27">
        <v>0.1502</v>
      </c>
      <c r="DBK12" s="27">
        <v>0.1502</v>
      </c>
      <c r="DBL12" s="27">
        <v>0.15260000000000001</v>
      </c>
      <c r="DBM12" s="27">
        <v>0.15129999999999999</v>
      </c>
      <c r="DBN12" s="27">
        <v>0.1512</v>
      </c>
      <c r="DBO12" s="27">
        <v>0.1512</v>
      </c>
      <c r="DBP12" s="27">
        <v>0.1512</v>
      </c>
      <c r="DBQ12" s="27">
        <v>0.15260000000000001</v>
      </c>
      <c r="DBR12" s="27">
        <v>0.1522</v>
      </c>
      <c r="DBS12" s="27">
        <v>0.15040000000000001</v>
      </c>
      <c r="DBT12" s="27">
        <v>0.15540000000000001</v>
      </c>
      <c r="DBU12" s="27">
        <v>0.157</v>
      </c>
      <c r="DBV12" s="27">
        <v>0.157</v>
      </c>
      <c r="DBW12" s="27">
        <v>0.157</v>
      </c>
      <c r="DBX12" s="27">
        <v>0.1555</v>
      </c>
      <c r="DBY12" s="27">
        <v>0.15310000000000001</v>
      </c>
      <c r="DBZ12" s="27">
        <v>0.15279999999999999</v>
      </c>
      <c r="DCA12" s="27">
        <v>0.1522</v>
      </c>
      <c r="DCB12" s="27">
        <v>0.15160000000000001</v>
      </c>
      <c r="DCC12" s="27">
        <v>0.15160000000000001</v>
      </c>
      <c r="DCD12" s="27">
        <v>0.15160000000000001</v>
      </c>
      <c r="DCE12" s="27">
        <v>0.15179999999999999</v>
      </c>
      <c r="DCF12" s="27">
        <v>0.1515</v>
      </c>
      <c r="DCG12" s="27">
        <v>0.14929999999999999</v>
      </c>
      <c r="DCH12" s="27">
        <v>0.15040000000000001</v>
      </c>
      <c r="DCI12" s="27">
        <v>0.15110000000000001</v>
      </c>
      <c r="DCJ12" s="27">
        <v>0.15110000000000001</v>
      </c>
      <c r="DCK12" s="27">
        <v>0.15110000000000001</v>
      </c>
      <c r="DCL12" s="27">
        <v>0.1502</v>
      </c>
      <c r="DCM12" s="27">
        <v>0.151</v>
      </c>
      <c r="DCN12" s="27">
        <v>0.1492</v>
      </c>
      <c r="DCO12" s="27">
        <v>0.14899999999999999</v>
      </c>
      <c r="DCP12" s="27">
        <v>0.14710000000000001</v>
      </c>
      <c r="DCQ12" s="27">
        <v>0.14710000000000001</v>
      </c>
      <c r="DCR12" s="27">
        <v>0.14710000000000001</v>
      </c>
      <c r="DCS12" s="27">
        <v>0.14480000000000001</v>
      </c>
      <c r="DCT12" s="27">
        <v>0.14630000000000001</v>
      </c>
      <c r="DCU12" s="27">
        <v>0.1439</v>
      </c>
      <c r="DCV12" s="27">
        <v>0.14549999999999999</v>
      </c>
      <c r="DCW12" s="27">
        <v>0.1459</v>
      </c>
      <c r="DCX12" s="27">
        <v>0.1459</v>
      </c>
      <c r="DCY12" s="27">
        <v>0.1459</v>
      </c>
      <c r="DCZ12" s="27">
        <v>0.14779999999999999</v>
      </c>
      <c r="DDA12" s="27">
        <v>0.14829999999999999</v>
      </c>
      <c r="DDB12" s="27">
        <v>0.14799999999999999</v>
      </c>
      <c r="DDC12" s="27">
        <v>0.14599999999999999</v>
      </c>
      <c r="DDD12" s="27">
        <v>0.14419999999999999</v>
      </c>
      <c r="DDE12" s="27">
        <v>0.14419999999999999</v>
      </c>
      <c r="DDF12" s="27">
        <v>0.14419999999999999</v>
      </c>
      <c r="DDG12" s="27">
        <v>0.14499999999999999</v>
      </c>
      <c r="DDH12" s="27">
        <v>0.14960000000000001</v>
      </c>
      <c r="DDI12" s="27">
        <v>0.15029999999999999</v>
      </c>
      <c r="DDJ12" s="27">
        <v>0.14879999999999999</v>
      </c>
      <c r="DDK12" s="27">
        <v>0.1502</v>
      </c>
      <c r="DDL12" s="27">
        <v>0.1502</v>
      </c>
      <c r="DDM12" s="27">
        <v>0.1502</v>
      </c>
      <c r="DDN12" s="27">
        <v>0.15</v>
      </c>
      <c r="DDO12" s="27">
        <v>0.1497</v>
      </c>
      <c r="DDP12" s="27">
        <v>0.14949999999999999</v>
      </c>
      <c r="DDQ12" s="27">
        <v>0.15190000000000001</v>
      </c>
      <c r="DDR12" s="27">
        <v>0.15529999999999999</v>
      </c>
      <c r="DDS12" s="27">
        <v>0.15529999999999999</v>
      </c>
      <c r="DDT12" s="27">
        <v>0.15529999999999999</v>
      </c>
      <c r="DDU12" s="27">
        <v>0.15679999999999999</v>
      </c>
      <c r="DDV12" s="27">
        <v>0.15640000000000001</v>
      </c>
      <c r="DDW12" s="27">
        <v>0.15509999999999999</v>
      </c>
      <c r="DDX12" s="27">
        <v>0.15529999999999999</v>
      </c>
      <c r="DDY12" s="27">
        <v>0.15620000000000001</v>
      </c>
      <c r="DDZ12" s="27">
        <v>0.15620000000000001</v>
      </c>
      <c r="DEA12" s="27">
        <v>0.15620000000000001</v>
      </c>
      <c r="DEB12" s="27">
        <v>0.157</v>
      </c>
      <c r="DEC12" s="27">
        <v>0.15770000000000001</v>
      </c>
      <c r="DED12" s="27">
        <v>0.15670000000000001</v>
      </c>
      <c r="DEE12" s="27">
        <v>0.15890000000000001</v>
      </c>
      <c r="DEF12" s="27">
        <v>0.15809999999999999</v>
      </c>
      <c r="DEG12" s="27">
        <v>0.15809999999999999</v>
      </c>
      <c r="DEH12" s="27">
        <v>0.15809999999999999</v>
      </c>
      <c r="DEI12" s="27">
        <v>0.1583</v>
      </c>
      <c r="DEJ12" s="27">
        <v>0.15820000000000001</v>
      </c>
      <c r="DEK12" s="27">
        <v>0.1588</v>
      </c>
      <c r="DEL12" s="27">
        <v>0.15770000000000001</v>
      </c>
      <c r="DEM12" s="27">
        <v>0.156</v>
      </c>
      <c r="DEN12" s="27">
        <v>0.156</v>
      </c>
      <c r="DEO12" s="27">
        <v>0.156</v>
      </c>
      <c r="DEP12" s="27">
        <v>0.15690000000000001</v>
      </c>
      <c r="DEQ12" s="27">
        <v>0.15790000000000001</v>
      </c>
      <c r="DER12" s="27">
        <v>0.1552</v>
      </c>
      <c r="DES12" s="27">
        <v>0.15409999999999999</v>
      </c>
      <c r="DET12" s="27">
        <v>0.15429999999999999</v>
      </c>
      <c r="DEU12" s="27">
        <v>0.15429999999999999</v>
      </c>
      <c r="DEV12" s="27">
        <v>0.15429999999999999</v>
      </c>
      <c r="DEW12" s="27">
        <v>0.1522</v>
      </c>
      <c r="DEX12" s="27">
        <v>0.15559999999999999</v>
      </c>
      <c r="DEY12" s="27">
        <v>0.15490000000000001</v>
      </c>
      <c r="DEZ12" s="27">
        <v>0.1542</v>
      </c>
      <c r="DFA12" s="27">
        <v>0.1537</v>
      </c>
      <c r="DFB12" s="27">
        <v>0.1537</v>
      </c>
      <c r="DFC12" s="27">
        <v>0.1537</v>
      </c>
      <c r="DFD12" s="27">
        <v>0.1555</v>
      </c>
      <c r="DFE12" s="27">
        <v>0.15740000000000001</v>
      </c>
      <c r="DFF12" s="27">
        <v>0.15720000000000001</v>
      </c>
      <c r="DFG12" s="27">
        <v>0.16</v>
      </c>
      <c r="DFH12" s="27">
        <v>0.15720000000000001</v>
      </c>
      <c r="DFI12" s="27">
        <v>0.15720000000000001</v>
      </c>
      <c r="DFJ12" s="27">
        <v>0.15720000000000001</v>
      </c>
      <c r="DFK12" s="27">
        <v>0.15720000000000001</v>
      </c>
      <c r="DFL12" s="27">
        <v>0.15939999999999999</v>
      </c>
      <c r="DFM12" s="27">
        <v>0.1595</v>
      </c>
      <c r="DFN12" s="27">
        <v>0.15790000000000001</v>
      </c>
      <c r="DFO12" s="27">
        <v>0.1585</v>
      </c>
      <c r="DFP12" s="27">
        <v>0.1585</v>
      </c>
      <c r="DFQ12" s="27">
        <v>0.1585</v>
      </c>
      <c r="DFR12" s="27">
        <v>0.15629999999999999</v>
      </c>
      <c r="DFS12" s="27">
        <v>0.15490000000000001</v>
      </c>
      <c r="DFT12" s="27">
        <v>0.15340000000000001</v>
      </c>
      <c r="DFU12" s="27">
        <v>0.15179999999999999</v>
      </c>
      <c r="DFV12" s="27">
        <v>0.15359999999999999</v>
      </c>
      <c r="DFW12" s="27">
        <v>0.15359999999999999</v>
      </c>
      <c r="DFX12" s="27">
        <v>0.15359999999999999</v>
      </c>
      <c r="DFY12" s="27">
        <v>0.15440000000000001</v>
      </c>
      <c r="DFZ12" s="27">
        <v>0.1525</v>
      </c>
      <c r="DGA12" s="27">
        <v>0.15179999999999999</v>
      </c>
      <c r="DGB12" s="27">
        <v>0.1532</v>
      </c>
      <c r="DGC12" s="27">
        <v>0.15679999999999999</v>
      </c>
      <c r="DGD12" s="27">
        <v>0.15679999999999999</v>
      </c>
      <c r="DGE12" s="27">
        <v>0.15679999999999999</v>
      </c>
      <c r="DGF12" s="27">
        <v>0.15659999999999999</v>
      </c>
      <c r="DGG12" s="27">
        <v>0.1575</v>
      </c>
      <c r="DGH12" s="27">
        <v>0.1593</v>
      </c>
      <c r="DGI12" s="27">
        <v>0.15939999999999999</v>
      </c>
      <c r="DGJ12" s="27">
        <v>0.15870000000000001</v>
      </c>
      <c r="DGK12" s="27">
        <v>0.15870000000000001</v>
      </c>
      <c r="DGL12" s="27">
        <v>0.15870000000000001</v>
      </c>
      <c r="DGM12" s="27">
        <v>0.1575</v>
      </c>
      <c r="DGN12" s="27">
        <v>0.15670000000000001</v>
      </c>
      <c r="DGO12" s="27">
        <v>0.1542</v>
      </c>
      <c r="DGP12" s="27">
        <v>0.1545</v>
      </c>
      <c r="DGQ12" s="27">
        <v>0.15490000000000001</v>
      </c>
      <c r="DGR12" s="27">
        <v>0.15490000000000001</v>
      </c>
      <c r="DGS12" s="27">
        <v>0.15490000000000001</v>
      </c>
      <c r="DGT12" s="27">
        <v>0.15509999999999999</v>
      </c>
      <c r="DGU12" s="27">
        <v>0.1573</v>
      </c>
      <c r="DGV12" s="27">
        <v>0.157</v>
      </c>
      <c r="DGW12" s="27">
        <v>0.1552</v>
      </c>
      <c r="DGX12" s="27">
        <v>0.15529999999999999</v>
      </c>
      <c r="DGY12" s="27">
        <v>0.15529999999999999</v>
      </c>
      <c r="DGZ12" s="27">
        <v>0.15529999999999999</v>
      </c>
      <c r="DHA12" s="27">
        <v>0.15310000000000001</v>
      </c>
      <c r="DHB12" s="27">
        <v>0.15620000000000001</v>
      </c>
      <c r="DHC12" s="27">
        <v>0.1585</v>
      </c>
      <c r="DHD12" s="27">
        <v>0.1573</v>
      </c>
      <c r="DHE12" s="27">
        <v>0.15939999999999999</v>
      </c>
      <c r="DHF12" s="27">
        <v>0.15939999999999999</v>
      </c>
      <c r="DHG12" s="27">
        <v>0.15939999999999999</v>
      </c>
      <c r="DHH12" s="27">
        <v>0.1613</v>
      </c>
      <c r="DHI12" s="27">
        <v>0.1615</v>
      </c>
      <c r="DHJ12" s="27">
        <v>0.16270000000000001</v>
      </c>
      <c r="DHK12" s="27">
        <v>0.16220000000000001</v>
      </c>
      <c r="DHL12" s="27">
        <v>0.161</v>
      </c>
      <c r="DHM12" s="27">
        <v>0.161</v>
      </c>
      <c r="DHN12" s="27">
        <v>0.161</v>
      </c>
      <c r="DHO12" s="27">
        <v>0.16139999999999999</v>
      </c>
      <c r="DHP12" s="27">
        <v>0.16209999999999999</v>
      </c>
      <c r="DHQ12" s="27">
        <v>0.1618</v>
      </c>
      <c r="DHR12" s="27">
        <v>0.1605</v>
      </c>
      <c r="DHS12" s="27">
        <v>0.16009999999999999</v>
      </c>
      <c r="DHT12" s="27">
        <v>0.16009999999999999</v>
      </c>
      <c r="DHU12" s="27">
        <v>0.16009999999999999</v>
      </c>
      <c r="DHV12" s="27">
        <v>0.15920000000000001</v>
      </c>
      <c r="DHW12" s="27">
        <v>0.1578</v>
      </c>
      <c r="DHX12" s="27">
        <v>0.15790000000000001</v>
      </c>
      <c r="DHY12" s="27">
        <v>0.1573</v>
      </c>
      <c r="DHZ12" s="27">
        <v>0.15939999999999999</v>
      </c>
      <c r="DIA12" s="27">
        <v>0.15939999999999999</v>
      </c>
      <c r="DIB12" s="27">
        <v>0.15939999999999999</v>
      </c>
      <c r="DIC12" s="27">
        <v>0.15909999999999999</v>
      </c>
      <c r="DID12" s="27">
        <v>0.15840000000000001</v>
      </c>
      <c r="DIE12" s="27">
        <v>0.15740000000000001</v>
      </c>
      <c r="DIF12" s="27">
        <v>0.157</v>
      </c>
      <c r="DIG12" s="27">
        <v>0.1588</v>
      </c>
      <c r="DIH12" s="27">
        <v>0.1588</v>
      </c>
      <c r="DII12" s="27">
        <v>0.1588</v>
      </c>
      <c r="DIJ12" s="27">
        <v>0.158</v>
      </c>
      <c r="DIK12" s="27">
        <v>0.1605</v>
      </c>
      <c r="DIL12" s="27">
        <v>0.1603</v>
      </c>
      <c r="DIM12" s="27">
        <v>0.1603</v>
      </c>
      <c r="DIN12" s="27">
        <v>0.16070000000000001</v>
      </c>
      <c r="DIO12" s="27">
        <v>0.16070000000000001</v>
      </c>
      <c r="DIP12" s="27">
        <v>0.16070000000000001</v>
      </c>
      <c r="DIQ12" s="27">
        <v>0.16339999999999999</v>
      </c>
      <c r="DIR12" s="27">
        <v>0.16520000000000001</v>
      </c>
      <c r="DIS12" s="27">
        <v>0.16500000000000001</v>
      </c>
      <c r="DIT12" s="27">
        <v>0.16619999999999999</v>
      </c>
      <c r="DIU12" s="27">
        <v>0.16669999999999999</v>
      </c>
      <c r="DIV12" s="27">
        <v>0.16669999999999999</v>
      </c>
      <c r="DIW12" s="27">
        <v>0.16669999999999999</v>
      </c>
      <c r="DIX12" s="27">
        <v>0.16569999999999999</v>
      </c>
      <c r="DIY12" s="27">
        <v>0.1641</v>
      </c>
      <c r="DIZ12" s="27">
        <v>0.1638</v>
      </c>
      <c r="DJA12" s="27">
        <v>0.1641</v>
      </c>
      <c r="DJB12" s="27">
        <v>0.1641</v>
      </c>
      <c r="DJC12" s="27">
        <v>0.1641</v>
      </c>
      <c r="DJD12" s="27">
        <v>0.1641</v>
      </c>
      <c r="DJE12" s="27">
        <v>0.1641</v>
      </c>
      <c r="DJF12" s="27">
        <v>0.16309999999999999</v>
      </c>
      <c r="DJG12" s="27">
        <v>0.1603</v>
      </c>
      <c r="DJH12" s="27">
        <v>0.1598</v>
      </c>
      <c r="DJI12" s="27">
        <v>0.16120000000000001</v>
      </c>
      <c r="DJJ12" s="27">
        <v>0.16120000000000001</v>
      </c>
      <c r="DJK12" s="27">
        <v>0.16120000000000001</v>
      </c>
      <c r="DJL12" s="27">
        <v>0.1595</v>
      </c>
      <c r="DJM12" s="27">
        <v>0.1605</v>
      </c>
      <c r="DJN12" s="27">
        <v>0.1593</v>
      </c>
      <c r="DJO12" s="27">
        <v>0.16020000000000001</v>
      </c>
      <c r="DJP12" s="27">
        <v>0.16020000000000001</v>
      </c>
      <c r="DJQ12" s="27">
        <v>0.16020000000000001</v>
      </c>
      <c r="DJR12" s="27">
        <v>0.16020000000000001</v>
      </c>
      <c r="DJS12" s="27">
        <v>0.15790000000000001</v>
      </c>
      <c r="DJT12" s="27">
        <v>0.15870000000000001</v>
      </c>
      <c r="DJU12" s="27">
        <v>0.15759999999999999</v>
      </c>
      <c r="DJV12" s="27">
        <v>0.15840000000000001</v>
      </c>
      <c r="DJW12" s="27">
        <v>0.15820000000000001</v>
      </c>
      <c r="DJX12" s="27">
        <v>0.15820000000000001</v>
      </c>
      <c r="DJY12" s="27">
        <v>0.15820000000000001</v>
      </c>
      <c r="DJZ12" s="27">
        <v>0.159</v>
      </c>
      <c r="DKA12" s="27">
        <v>0.158</v>
      </c>
      <c r="DKB12" s="27">
        <v>0.1565</v>
      </c>
      <c r="DKC12" s="27">
        <v>0.15640000000000001</v>
      </c>
      <c r="DKD12" s="27">
        <v>0.157</v>
      </c>
      <c r="DKE12" s="27">
        <v>0.157</v>
      </c>
      <c r="DKF12" s="27">
        <v>0.157</v>
      </c>
      <c r="DKG12" s="27">
        <v>0.15790000000000001</v>
      </c>
      <c r="DKH12" s="27">
        <v>0.1583</v>
      </c>
      <c r="DKI12" s="27">
        <v>0.15909999999999999</v>
      </c>
      <c r="DKJ12" s="27">
        <v>0.1595</v>
      </c>
      <c r="DKK12" s="27">
        <v>0.15859999999999999</v>
      </c>
      <c r="DKL12" s="27">
        <v>0.15859999999999999</v>
      </c>
      <c r="DKM12" s="27">
        <v>0.15859999999999999</v>
      </c>
      <c r="DKN12" s="27">
        <v>0.15579999999999999</v>
      </c>
      <c r="DKO12" s="27">
        <v>0.1555</v>
      </c>
      <c r="DKP12" s="27">
        <v>0.15459999999999999</v>
      </c>
      <c r="DKQ12" s="27">
        <v>0.1578</v>
      </c>
      <c r="DKR12" s="27">
        <v>0.15629999999999999</v>
      </c>
      <c r="DKS12" s="27">
        <v>0.15629999999999999</v>
      </c>
      <c r="DKT12" s="27">
        <v>0.15629999999999999</v>
      </c>
      <c r="DKU12" s="27">
        <v>0.15679999999999999</v>
      </c>
      <c r="DKV12" s="27">
        <v>0.15820000000000001</v>
      </c>
      <c r="DKW12" s="27">
        <v>0.15709999999999999</v>
      </c>
      <c r="DKX12" s="27">
        <v>0.15809999999999999</v>
      </c>
      <c r="DKY12" s="27">
        <v>0.158</v>
      </c>
      <c r="DKZ12" s="27">
        <v>0.158</v>
      </c>
      <c r="DLA12" s="27">
        <v>0.158</v>
      </c>
      <c r="DLB12" s="27">
        <v>0.15809999999999999</v>
      </c>
      <c r="DLC12" s="27">
        <v>0.15809999999999999</v>
      </c>
      <c r="DLD12" s="27">
        <v>0.15870000000000001</v>
      </c>
      <c r="DLE12" s="27">
        <v>0.15820000000000001</v>
      </c>
      <c r="DLF12" s="27">
        <v>0.15579999999999999</v>
      </c>
      <c r="DLG12" s="27">
        <v>0.15579999999999999</v>
      </c>
      <c r="DLH12" s="27">
        <v>0.15579999999999999</v>
      </c>
      <c r="DLI12" s="27">
        <v>0.1565</v>
      </c>
      <c r="DLJ12" s="27">
        <v>0.15609999999999999</v>
      </c>
      <c r="DLK12" s="27">
        <v>0.1555</v>
      </c>
      <c r="DLL12" s="27">
        <v>0.156</v>
      </c>
      <c r="DLM12" s="27">
        <v>0.156</v>
      </c>
      <c r="DLN12" s="27">
        <v>0.156</v>
      </c>
      <c r="DLO12" s="27">
        <v>0.156</v>
      </c>
      <c r="DLP12" s="27">
        <v>0.15509999999999999</v>
      </c>
      <c r="DLQ12" s="27">
        <v>0.1547</v>
      </c>
      <c r="DLR12" s="27">
        <v>0.15479999999999999</v>
      </c>
      <c r="DLS12" s="27">
        <v>0.1535</v>
      </c>
      <c r="DLT12" s="27">
        <v>0.15359999999999999</v>
      </c>
      <c r="DLU12" s="27">
        <v>0.15359999999999999</v>
      </c>
      <c r="DLV12" s="27">
        <v>0.15359999999999999</v>
      </c>
      <c r="DLW12" s="27">
        <v>0.1542</v>
      </c>
      <c r="DLX12" s="27">
        <v>0.15529999999999999</v>
      </c>
      <c r="DLY12" s="27">
        <v>0.15540000000000001</v>
      </c>
      <c r="DLZ12" s="27">
        <v>0.15390000000000001</v>
      </c>
      <c r="DMA12" s="27">
        <v>0.15459999999999999</v>
      </c>
      <c r="DMB12" s="27">
        <v>0.15459999999999999</v>
      </c>
      <c r="DMC12" s="27">
        <v>0.15459999999999999</v>
      </c>
      <c r="DMD12" s="27">
        <v>0.15479999999999999</v>
      </c>
      <c r="DME12" s="27">
        <v>0.15579999999999999</v>
      </c>
      <c r="DMF12" s="27">
        <v>0.15620000000000001</v>
      </c>
      <c r="DMG12" s="27">
        <v>0.15440000000000001</v>
      </c>
      <c r="DMH12" s="27">
        <v>0.15490000000000001</v>
      </c>
      <c r="DMI12" s="27">
        <v>0.15490000000000001</v>
      </c>
      <c r="DMJ12" s="27">
        <v>0.15490000000000001</v>
      </c>
      <c r="DMK12" s="27">
        <v>0.15509999999999999</v>
      </c>
      <c r="DML12" s="27">
        <v>0.15440000000000001</v>
      </c>
      <c r="DMM12" s="27">
        <v>0.15260000000000001</v>
      </c>
      <c r="DMN12" s="27">
        <v>0.15160000000000001</v>
      </c>
      <c r="DMO12" s="27">
        <v>0.15090000000000001</v>
      </c>
      <c r="DMP12" s="27">
        <v>0.15090000000000001</v>
      </c>
      <c r="DMQ12" s="27">
        <v>0.15090000000000001</v>
      </c>
      <c r="DMR12" s="27">
        <v>0.15049999999999999</v>
      </c>
      <c r="DMS12" s="27">
        <v>0.1512</v>
      </c>
      <c r="DMT12" s="27">
        <v>0.14990000000000001</v>
      </c>
      <c r="DMU12" s="27">
        <v>0.14929999999999999</v>
      </c>
      <c r="DMV12" s="27">
        <v>0.1487</v>
      </c>
      <c r="DMW12" s="27">
        <v>0.1487</v>
      </c>
      <c r="DMX12" s="27">
        <v>0.1487</v>
      </c>
      <c r="DMY12" s="27">
        <v>0.14829999999999999</v>
      </c>
      <c r="DMZ12" s="27">
        <v>0.1467</v>
      </c>
      <c r="DNA12" s="27">
        <v>0.1459</v>
      </c>
      <c r="DNB12" s="27">
        <v>0.14460000000000001</v>
      </c>
      <c r="DNC12" s="27">
        <v>0.14499999999999999</v>
      </c>
      <c r="DND12" s="27">
        <v>0.14499999999999999</v>
      </c>
      <c r="DNE12" s="27">
        <v>0.14499999999999999</v>
      </c>
      <c r="DNF12" s="27">
        <v>0.1467</v>
      </c>
      <c r="DNG12" s="27">
        <v>0.14799999999999999</v>
      </c>
      <c r="DNH12" s="27">
        <v>0.14990000000000001</v>
      </c>
      <c r="DNI12" s="27">
        <v>0.14940000000000001</v>
      </c>
      <c r="DNJ12" s="27">
        <v>0.14899999999999999</v>
      </c>
      <c r="DNK12" s="27">
        <v>0.14899999999999999</v>
      </c>
      <c r="DNL12" s="27">
        <v>0.14899999999999999</v>
      </c>
      <c r="DNM12" s="27">
        <v>0.14729999999999999</v>
      </c>
      <c r="DNN12" s="27">
        <v>0.14610000000000001</v>
      </c>
      <c r="DNO12" s="27">
        <v>0.1467</v>
      </c>
      <c r="DNP12" s="27">
        <v>0.14630000000000001</v>
      </c>
      <c r="DNQ12" s="27">
        <v>0.1457</v>
      </c>
      <c r="DNR12" s="27">
        <v>0.1457</v>
      </c>
      <c r="DNS12" s="27">
        <v>0.1457</v>
      </c>
      <c r="DNT12" s="27">
        <v>0.14580000000000001</v>
      </c>
      <c r="DNU12" s="27">
        <v>0.14599999999999999</v>
      </c>
      <c r="DNV12" s="27">
        <v>0.14649999999999999</v>
      </c>
      <c r="DNW12" s="27">
        <v>0.14630000000000001</v>
      </c>
      <c r="DNX12" s="27">
        <v>0.14699999999999999</v>
      </c>
      <c r="DNY12" s="27">
        <v>0.14699999999999999</v>
      </c>
      <c r="DNZ12" s="27">
        <v>0.14699999999999999</v>
      </c>
      <c r="DOA12" s="27">
        <v>0.14649999999999999</v>
      </c>
      <c r="DOB12" s="27">
        <v>0.14710000000000001</v>
      </c>
      <c r="DOC12" s="27">
        <v>0.1472</v>
      </c>
      <c r="DOD12" s="27">
        <v>0.14510000000000001</v>
      </c>
      <c r="DOE12" s="27">
        <v>0.1454</v>
      </c>
      <c r="DOF12" s="27">
        <v>0.1454</v>
      </c>
      <c r="DOG12" s="27">
        <v>0.1454</v>
      </c>
      <c r="DOH12" s="27">
        <v>0.1447</v>
      </c>
      <c r="DOI12" s="27">
        <v>0.14430000000000001</v>
      </c>
      <c r="DOJ12" s="27">
        <v>0.1469</v>
      </c>
      <c r="DOK12" s="27">
        <v>0.1457</v>
      </c>
      <c r="DOL12" s="27">
        <v>0.14510000000000001</v>
      </c>
      <c r="DOM12" s="27">
        <v>0.14510000000000001</v>
      </c>
      <c r="DON12" s="27">
        <v>0.14510000000000001</v>
      </c>
      <c r="DOO12" s="27">
        <v>0.14369999999999999</v>
      </c>
      <c r="DOP12" s="27">
        <v>0.14330000000000001</v>
      </c>
      <c r="DOQ12" s="27">
        <v>0.14169999999999999</v>
      </c>
      <c r="DOR12" s="27">
        <v>0.1426</v>
      </c>
      <c r="DOS12" s="27">
        <v>0.1421</v>
      </c>
      <c r="DOT12" s="27">
        <v>0.1421</v>
      </c>
      <c r="DOU12" s="27">
        <v>0.1421</v>
      </c>
      <c r="DOV12" s="27">
        <v>0.14369999999999999</v>
      </c>
      <c r="DOW12" s="27">
        <v>0.14349999999999999</v>
      </c>
      <c r="DOX12" s="27">
        <v>0.14380000000000001</v>
      </c>
      <c r="DOY12" s="27">
        <v>0.1454</v>
      </c>
      <c r="DOZ12" s="27">
        <v>0.14560000000000001</v>
      </c>
      <c r="DPA12" s="27">
        <v>0.14560000000000001</v>
      </c>
      <c r="DPB12" s="27">
        <v>0.14560000000000001</v>
      </c>
      <c r="DPC12" s="27">
        <v>0.14580000000000001</v>
      </c>
      <c r="DPD12" s="27">
        <v>0.1434</v>
      </c>
      <c r="DPE12" s="27">
        <v>0.1452</v>
      </c>
      <c r="DPF12" s="27">
        <v>0.1454</v>
      </c>
      <c r="DPG12" s="27">
        <v>0.14649999999999999</v>
      </c>
      <c r="DPH12" s="27">
        <v>0.14649999999999999</v>
      </c>
      <c r="DPI12" s="27">
        <v>0.14649999999999999</v>
      </c>
      <c r="DPJ12" s="27">
        <v>0.1472</v>
      </c>
      <c r="DPK12" s="27">
        <v>0.14810000000000001</v>
      </c>
      <c r="DPL12" s="27">
        <v>0.14979999999999999</v>
      </c>
      <c r="DPM12" s="27">
        <v>0.1497</v>
      </c>
      <c r="DPN12" s="27">
        <v>0.15160000000000001</v>
      </c>
      <c r="DPO12" s="27">
        <v>0.15160000000000001</v>
      </c>
      <c r="DPP12" s="27">
        <v>0.15160000000000001</v>
      </c>
      <c r="DPQ12" s="27">
        <v>0.15390000000000001</v>
      </c>
      <c r="DPR12" s="27">
        <v>0.15029999999999999</v>
      </c>
      <c r="DPS12" s="27">
        <v>0.15040000000000001</v>
      </c>
      <c r="DPT12" s="27">
        <v>0.15010000000000001</v>
      </c>
      <c r="DPU12" s="27">
        <v>0.14799999999999999</v>
      </c>
      <c r="DPV12" s="27">
        <v>0.14799999999999999</v>
      </c>
      <c r="DPW12" s="27">
        <v>0.14799999999999999</v>
      </c>
      <c r="DPX12" s="27">
        <v>0.1487</v>
      </c>
      <c r="DPY12" s="27">
        <v>0.1479</v>
      </c>
      <c r="DPZ12" s="27">
        <v>0.14949999999999999</v>
      </c>
      <c r="DQA12" s="27">
        <v>0.1525</v>
      </c>
      <c r="DQB12" s="27">
        <v>0.15049999999999999</v>
      </c>
      <c r="DQC12" s="27">
        <v>0.15049999999999999</v>
      </c>
      <c r="DQD12" s="27">
        <v>0.15049999999999999</v>
      </c>
      <c r="DQE12" s="27">
        <v>0.1512</v>
      </c>
      <c r="DQF12" s="27">
        <v>0.1489</v>
      </c>
      <c r="DQG12" s="27">
        <v>0.14849999999999999</v>
      </c>
      <c r="DQH12" s="27">
        <v>0.14960000000000001</v>
      </c>
      <c r="DQI12" s="27">
        <v>0.15279999999999999</v>
      </c>
      <c r="DQJ12" s="27">
        <v>0.15279999999999999</v>
      </c>
      <c r="DQK12" s="27">
        <v>0.15279999999999999</v>
      </c>
      <c r="DQL12" s="27">
        <v>0.1527</v>
      </c>
      <c r="DQM12" s="27">
        <v>0.15060000000000001</v>
      </c>
      <c r="DQN12" s="27">
        <v>0.14960000000000001</v>
      </c>
      <c r="DQO12" s="27">
        <v>0.15029999999999999</v>
      </c>
      <c r="DQP12" s="27">
        <v>0.1489</v>
      </c>
      <c r="DQQ12" s="27">
        <v>0.1489</v>
      </c>
      <c r="DQR12" s="27">
        <v>0.1489</v>
      </c>
      <c r="DQS12" s="27">
        <v>0.14990000000000001</v>
      </c>
      <c r="DQT12" s="27">
        <v>0.14899999999999999</v>
      </c>
      <c r="DQU12" s="27">
        <v>0.14879999999999999</v>
      </c>
      <c r="DQV12" s="27">
        <v>0.14829999999999999</v>
      </c>
      <c r="DQW12" s="27">
        <v>0.1489</v>
      </c>
      <c r="DQX12" s="27">
        <v>0.1489</v>
      </c>
      <c r="DQY12" s="27">
        <v>0.1489</v>
      </c>
      <c r="DQZ12" s="27">
        <v>0.14929999999999999</v>
      </c>
      <c r="DRA12" s="27">
        <v>0.1487</v>
      </c>
      <c r="DRB12" s="27">
        <v>0.1459</v>
      </c>
      <c r="DRC12" s="27">
        <v>0.14699999999999999</v>
      </c>
      <c r="DRD12" s="27">
        <v>0.1457</v>
      </c>
      <c r="DRE12" s="27">
        <v>0.1457</v>
      </c>
      <c r="DRF12" s="27">
        <v>0.1457</v>
      </c>
      <c r="DRG12" s="27">
        <v>0.1447</v>
      </c>
      <c r="DRH12" s="27">
        <v>0.1464</v>
      </c>
      <c r="DRI12" s="27">
        <v>0.14349999999999999</v>
      </c>
      <c r="DRJ12" s="27">
        <v>0.1424</v>
      </c>
      <c r="DRK12" s="27">
        <v>0.14149999999999999</v>
      </c>
      <c r="DRL12" s="27">
        <v>0.14149999999999999</v>
      </c>
      <c r="DRM12" s="27">
        <v>0.14149999999999999</v>
      </c>
      <c r="DRN12" s="27">
        <v>0.1419</v>
      </c>
      <c r="DRO12" s="27">
        <v>0.14130000000000001</v>
      </c>
      <c r="DRP12" s="27">
        <v>0.13930000000000001</v>
      </c>
      <c r="DRQ12" s="27">
        <v>0.1394</v>
      </c>
      <c r="DRR12" s="27">
        <v>0.13830000000000001</v>
      </c>
      <c r="DRS12" s="27">
        <v>0.13830000000000001</v>
      </c>
      <c r="DRT12" s="27">
        <v>0.13830000000000001</v>
      </c>
      <c r="DRU12" s="27">
        <v>0.13750000000000001</v>
      </c>
      <c r="DRV12" s="27">
        <v>0.13700000000000001</v>
      </c>
      <c r="DRW12" s="27">
        <v>0.1368</v>
      </c>
      <c r="DRX12" s="27">
        <v>0.1384</v>
      </c>
      <c r="DRY12" s="27">
        <v>0.13780000000000001</v>
      </c>
      <c r="DRZ12" s="27">
        <v>0.13780000000000001</v>
      </c>
      <c r="DSA12" s="27">
        <v>0.13780000000000001</v>
      </c>
      <c r="DSB12" s="27">
        <v>0.1376</v>
      </c>
      <c r="DSC12" s="27">
        <v>0.13689999999999999</v>
      </c>
      <c r="DSD12" s="27">
        <v>0.1351</v>
      </c>
      <c r="DSE12" s="27">
        <v>0.1353</v>
      </c>
      <c r="DSF12" s="27">
        <v>0.1356</v>
      </c>
      <c r="DSG12" s="27">
        <v>0.1356</v>
      </c>
      <c r="DSH12" s="27">
        <v>0.1356</v>
      </c>
      <c r="DSI12" s="27">
        <v>0.1346</v>
      </c>
      <c r="DSJ12" s="27">
        <v>0.13320000000000001</v>
      </c>
      <c r="DSK12" s="27">
        <v>0.13389999999999999</v>
      </c>
      <c r="DSL12" s="27">
        <v>0.13519999999999999</v>
      </c>
      <c r="DSM12" s="27">
        <v>0.1341</v>
      </c>
      <c r="DSN12" s="27">
        <v>0.1341</v>
      </c>
      <c r="DSO12" s="27">
        <v>0.1341</v>
      </c>
      <c r="DSP12" s="27">
        <v>0.13600000000000001</v>
      </c>
      <c r="DSQ12" s="27">
        <v>0.13639999999999999</v>
      </c>
      <c r="DSR12" s="27">
        <v>0.1363</v>
      </c>
      <c r="DSS12" s="27">
        <v>0.13500000000000001</v>
      </c>
      <c r="DST12" s="27">
        <v>0.13469999999999999</v>
      </c>
      <c r="DSU12" s="27">
        <v>0.13469999999999999</v>
      </c>
      <c r="DSV12" s="27">
        <v>0.13469999999999999</v>
      </c>
      <c r="DSW12" s="27">
        <v>0.13489999999999999</v>
      </c>
      <c r="DSX12" s="27">
        <v>0.13730000000000001</v>
      </c>
      <c r="DSY12" s="27">
        <v>0.13969999999999999</v>
      </c>
      <c r="DSZ12" s="27">
        <v>0.1411</v>
      </c>
      <c r="DTA12" s="27">
        <v>0.14050000000000001</v>
      </c>
      <c r="DTB12" s="27">
        <v>0.14050000000000001</v>
      </c>
      <c r="DTC12" s="27">
        <v>0.14050000000000001</v>
      </c>
      <c r="DTD12" s="27">
        <v>0.14050000000000001</v>
      </c>
      <c r="DTE12" s="27">
        <v>0.14069999999999999</v>
      </c>
      <c r="DTF12" s="27">
        <v>0.14119999999999999</v>
      </c>
      <c r="DTG12" s="27">
        <v>0.13969999999999999</v>
      </c>
      <c r="DTH12" s="27">
        <v>0.1381</v>
      </c>
      <c r="DTI12" s="27">
        <v>0.1381</v>
      </c>
      <c r="DTJ12" s="27">
        <v>0.1381</v>
      </c>
      <c r="DTK12" s="27">
        <v>0.13800000000000001</v>
      </c>
      <c r="DTL12" s="27">
        <v>0.1371</v>
      </c>
      <c r="DTM12" s="27">
        <v>0.13769999999999999</v>
      </c>
      <c r="DTN12" s="27">
        <v>0.1363</v>
      </c>
      <c r="DTO12" s="27">
        <v>0.1366</v>
      </c>
      <c r="DTP12" s="27">
        <v>0.1366</v>
      </c>
      <c r="DTQ12" s="27">
        <v>0.1366</v>
      </c>
      <c r="DTR12" s="27">
        <v>0.13600000000000001</v>
      </c>
      <c r="DTS12" s="27">
        <v>0.13550000000000001</v>
      </c>
      <c r="DTT12" s="27">
        <v>0.13519999999999999</v>
      </c>
      <c r="DTU12" s="27">
        <v>0.13589999999999999</v>
      </c>
      <c r="DTV12" s="27">
        <v>0.1371</v>
      </c>
      <c r="DTW12" s="27">
        <v>0.1371</v>
      </c>
      <c r="DTX12" s="27">
        <v>0.1371</v>
      </c>
      <c r="DTY12" s="27">
        <v>0.13619999999999999</v>
      </c>
      <c r="DTZ12" s="27">
        <v>0.13500000000000001</v>
      </c>
      <c r="DUA12" s="27">
        <v>0.13370000000000001</v>
      </c>
      <c r="DUB12" s="27">
        <v>0.13300000000000001</v>
      </c>
      <c r="DUC12" s="27">
        <v>0.1333</v>
      </c>
      <c r="DUD12" s="27">
        <v>0.1333</v>
      </c>
      <c r="DUE12" s="27">
        <v>0.1333</v>
      </c>
      <c r="DUF12" s="27">
        <v>0.1326</v>
      </c>
      <c r="DUG12" s="27">
        <v>0.13070000000000001</v>
      </c>
      <c r="DUH12" s="27">
        <v>0.13070000000000001</v>
      </c>
      <c r="DUI12" s="27">
        <v>0.1305</v>
      </c>
      <c r="DUJ12" s="27">
        <v>0.13139999999999999</v>
      </c>
      <c r="DUK12" s="27">
        <v>0.13139999999999999</v>
      </c>
      <c r="DUL12" s="27">
        <v>0.13139999999999999</v>
      </c>
      <c r="DUM12" s="27">
        <v>0.12839999999999999</v>
      </c>
      <c r="DUN12" s="27">
        <v>0.1288</v>
      </c>
      <c r="DUO12" s="27">
        <v>0.12809999999999999</v>
      </c>
      <c r="DUP12" s="27">
        <v>0.12909999999999999</v>
      </c>
      <c r="DUQ12" s="27">
        <v>0.12859999999999999</v>
      </c>
      <c r="DUR12" s="27">
        <v>0.12859999999999999</v>
      </c>
      <c r="DUS12" s="27">
        <v>0.12859999999999999</v>
      </c>
      <c r="DUT12" s="27">
        <v>0.12809999999999999</v>
      </c>
      <c r="DUU12" s="27">
        <v>0.129</v>
      </c>
      <c r="DUV12" s="27">
        <v>0.12820000000000001</v>
      </c>
      <c r="DUW12" s="27">
        <v>0.13020000000000001</v>
      </c>
      <c r="DUX12" s="27">
        <v>0.12939999999999999</v>
      </c>
      <c r="DUY12" s="27">
        <v>0.12939999999999999</v>
      </c>
      <c r="DUZ12" s="27">
        <v>0.12939999999999999</v>
      </c>
      <c r="DVA12" s="27">
        <v>0.12909999999999999</v>
      </c>
      <c r="DVB12" s="27">
        <v>0.12790000000000001</v>
      </c>
      <c r="DVC12" s="27">
        <v>0.12740000000000001</v>
      </c>
      <c r="DVD12" s="27">
        <v>0.128</v>
      </c>
      <c r="DVE12" s="27">
        <v>0.12659999999999999</v>
      </c>
      <c r="DVF12" s="27">
        <v>0.12659999999999999</v>
      </c>
      <c r="DVG12" s="27">
        <v>0.12659999999999999</v>
      </c>
      <c r="DVH12" s="27">
        <v>0.1258</v>
      </c>
      <c r="DVI12" s="27">
        <v>0.1249</v>
      </c>
      <c r="DVJ12" s="27">
        <v>0.1236</v>
      </c>
      <c r="DVK12" s="27">
        <v>0.124</v>
      </c>
      <c r="DVL12" s="27">
        <v>0.1263</v>
      </c>
      <c r="DVM12" s="27">
        <v>0.1263</v>
      </c>
      <c r="DVN12" s="27">
        <v>0.1263</v>
      </c>
      <c r="DVO12" s="27">
        <v>0.12889999999999999</v>
      </c>
      <c r="DVP12" s="27">
        <v>0.12770000000000001</v>
      </c>
      <c r="DVQ12" s="27">
        <v>0.12640000000000001</v>
      </c>
      <c r="DVR12" s="27">
        <v>0.12790000000000001</v>
      </c>
      <c r="DVS12" s="27">
        <v>0.12820000000000001</v>
      </c>
      <c r="DVT12" s="27">
        <v>0.12820000000000001</v>
      </c>
      <c r="DVU12" s="27">
        <v>0.12820000000000001</v>
      </c>
      <c r="DVV12" s="27">
        <v>0.1268</v>
      </c>
      <c r="DVW12" s="27">
        <v>0.12690000000000001</v>
      </c>
      <c r="DVX12" s="27">
        <v>0.1244</v>
      </c>
      <c r="DVY12" s="27">
        <v>0.12620000000000001</v>
      </c>
      <c r="DVZ12" s="27">
        <v>0.12709999999999999</v>
      </c>
      <c r="DWA12" s="27">
        <v>0.12709999999999999</v>
      </c>
      <c r="DWB12" s="27">
        <v>0.12709999999999999</v>
      </c>
      <c r="DWC12" s="27">
        <v>0.12659999999999999</v>
      </c>
      <c r="DWD12" s="27">
        <v>0.12770000000000001</v>
      </c>
      <c r="DWE12" s="27">
        <v>0.13009999999999999</v>
      </c>
      <c r="DWF12" s="27">
        <v>0.12859999999999999</v>
      </c>
      <c r="DWG12" s="27">
        <v>0.1305</v>
      </c>
      <c r="DWH12" s="27">
        <v>0.1305</v>
      </c>
      <c r="DWI12" s="27">
        <v>0.1305</v>
      </c>
      <c r="DWJ12" s="27">
        <v>0.1321</v>
      </c>
      <c r="DWK12" s="27">
        <v>0.13239999999999999</v>
      </c>
      <c r="DWL12" s="27">
        <v>0.13150000000000001</v>
      </c>
      <c r="DWM12" s="27">
        <v>0.13389999999999999</v>
      </c>
      <c r="DWN12" s="27">
        <v>0.13059999999999999</v>
      </c>
      <c r="DWO12" s="27">
        <v>0.13059999999999999</v>
      </c>
      <c r="DWP12" s="27">
        <v>0.13059999999999999</v>
      </c>
      <c r="DWQ12" s="27">
        <v>0.13100000000000001</v>
      </c>
      <c r="DWR12" s="27">
        <v>0.13400000000000001</v>
      </c>
      <c r="DWS12" s="27">
        <v>0.13650000000000001</v>
      </c>
      <c r="DWT12" s="27">
        <v>0.13780000000000001</v>
      </c>
      <c r="DWU12" s="27">
        <v>0.1384</v>
      </c>
      <c r="DWV12" s="27">
        <v>0.1384</v>
      </c>
      <c r="DWW12" s="27">
        <v>0.1384</v>
      </c>
      <c r="DWX12" s="27">
        <v>0.13769999999999999</v>
      </c>
      <c r="DWY12" s="27">
        <v>0.1376</v>
      </c>
      <c r="DWZ12" s="27">
        <v>0.13880000000000001</v>
      </c>
      <c r="DXA12" s="27">
        <v>0.13919999999999999</v>
      </c>
      <c r="DXB12" s="27">
        <v>0.13880000000000001</v>
      </c>
      <c r="DXC12" s="27">
        <v>0.13880000000000001</v>
      </c>
      <c r="DXD12" s="27">
        <v>0.13880000000000001</v>
      </c>
      <c r="DXE12" s="27">
        <v>0.13869999999999999</v>
      </c>
      <c r="DXF12" s="27">
        <v>0.1394</v>
      </c>
      <c r="DXG12" s="27">
        <v>0.13980000000000001</v>
      </c>
      <c r="DXH12" s="27">
        <v>0.13850000000000001</v>
      </c>
      <c r="DXI12" s="27">
        <v>0.13969999999999999</v>
      </c>
      <c r="DXJ12" s="27">
        <v>0.13969999999999999</v>
      </c>
      <c r="DXK12" s="27">
        <v>0.13969999999999999</v>
      </c>
      <c r="DXL12" s="27">
        <v>0.13950000000000001</v>
      </c>
      <c r="DXM12" s="27">
        <v>0.1399</v>
      </c>
      <c r="DXN12" s="27">
        <v>0.13919999999999999</v>
      </c>
      <c r="DXO12" s="27">
        <v>0.1394</v>
      </c>
      <c r="DXP12" s="27">
        <v>0.1381</v>
      </c>
      <c r="DXQ12" s="27">
        <v>0.1381</v>
      </c>
      <c r="DXR12" s="27">
        <v>0.1381</v>
      </c>
      <c r="DXS12" s="27">
        <v>0.13739999999999999</v>
      </c>
      <c r="DXT12" s="27">
        <v>0.13789999999999999</v>
      </c>
      <c r="DXU12" s="27">
        <v>0.1386</v>
      </c>
      <c r="DXV12" s="27">
        <v>0.1384</v>
      </c>
      <c r="DXW12" s="27">
        <v>0.1384</v>
      </c>
      <c r="DXX12" s="27">
        <v>0.1384</v>
      </c>
      <c r="DXY12" s="27">
        <v>0.1384</v>
      </c>
      <c r="DXZ12" s="27">
        <v>0.1384</v>
      </c>
      <c r="DYA12" s="27">
        <v>0.13880000000000001</v>
      </c>
      <c r="DYB12" s="27">
        <v>0.13780000000000001</v>
      </c>
      <c r="DYC12" s="27">
        <v>0.13780000000000001</v>
      </c>
      <c r="DYD12" s="27">
        <v>0.13750000000000001</v>
      </c>
      <c r="DYE12" s="27">
        <v>0.13750000000000001</v>
      </c>
      <c r="DYF12" s="27">
        <v>0.13750000000000001</v>
      </c>
      <c r="DYG12" s="27">
        <v>0.13819999999999999</v>
      </c>
      <c r="DYH12" s="27">
        <v>0.1376</v>
      </c>
      <c r="DYI12" s="27">
        <v>0.13900000000000001</v>
      </c>
      <c r="DYJ12" s="27">
        <v>0.13800000000000001</v>
      </c>
      <c r="DYK12" s="27">
        <v>0.14000000000000001</v>
      </c>
      <c r="DYL12" s="27">
        <v>0.14000000000000001</v>
      </c>
      <c r="DYM12" s="27">
        <v>0.14000000000000001</v>
      </c>
      <c r="DYN12" s="27">
        <v>0.14050000000000001</v>
      </c>
      <c r="DYO12" s="27">
        <v>0.14119999999999999</v>
      </c>
      <c r="DYP12" s="27">
        <v>0.1411</v>
      </c>
      <c r="DYQ12" s="27">
        <v>0.1411</v>
      </c>
      <c r="DYR12" s="27">
        <v>0.14149999999999999</v>
      </c>
      <c r="DYS12" s="27">
        <v>0.14149999999999999</v>
      </c>
      <c r="DYT12" s="27">
        <v>0.14149999999999999</v>
      </c>
      <c r="DYU12" s="27">
        <v>0.1404</v>
      </c>
      <c r="DYV12" s="27">
        <v>0.14000000000000001</v>
      </c>
      <c r="DYW12" s="27">
        <v>0.1394</v>
      </c>
      <c r="DYX12" s="27">
        <v>0.1411</v>
      </c>
      <c r="DYY12" s="27">
        <v>0.13980000000000001</v>
      </c>
      <c r="DYZ12" s="27">
        <v>0.13980000000000001</v>
      </c>
      <c r="DZA12" s="27">
        <v>0.13980000000000001</v>
      </c>
      <c r="DZB12" s="27">
        <v>0.14030000000000001</v>
      </c>
      <c r="DZC12" s="27">
        <v>0.13930000000000001</v>
      </c>
      <c r="DZD12" s="27">
        <v>0.13919999999999999</v>
      </c>
      <c r="DZE12" s="27">
        <v>0.13850000000000001</v>
      </c>
      <c r="DZF12" s="27">
        <v>0.13950000000000001</v>
      </c>
      <c r="DZG12" s="27">
        <v>0.13950000000000001</v>
      </c>
      <c r="DZH12" s="27">
        <v>0.13950000000000001</v>
      </c>
      <c r="DZI12" s="27">
        <v>0.1384</v>
      </c>
      <c r="DZJ12" s="27">
        <v>0.1384</v>
      </c>
      <c r="DZK12" s="27">
        <v>0.13869999999999999</v>
      </c>
      <c r="DZL12" s="27">
        <v>0.1389</v>
      </c>
      <c r="DZM12" s="27">
        <v>0.13730000000000001</v>
      </c>
      <c r="DZN12" s="27">
        <v>0.13730000000000001</v>
      </c>
      <c r="DZO12" s="27">
        <v>0.13730000000000001</v>
      </c>
      <c r="DZP12" s="27">
        <v>0.1386</v>
      </c>
      <c r="DZQ12" s="27">
        <v>0.13980000000000001</v>
      </c>
      <c r="DZR12" s="27">
        <v>0.13819999999999999</v>
      </c>
      <c r="DZS12" s="27">
        <v>0.13769999999999999</v>
      </c>
      <c r="DZT12" s="27">
        <v>0.13689999999999999</v>
      </c>
      <c r="DZU12" s="27">
        <v>0.13689999999999999</v>
      </c>
      <c r="DZV12" s="27">
        <v>0.13689999999999999</v>
      </c>
      <c r="DZW12" s="27">
        <v>0.13769999999999999</v>
      </c>
      <c r="DZX12" s="27">
        <v>0.13689999999999999</v>
      </c>
      <c r="DZY12" s="27">
        <v>0.13589999999999999</v>
      </c>
      <c r="DZZ12" s="27">
        <v>0.1346</v>
      </c>
      <c r="EAA12" s="27">
        <v>0.13370000000000001</v>
      </c>
      <c r="EAB12" s="27">
        <v>0.13370000000000001</v>
      </c>
      <c r="EAC12" s="27">
        <v>0.13370000000000001</v>
      </c>
      <c r="EAD12" s="27">
        <v>0.13669999999999999</v>
      </c>
      <c r="EAE12" s="27">
        <v>0.1384</v>
      </c>
      <c r="EAF12" s="27">
        <v>0.13769999999999999</v>
      </c>
      <c r="EAG12" s="27">
        <v>0.13719999999999999</v>
      </c>
      <c r="EAH12" s="27">
        <v>0.13639999999999999</v>
      </c>
      <c r="EAI12" s="27">
        <v>0.13639999999999999</v>
      </c>
      <c r="EAJ12" s="27">
        <v>0.13639999999999999</v>
      </c>
      <c r="EAK12" s="27">
        <v>0.13719999999999999</v>
      </c>
      <c r="EAL12" s="27">
        <v>0.13739999999999999</v>
      </c>
      <c r="EAM12" s="27">
        <v>0.1371</v>
      </c>
      <c r="EAN12" s="27">
        <v>0.1386</v>
      </c>
      <c r="EAO12" s="27">
        <v>0.1384</v>
      </c>
      <c r="EAP12" s="27">
        <v>0.1384</v>
      </c>
      <c r="EAQ12" s="27">
        <v>0.1384</v>
      </c>
      <c r="EAR12" s="27">
        <v>0.13869999999999999</v>
      </c>
      <c r="EAS12" s="27">
        <v>0.13969999999999999</v>
      </c>
      <c r="EAT12" s="27">
        <v>0.14069999999999999</v>
      </c>
      <c r="EAU12" s="27">
        <v>0.1419</v>
      </c>
      <c r="EAV12" s="27">
        <v>0.14169999999999999</v>
      </c>
      <c r="EAW12" s="27">
        <v>0.14169999999999999</v>
      </c>
      <c r="EAX12" s="27">
        <v>0.14169999999999999</v>
      </c>
      <c r="EAY12" s="27">
        <v>0.1424</v>
      </c>
      <c r="EAZ12" s="27">
        <v>0.14280000000000001</v>
      </c>
      <c r="EBA12" s="27">
        <v>0.14169999999999999</v>
      </c>
      <c r="EBB12" s="27">
        <v>0.1424</v>
      </c>
      <c r="EBC12" s="27">
        <v>0.1396</v>
      </c>
      <c r="EBD12" s="27">
        <v>0.1396</v>
      </c>
      <c r="EBE12" s="27">
        <v>0.1396</v>
      </c>
      <c r="EBF12" s="27">
        <v>0.1401</v>
      </c>
      <c r="EBG12" s="27">
        <v>0.1409</v>
      </c>
      <c r="EBH12" s="27">
        <v>0.1414</v>
      </c>
      <c r="EBI12" s="27">
        <v>0.14119999999999999</v>
      </c>
      <c r="EBJ12" s="27">
        <v>0.14050000000000001</v>
      </c>
      <c r="EBK12" s="27">
        <v>0.14050000000000001</v>
      </c>
      <c r="EBL12" s="27">
        <v>0.14050000000000001</v>
      </c>
      <c r="EBM12" s="27">
        <v>0.14050000000000001</v>
      </c>
      <c r="EBN12" s="27">
        <v>0.13930000000000001</v>
      </c>
      <c r="EBO12" s="27">
        <v>0.1394</v>
      </c>
      <c r="EBP12" s="27">
        <v>0.1386</v>
      </c>
      <c r="EBQ12" s="27">
        <v>0.13769999999999999</v>
      </c>
      <c r="EBR12" s="27">
        <v>0.13769999999999999</v>
      </c>
      <c r="EBS12" s="27">
        <v>0.13769999999999999</v>
      </c>
      <c r="EBT12" s="27">
        <v>0.13769999999999999</v>
      </c>
      <c r="EBU12" s="27">
        <v>0.1366</v>
      </c>
      <c r="EBV12" s="27">
        <v>0.13689999999999999</v>
      </c>
      <c r="EBW12" s="27">
        <v>0.1381</v>
      </c>
      <c r="EBX12" s="27">
        <v>0.1371</v>
      </c>
      <c r="EBY12" s="27">
        <v>0.1371</v>
      </c>
      <c r="EBZ12" s="27">
        <v>0.1371</v>
      </c>
      <c r="ECA12" s="27">
        <v>0.13739999999999999</v>
      </c>
      <c r="ECB12" s="27">
        <v>0.13969999999999999</v>
      </c>
      <c r="ECC12" s="27">
        <v>0.13900000000000001</v>
      </c>
      <c r="ECD12" s="27">
        <v>0.14050000000000001</v>
      </c>
      <c r="ECE12" s="27">
        <v>0.14119999999999999</v>
      </c>
      <c r="ECF12" s="27">
        <v>0.14119999999999999</v>
      </c>
      <c r="ECG12" s="27">
        <v>0.14119999999999999</v>
      </c>
      <c r="ECH12" s="27">
        <v>0.1411</v>
      </c>
      <c r="ECI12" s="27">
        <v>0.14069999999999999</v>
      </c>
      <c r="ECJ12" s="27">
        <v>0.1409</v>
      </c>
      <c r="ECK12" s="27">
        <v>0.14180000000000001</v>
      </c>
      <c r="ECL12" s="27">
        <v>0.14530000000000001</v>
      </c>
      <c r="ECM12" s="27">
        <v>0.14530000000000001</v>
      </c>
      <c r="ECN12" s="27">
        <v>0.14530000000000001</v>
      </c>
      <c r="ECO12" s="27">
        <v>0.14660000000000001</v>
      </c>
      <c r="ECP12" s="27">
        <v>0.1459</v>
      </c>
      <c r="ECQ12" s="27">
        <v>0.1447</v>
      </c>
      <c r="ECR12" s="27">
        <v>0.14369999999999999</v>
      </c>
      <c r="ECS12" s="27">
        <v>0.14299999999999999</v>
      </c>
      <c r="ECT12" s="27">
        <v>0.14299999999999999</v>
      </c>
      <c r="ECU12" s="27">
        <v>0.14299999999999999</v>
      </c>
      <c r="ECV12" s="27">
        <v>0.14419999999999999</v>
      </c>
      <c r="ECW12" s="27">
        <v>0.14560000000000001</v>
      </c>
      <c r="ECX12" s="27">
        <v>0.14510000000000001</v>
      </c>
      <c r="ECY12" s="27">
        <v>0.14530000000000001</v>
      </c>
      <c r="ECZ12" s="27">
        <v>0.1431</v>
      </c>
      <c r="EDA12" s="27">
        <v>0.1431</v>
      </c>
      <c r="EDB12" s="27">
        <v>0.1431</v>
      </c>
      <c r="EDC12" s="27">
        <v>0.14449999999999999</v>
      </c>
      <c r="EDD12" s="27">
        <v>0.14649999999999999</v>
      </c>
      <c r="EDE12" s="27">
        <v>0.14549999999999999</v>
      </c>
      <c r="EDF12" s="27">
        <v>0.14680000000000001</v>
      </c>
      <c r="EDG12" s="27">
        <v>0.1452</v>
      </c>
      <c r="EDH12" s="27">
        <v>0.1452</v>
      </c>
      <c r="EDI12" s="27">
        <v>0.1452</v>
      </c>
      <c r="EDJ12" s="27">
        <v>0.14560000000000001</v>
      </c>
      <c r="EDK12" s="27">
        <v>0.14710000000000001</v>
      </c>
      <c r="EDL12" s="27">
        <v>0.14549999999999999</v>
      </c>
      <c r="EDM12" s="27">
        <v>0.14549999999999999</v>
      </c>
      <c r="EDN12" s="27">
        <v>0.1431</v>
      </c>
      <c r="EDO12" s="27">
        <v>0.1431</v>
      </c>
      <c r="EDP12" s="27">
        <v>0.1431</v>
      </c>
      <c r="EDQ12" s="27">
        <v>0.1424</v>
      </c>
      <c r="EDR12" s="27">
        <v>0.1414</v>
      </c>
      <c r="EDS12" s="27">
        <v>0.1401</v>
      </c>
      <c r="EDT12" s="27">
        <v>0.1421</v>
      </c>
      <c r="EDU12" s="27">
        <v>0.14249999999999999</v>
      </c>
      <c r="EDV12" s="27">
        <v>0.14249999999999999</v>
      </c>
      <c r="EDW12" s="27">
        <v>0.14249999999999999</v>
      </c>
      <c r="EDX12" s="27">
        <v>0.1431</v>
      </c>
      <c r="EDY12" s="27">
        <v>0.14230000000000001</v>
      </c>
      <c r="EDZ12" s="27">
        <v>0.14499999999999999</v>
      </c>
      <c r="EEA12" s="27">
        <v>0.1472</v>
      </c>
      <c r="EEB12" s="27">
        <v>0.14680000000000001</v>
      </c>
      <c r="EEC12" s="27">
        <v>0.14680000000000001</v>
      </c>
      <c r="EED12" s="27">
        <v>0.14680000000000001</v>
      </c>
      <c r="EEE12" s="27">
        <v>0.14530000000000001</v>
      </c>
      <c r="EEF12" s="27">
        <v>0.14460000000000001</v>
      </c>
      <c r="EEG12" s="27">
        <v>0.1444</v>
      </c>
      <c r="EEH12" s="27">
        <v>0.14349999999999999</v>
      </c>
      <c r="EEI12" s="27">
        <v>0.1431</v>
      </c>
      <c r="EEJ12" s="27">
        <v>0.1431</v>
      </c>
      <c r="EEK12" s="27">
        <v>0.1431</v>
      </c>
      <c r="EEL12" s="27">
        <v>0.14380000000000001</v>
      </c>
      <c r="EEM12" s="27">
        <v>0.1444</v>
      </c>
      <c r="EEN12" s="27">
        <v>0.14380000000000001</v>
      </c>
      <c r="EEO12" s="27">
        <v>0.1434</v>
      </c>
      <c r="EEP12" s="27">
        <v>0.14349999999999999</v>
      </c>
      <c r="EEQ12" s="27">
        <v>0.14349999999999999</v>
      </c>
      <c r="EER12" s="27">
        <v>0.14349999999999999</v>
      </c>
      <c r="EES12" s="27">
        <v>0.1431</v>
      </c>
      <c r="EET12" s="27">
        <v>0.14180000000000001</v>
      </c>
      <c r="EEU12" s="27">
        <v>0.14349999999999999</v>
      </c>
      <c r="EEV12" s="27">
        <v>0.1419</v>
      </c>
      <c r="EEW12" s="27">
        <v>0.14180000000000001</v>
      </c>
      <c r="EEX12" s="27">
        <v>0.14180000000000001</v>
      </c>
      <c r="EEY12" s="27">
        <v>0.14180000000000001</v>
      </c>
      <c r="EEZ12" s="27">
        <v>0.14269999999999999</v>
      </c>
      <c r="EFA12" s="27">
        <v>0.1431</v>
      </c>
      <c r="EFB12" s="27">
        <v>0.14219999999999999</v>
      </c>
      <c r="EFC12" s="27">
        <v>0.14319999999999999</v>
      </c>
      <c r="EFD12" s="27">
        <v>0.14449999999999999</v>
      </c>
      <c r="EFE12" s="27">
        <v>0.14449999999999999</v>
      </c>
      <c r="EFF12" s="27">
        <v>0.14449999999999999</v>
      </c>
      <c r="EFG12" s="27">
        <v>0.14610000000000001</v>
      </c>
      <c r="EFH12" s="27">
        <v>0.1467</v>
      </c>
      <c r="EFI12" s="27">
        <v>0.1464</v>
      </c>
      <c r="EFJ12" s="27">
        <v>0.14460000000000001</v>
      </c>
      <c r="EFK12" s="27">
        <v>0.1454</v>
      </c>
      <c r="EFL12" s="27">
        <v>0.1454</v>
      </c>
      <c r="EFM12" s="27">
        <v>0.1454</v>
      </c>
      <c r="EFN12" s="27">
        <v>0.14549999999999999</v>
      </c>
      <c r="EFO12" s="27">
        <v>0.1447</v>
      </c>
      <c r="EFP12" s="27">
        <v>0.1426</v>
      </c>
      <c r="EFQ12" s="27">
        <v>0.1419</v>
      </c>
      <c r="EFR12" s="27">
        <v>0.1429</v>
      </c>
      <c r="EFS12" s="27">
        <v>0.1429</v>
      </c>
      <c r="EFT12" s="27">
        <v>0.1429</v>
      </c>
      <c r="EFU12" s="27">
        <v>0.14199999999999999</v>
      </c>
      <c r="EFV12" s="27">
        <v>0.1419</v>
      </c>
      <c r="EFW12" s="27">
        <v>0.1421</v>
      </c>
      <c r="EFX12" s="27">
        <v>0.1406</v>
      </c>
      <c r="EFY12" s="27">
        <v>0.13869999999999999</v>
      </c>
      <c r="EFZ12" s="27">
        <v>0.13869999999999999</v>
      </c>
      <c r="EGA12" s="27">
        <v>0.13869999999999999</v>
      </c>
      <c r="EGB12" s="27">
        <v>0.13900000000000001</v>
      </c>
      <c r="EGC12" s="27">
        <v>0.13780000000000001</v>
      </c>
      <c r="EGD12" s="27">
        <v>0.1401</v>
      </c>
      <c r="EGE12" s="27">
        <v>0.13969999999999999</v>
      </c>
      <c r="EGF12" s="27">
        <v>0.14149999999999999</v>
      </c>
      <c r="EGG12" s="27">
        <v>0.14149999999999999</v>
      </c>
      <c r="EGH12" s="27">
        <v>0.14149999999999999</v>
      </c>
      <c r="EGI12" s="27">
        <v>0.1404</v>
      </c>
      <c r="EGJ12" s="27">
        <v>0.14069999999999999</v>
      </c>
      <c r="EGK12" s="27">
        <v>0.14199999999999999</v>
      </c>
      <c r="EGL12" s="27">
        <v>0.14169999999999999</v>
      </c>
      <c r="EGM12" s="27">
        <v>0.14130000000000001</v>
      </c>
      <c r="EGN12" s="27">
        <v>0.14130000000000001</v>
      </c>
      <c r="EGO12" s="27">
        <v>0.14130000000000001</v>
      </c>
      <c r="EGP12" s="27">
        <v>0.13969999999999999</v>
      </c>
      <c r="EGQ12" s="27">
        <v>0.1376</v>
      </c>
      <c r="EGR12" s="27">
        <v>0.13769999999999999</v>
      </c>
      <c r="EGS12" s="27">
        <v>0.1368</v>
      </c>
      <c r="EGT12" s="27">
        <v>0.1404</v>
      </c>
      <c r="EGU12" s="27">
        <v>0.1404</v>
      </c>
      <c r="EGV12" s="27">
        <v>0.1404</v>
      </c>
      <c r="EGW12" s="27">
        <v>0.14019999999999999</v>
      </c>
      <c r="EGX12" s="27">
        <v>0.13800000000000001</v>
      </c>
      <c r="EGY12" s="27">
        <v>0.13689999999999999</v>
      </c>
      <c r="EGZ12" s="27">
        <v>0.1391</v>
      </c>
      <c r="EHA12" s="27">
        <v>0.1394</v>
      </c>
      <c r="EHB12" s="27">
        <v>0.1394</v>
      </c>
      <c r="EHC12" s="27">
        <v>0.1394</v>
      </c>
      <c r="EHD12" s="27">
        <v>0.1399</v>
      </c>
      <c r="EHE12" s="27">
        <v>0.14030000000000001</v>
      </c>
      <c r="EHF12" s="27">
        <v>0.1396</v>
      </c>
      <c r="EHG12" s="27">
        <v>0.1389</v>
      </c>
      <c r="EHH12" s="27">
        <v>0.1368</v>
      </c>
      <c r="EHI12" s="27">
        <v>0.1368</v>
      </c>
      <c r="EHJ12" s="27">
        <v>0.1368</v>
      </c>
      <c r="EHK12" s="27">
        <v>0.13450000000000001</v>
      </c>
      <c r="EHL12" s="27">
        <v>0.13320000000000001</v>
      </c>
      <c r="EHM12" s="27">
        <v>0.13439999999999999</v>
      </c>
      <c r="EHN12" s="27">
        <v>0.1356</v>
      </c>
      <c r="EHO12" s="27">
        <v>0.13420000000000001</v>
      </c>
      <c r="EHP12" s="27">
        <v>0.13420000000000001</v>
      </c>
      <c r="EHQ12" s="27">
        <v>0.13420000000000001</v>
      </c>
      <c r="EHR12" s="27">
        <v>0.1323</v>
      </c>
      <c r="EHS12" s="27">
        <v>0.1313</v>
      </c>
      <c r="EHT12" s="27">
        <v>0.13059999999999999</v>
      </c>
      <c r="EHU12" s="27">
        <v>0.12920000000000001</v>
      </c>
      <c r="EHV12" s="27">
        <v>0.1275</v>
      </c>
      <c r="EHW12" s="27">
        <v>0.1275</v>
      </c>
      <c r="EHX12" s="27">
        <v>0.1275</v>
      </c>
      <c r="EHY12" s="27">
        <v>0.1283</v>
      </c>
      <c r="EHZ12" s="27">
        <v>0.12839999999999999</v>
      </c>
      <c r="EIA12" s="27">
        <v>0.1275</v>
      </c>
      <c r="EIB12" s="27">
        <v>0.12640000000000001</v>
      </c>
      <c r="EIC12" s="27">
        <v>0.1263</v>
      </c>
      <c r="EID12" s="27">
        <v>0.1263</v>
      </c>
      <c r="EIE12" s="27">
        <v>0.1263</v>
      </c>
      <c r="EIF12" s="27">
        <v>0.12740000000000001</v>
      </c>
      <c r="EIG12" s="27">
        <v>0.12570000000000001</v>
      </c>
      <c r="EIH12" s="27">
        <v>0.12790000000000001</v>
      </c>
      <c r="EII12" s="27">
        <v>0.1273</v>
      </c>
      <c r="EIJ12" s="27">
        <v>0.12839999999999999</v>
      </c>
      <c r="EIK12" s="27">
        <v>0.12839999999999999</v>
      </c>
      <c r="EIL12" s="27">
        <v>0.12839999999999999</v>
      </c>
      <c r="EIM12" s="27">
        <v>0.12959999999999999</v>
      </c>
      <c r="EIN12" s="27">
        <v>0.13150000000000001</v>
      </c>
      <c r="EIO12" s="27">
        <v>0.13070000000000001</v>
      </c>
      <c r="EIP12" s="27">
        <v>0.12939999999999999</v>
      </c>
      <c r="EIQ12" s="27">
        <v>0.12859999999999999</v>
      </c>
      <c r="EIR12" s="27">
        <v>0.12859999999999999</v>
      </c>
      <c r="EIS12" s="27">
        <v>0.12859999999999999</v>
      </c>
      <c r="EIT12" s="27">
        <v>0.12590000000000001</v>
      </c>
      <c r="EIU12" s="27">
        <v>0.12720000000000001</v>
      </c>
      <c r="EIV12" s="27">
        <v>0.12590000000000001</v>
      </c>
      <c r="EIW12" s="27">
        <v>0.12509999999999999</v>
      </c>
      <c r="EIX12" s="27">
        <v>0.127</v>
      </c>
      <c r="EIY12" s="27">
        <v>0.127</v>
      </c>
      <c r="EIZ12" s="27">
        <v>0.127</v>
      </c>
      <c r="EJA12" s="27">
        <v>0.12690000000000001</v>
      </c>
      <c r="EJB12" s="27">
        <v>0.12709999999999999</v>
      </c>
      <c r="EJC12" s="27">
        <v>0.12790000000000001</v>
      </c>
      <c r="EJD12" s="27">
        <v>0.1278</v>
      </c>
      <c r="EJE12" s="27">
        <v>0.13020000000000001</v>
      </c>
      <c r="EJF12" s="27">
        <v>0.13020000000000001</v>
      </c>
      <c r="EJG12" s="27">
        <v>0.13020000000000001</v>
      </c>
      <c r="EJH12" s="27">
        <v>0.1293</v>
      </c>
      <c r="EJI12" s="27">
        <v>0.13139999999999999</v>
      </c>
      <c r="EJJ12" s="27">
        <v>0.1293</v>
      </c>
      <c r="EJK12" s="27">
        <v>0.1273</v>
      </c>
      <c r="EJL12" s="27">
        <v>0.1298</v>
      </c>
      <c r="EJM12" s="27">
        <v>0.1298</v>
      </c>
      <c r="EJN12" s="27">
        <v>0.1298</v>
      </c>
      <c r="EJO12" s="27">
        <v>0.13039999999999999</v>
      </c>
      <c r="EJP12" s="27">
        <v>0.1318</v>
      </c>
      <c r="EJQ12" s="27">
        <v>0.1338</v>
      </c>
      <c r="EJR12" s="27">
        <v>0.13420000000000001</v>
      </c>
      <c r="EJS12" s="27">
        <v>0.13220000000000001</v>
      </c>
      <c r="EJT12" s="27">
        <v>0.13220000000000001</v>
      </c>
      <c r="EJU12" s="27">
        <v>0.13220000000000001</v>
      </c>
      <c r="EJV12" s="27">
        <v>0.12909999999999999</v>
      </c>
      <c r="EJW12" s="27">
        <v>0.1305</v>
      </c>
      <c r="EJX12" s="27">
        <v>0.1318</v>
      </c>
      <c r="EJY12" s="27">
        <v>0.1338</v>
      </c>
      <c r="EJZ12" s="27">
        <v>0.1333</v>
      </c>
      <c r="EKA12" s="27">
        <v>0.1333</v>
      </c>
      <c r="EKB12" s="27">
        <v>0.1333</v>
      </c>
      <c r="EKC12" s="27">
        <v>0.1318</v>
      </c>
      <c r="EKD12" s="27">
        <v>0.1305</v>
      </c>
      <c r="EKE12" s="27">
        <v>0.13</v>
      </c>
      <c r="EKF12" s="27">
        <v>0.12720000000000001</v>
      </c>
      <c r="EKG12" s="27">
        <v>0.12709999999999999</v>
      </c>
      <c r="EKH12" s="27">
        <v>0.12709999999999999</v>
      </c>
      <c r="EKI12" s="27">
        <v>0.12709999999999999</v>
      </c>
      <c r="EKJ12" s="27">
        <v>0.12590000000000001</v>
      </c>
      <c r="EKK12" s="27">
        <v>0.12790000000000001</v>
      </c>
      <c r="EKL12" s="27">
        <v>0.1288</v>
      </c>
      <c r="EKM12" s="27">
        <v>0.129</v>
      </c>
      <c r="EKN12" s="27">
        <v>0.12770000000000001</v>
      </c>
      <c r="EKO12" s="27">
        <v>0.12770000000000001</v>
      </c>
      <c r="EKP12" s="27">
        <v>0.12770000000000001</v>
      </c>
      <c r="EKQ12" s="27">
        <v>0.1275</v>
      </c>
      <c r="EKR12" s="27">
        <v>0.1255</v>
      </c>
      <c r="EKS12" s="27">
        <v>0.12659999999999999</v>
      </c>
      <c r="EKT12" s="27">
        <v>0.124</v>
      </c>
      <c r="EKU12" s="27">
        <v>0.1242</v>
      </c>
      <c r="EKV12" s="27">
        <v>0.1242</v>
      </c>
      <c r="EKW12" s="27">
        <v>0.1242</v>
      </c>
      <c r="EKX12" s="27">
        <v>0.1242</v>
      </c>
      <c r="EKY12" s="27">
        <v>0.12330000000000001</v>
      </c>
      <c r="EKZ12" s="27">
        <v>0.12089999999999999</v>
      </c>
      <c r="ELA12" s="27">
        <v>0.12239999999999999</v>
      </c>
      <c r="ELB12" s="27">
        <v>0.1222</v>
      </c>
      <c r="ELC12" s="27">
        <v>0.1222</v>
      </c>
      <c r="ELD12" s="27">
        <v>0.1222</v>
      </c>
      <c r="ELE12" s="27">
        <v>0.1196</v>
      </c>
      <c r="ELF12" s="27">
        <v>0.1173</v>
      </c>
      <c r="ELG12" s="27">
        <v>0.1157</v>
      </c>
      <c r="ELH12" s="27">
        <v>0.1166</v>
      </c>
      <c r="ELI12" s="27">
        <v>0.1183</v>
      </c>
      <c r="ELJ12" s="27">
        <v>0.1183</v>
      </c>
      <c r="ELK12" s="27">
        <v>0.1183</v>
      </c>
      <c r="ELL12" s="27">
        <v>0.1207</v>
      </c>
      <c r="ELM12" s="27">
        <v>0.1212</v>
      </c>
      <c r="ELN12" s="27">
        <v>0.12239999999999999</v>
      </c>
      <c r="ELO12" s="27">
        <v>0.1222</v>
      </c>
      <c r="ELP12" s="27">
        <v>0.1222</v>
      </c>
      <c r="ELQ12" s="27">
        <v>0.1222</v>
      </c>
      <c r="ELR12" s="27">
        <v>0.1222</v>
      </c>
      <c r="ELS12" s="27">
        <v>0.1222</v>
      </c>
      <c r="ELT12" s="27">
        <v>0.12139999999999999</v>
      </c>
      <c r="ELU12" s="27">
        <v>0.12189999999999999</v>
      </c>
      <c r="ELV12" s="27">
        <v>0.12570000000000001</v>
      </c>
      <c r="ELW12" s="27">
        <v>0.1246</v>
      </c>
      <c r="ELX12" s="27">
        <v>0.1246</v>
      </c>
      <c r="ELY12" s="27">
        <v>0.1246</v>
      </c>
      <c r="ELZ12" s="27">
        <v>0.12379999999999999</v>
      </c>
      <c r="EMA12" s="27">
        <v>0.1212</v>
      </c>
      <c r="EMB12" s="27">
        <v>0.1216</v>
      </c>
      <c r="EMC12" s="27">
        <v>0.1203</v>
      </c>
      <c r="EMD12" s="27">
        <v>0.122</v>
      </c>
      <c r="EME12" s="27">
        <v>0.122</v>
      </c>
      <c r="EMF12" s="27">
        <v>0.122</v>
      </c>
      <c r="EMG12" s="27">
        <v>0.12509999999999999</v>
      </c>
      <c r="EMH12" s="27">
        <v>0.1232</v>
      </c>
      <c r="EMI12" s="27">
        <v>0.1237</v>
      </c>
      <c r="EMJ12" s="27">
        <v>0.12239999999999999</v>
      </c>
      <c r="EMK12" s="27">
        <v>0.1225</v>
      </c>
      <c r="EML12" s="27">
        <v>0.1225</v>
      </c>
      <c r="EMM12" s="27">
        <v>0.1225</v>
      </c>
      <c r="EMN12" s="27">
        <v>0.1258</v>
      </c>
      <c r="EMO12" s="27">
        <v>0.1198</v>
      </c>
      <c r="EMP12" s="27">
        <v>0.1174</v>
      </c>
      <c r="EMQ12" s="27">
        <v>0.1187</v>
      </c>
      <c r="EMR12" s="27">
        <v>0.1162</v>
      </c>
      <c r="EMS12" s="27">
        <v>0.1162</v>
      </c>
      <c r="EMT12" s="27">
        <v>0.1162</v>
      </c>
      <c r="EMU12" s="27">
        <v>0.114</v>
      </c>
      <c r="EMV12" s="27">
        <v>0.1137</v>
      </c>
      <c r="EMW12" s="27">
        <v>0.1115</v>
      </c>
      <c r="EMX12" s="27">
        <v>0.1086</v>
      </c>
      <c r="EMY12" s="27">
        <v>0.1081</v>
      </c>
      <c r="EMZ12" s="27">
        <v>0.1081</v>
      </c>
      <c r="ENA12" s="27">
        <v>0.1081</v>
      </c>
      <c r="ENB12" s="27">
        <v>0.10929999999999999</v>
      </c>
      <c r="ENC12" s="27">
        <v>0.109</v>
      </c>
      <c r="END12" s="27">
        <v>0.10979999999999999</v>
      </c>
      <c r="ENE12" s="27">
        <v>0.10879999999999999</v>
      </c>
      <c r="ENF12" s="27">
        <v>0.1104</v>
      </c>
      <c r="ENG12" s="27">
        <v>0.1104</v>
      </c>
      <c r="ENH12" s="27">
        <v>0.1104</v>
      </c>
      <c r="ENI12" s="27">
        <v>0.1129</v>
      </c>
      <c r="ENJ12" s="27">
        <v>0.1132</v>
      </c>
      <c r="ENK12" s="27">
        <v>0.1125</v>
      </c>
      <c r="ENL12" s="27">
        <v>0.1149</v>
      </c>
      <c r="ENM12" s="27">
        <v>0.1137</v>
      </c>
      <c r="ENN12" s="27">
        <v>0.1137</v>
      </c>
      <c r="ENO12" s="27">
        <v>0.1137</v>
      </c>
      <c r="ENP12" s="27">
        <v>0.1166</v>
      </c>
      <c r="ENQ12" s="27">
        <v>0.1134</v>
      </c>
      <c r="ENR12" s="27">
        <v>0.11509999999999999</v>
      </c>
      <c r="ENS12" s="27">
        <v>0.1169</v>
      </c>
      <c r="ENT12" s="27">
        <v>0.1193</v>
      </c>
      <c r="ENU12" s="27">
        <v>0.1193</v>
      </c>
      <c r="ENV12" s="27">
        <v>0.1193</v>
      </c>
      <c r="ENW12" s="27">
        <v>0.11890000000000001</v>
      </c>
      <c r="ENX12" s="27">
        <v>0.1196</v>
      </c>
      <c r="ENY12" s="27">
        <v>0.12330000000000001</v>
      </c>
      <c r="ENZ12" s="27">
        <v>0.1246</v>
      </c>
      <c r="EOA12" s="27">
        <v>0.1211</v>
      </c>
      <c r="EOB12" s="27">
        <v>0.1211</v>
      </c>
      <c r="EOC12" s="27">
        <v>0.1211</v>
      </c>
      <c r="EOD12" s="27">
        <v>0.1207</v>
      </c>
      <c r="EOE12" s="27">
        <v>0.1201</v>
      </c>
      <c r="EOF12" s="27">
        <v>0.1195</v>
      </c>
      <c r="EOG12" s="27">
        <v>0.1195</v>
      </c>
      <c r="EOH12" s="27">
        <v>0.1208</v>
      </c>
      <c r="EOI12" s="27">
        <v>0.1208</v>
      </c>
      <c r="EOJ12" s="27">
        <v>0.1208</v>
      </c>
      <c r="EOK12" s="27">
        <v>0.1245</v>
      </c>
      <c r="EOL12" s="27">
        <v>0.1249</v>
      </c>
      <c r="EOM12" s="27">
        <v>0.125</v>
      </c>
      <c r="EON12" s="27">
        <v>0.1225</v>
      </c>
      <c r="EOO12" s="27">
        <v>0.1195</v>
      </c>
      <c r="EOP12" s="27">
        <v>0.1195</v>
      </c>
      <c r="EOQ12" s="27">
        <v>0.1195</v>
      </c>
      <c r="EOR12" s="27">
        <v>0.1215</v>
      </c>
      <c r="EOS12" s="27">
        <v>0.11990000000000001</v>
      </c>
      <c r="EOT12" s="27">
        <v>0.1187</v>
      </c>
      <c r="EOU12" s="27">
        <v>0.1222</v>
      </c>
      <c r="EOV12" s="27">
        <v>0.12330000000000001</v>
      </c>
      <c r="EOW12" s="27">
        <v>0.12330000000000001</v>
      </c>
      <c r="EOX12" s="27">
        <v>0.12330000000000001</v>
      </c>
      <c r="EOY12" s="27">
        <v>0.11899999999999999</v>
      </c>
      <c r="EOZ12" s="27">
        <v>0.1203</v>
      </c>
      <c r="EPA12" s="27">
        <v>0.12139999999999999</v>
      </c>
      <c r="EPB12" s="27">
        <v>0.1245</v>
      </c>
      <c r="EPC12" s="27">
        <v>0.12759999999999999</v>
      </c>
      <c r="EPD12" s="27">
        <v>0.12759999999999999</v>
      </c>
      <c r="EPE12" s="27">
        <v>0.12759999999999999</v>
      </c>
      <c r="EPF12" s="27">
        <v>0.12709999999999999</v>
      </c>
      <c r="EPG12" s="27">
        <v>0.1285</v>
      </c>
      <c r="EPH12" s="27">
        <v>0.12620000000000001</v>
      </c>
      <c r="EPI12" s="27">
        <v>0.1268</v>
      </c>
      <c r="EPJ12" s="27">
        <v>0.12790000000000001</v>
      </c>
      <c r="EPK12" s="27">
        <v>0.12790000000000001</v>
      </c>
      <c r="EPL12" s="27">
        <v>0.12790000000000001</v>
      </c>
      <c r="EPM12" s="27">
        <v>0.128</v>
      </c>
    </row>
    <row r="13" spans="1:3809" x14ac:dyDescent="0.3">
      <c r="A13" t="s">
        <v>8258</v>
      </c>
      <c r="B13" s="27">
        <v>0.73270000000000002</v>
      </c>
      <c r="C13" s="27">
        <v>0.73029999999999995</v>
      </c>
      <c r="D13" s="27">
        <v>0.72970000000000002</v>
      </c>
      <c r="E13" s="27">
        <v>0.72509999999999997</v>
      </c>
      <c r="F13" s="27">
        <v>0.72509999999999997</v>
      </c>
      <c r="G13" s="27">
        <v>0.72509999999999997</v>
      </c>
      <c r="H13" s="27">
        <v>0.7248</v>
      </c>
      <c r="I13" s="27">
        <v>0.7238</v>
      </c>
      <c r="J13" s="27">
        <v>0.7258</v>
      </c>
      <c r="K13" s="27">
        <v>0.72750000000000004</v>
      </c>
      <c r="L13" s="27">
        <v>0.72629999999999995</v>
      </c>
      <c r="M13" s="27">
        <v>0.72629999999999995</v>
      </c>
      <c r="N13" s="27">
        <v>0.72629999999999995</v>
      </c>
      <c r="O13" s="27">
        <v>0.72370000000000001</v>
      </c>
      <c r="P13" s="27">
        <v>0.72540000000000004</v>
      </c>
      <c r="Q13" s="27">
        <v>0.72560000000000002</v>
      </c>
      <c r="R13" s="27">
        <v>0.72670000000000001</v>
      </c>
      <c r="S13" s="27">
        <v>0.72709999999999997</v>
      </c>
      <c r="T13" s="27">
        <v>0.72709999999999997</v>
      </c>
      <c r="U13" s="27">
        <v>0.72709999999999997</v>
      </c>
      <c r="V13" s="27">
        <v>0.73029999999999995</v>
      </c>
      <c r="W13" s="27">
        <v>0.73009999999999997</v>
      </c>
      <c r="X13" s="27">
        <v>0.73060000000000003</v>
      </c>
      <c r="Y13" s="27">
        <v>0.73070000000000002</v>
      </c>
      <c r="Z13" s="27">
        <v>0.73370000000000002</v>
      </c>
      <c r="AA13" s="27">
        <v>0.73370000000000002</v>
      </c>
      <c r="AB13" s="27">
        <v>0.73370000000000002</v>
      </c>
      <c r="AC13" s="27">
        <v>0.73319999999999996</v>
      </c>
      <c r="AD13" s="27">
        <v>0.73419999999999996</v>
      </c>
      <c r="AE13" s="27">
        <v>0.73380000000000001</v>
      </c>
      <c r="AF13" s="27">
        <v>0.73360000000000003</v>
      </c>
      <c r="AG13" s="27">
        <v>0.73340000000000005</v>
      </c>
      <c r="AH13" s="27">
        <v>0.73340000000000005</v>
      </c>
      <c r="AI13" s="27">
        <v>0.73340000000000005</v>
      </c>
      <c r="AJ13" s="27">
        <v>0.73480000000000001</v>
      </c>
      <c r="AK13" s="27">
        <v>0.73499999999999999</v>
      </c>
      <c r="AL13" s="27">
        <v>0.73499999999999999</v>
      </c>
      <c r="AM13" s="27">
        <v>0.73399999999999999</v>
      </c>
      <c r="AN13" s="27">
        <v>0.73360000000000003</v>
      </c>
      <c r="AO13" s="27">
        <v>0.73360000000000003</v>
      </c>
      <c r="AP13" s="27">
        <v>0.73360000000000003</v>
      </c>
      <c r="AQ13" s="27">
        <v>0.73229999999999995</v>
      </c>
      <c r="AR13" s="27">
        <v>0.73570000000000002</v>
      </c>
      <c r="AS13" s="27">
        <v>0.7369</v>
      </c>
      <c r="AT13" s="27">
        <v>0.73770000000000002</v>
      </c>
      <c r="AU13" s="27">
        <v>0.73770000000000002</v>
      </c>
      <c r="AV13" s="27">
        <v>0.73770000000000002</v>
      </c>
      <c r="AW13" s="27">
        <v>0.73770000000000002</v>
      </c>
      <c r="AX13" s="27">
        <v>0.73770000000000002</v>
      </c>
      <c r="AY13" s="27">
        <v>0.73929999999999996</v>
      </c>
      <c r="AZ13" s="27">
        <v>0.73880000000000001</v>
      </c>
      <c r="BA13" s="27">
        <v>0.73950000000000005</v>
      </c>
      <c r="BB13" s="27">
        <v>0.73909999999999998</v>
      </c>
      <c r="BC13" s="27">
        <v>0.73909999999999998</v>
      </c>
      <c r="BD13" s="27">
        <v>0.73909999999999998</v>
      </c>
      <c r="BE13" s="27">
        <v>0.73839999999999995</v>
      </c>
      <c r="BF13" s="27">
        <v>0.73919999999999997</v>
      </c>
      <c r="BG13" s="27">
        <v>0.73919999999999997</v>
      </c>
      <c r="BH13" s="27">
        <v>0.73780000000000001</v>
      </c>
      <c r="BI13" s="27">
        <v>0.73829999999999996</v>
      </c>
      <c r="BJ13" s="27">
        <v>0.73829999999999996</v>
      </c>
      <c r="BK13" s="27">
        <v>0.73829999999999996</v>
      </c>
      <c r="BL13" s="27">
        <v>0.73870000000000002</v>
      </c>
      <c r="BM13" s="27">
        <v>0.73919999999999997</v>
      </c>
      <c r="BN13" s="27">
        <v>0.7379</v>
      </c>
      <c r="BO13" s="27">
        <v>0.73860000000000003</v>
      </c>
      <c r="BP13" s="27">
        <v>0.73850000000000005</v>
      </c>
      <c r="BQ13" s="27">
        <v>0.73850000000000005</v>
      </c>
      <c r="BR13" s="27">
        <v>0.73850000000000005</v>
      </c>
      <c r="BS13" s="27">
        <v>0.73670000000000002</v>
      </c>
      <c r="BT13" s="27">
        <v>0.73799999999999999</v>
      </c>
      <c r="BU13" s="27">
        <v>0.74019999999999997</v>
      </c>
      <c r="BV13" s="27">
        <v>0.7409</v>
      </c>
      <c r="BW13" s="27">
        <v>0.74029999999999996</v>
      </c>
      <c r="BX13" s="27">
        <v>0.74029999999999996</v>
      </c>
      <c r="BY13" s="27">
        <v>0.74029999999999996</v>
      </c>
      <c r="BZ13" s="27">
        <v>0.74180000000000001</v>
      </c>
      <c r="CA13" s="27">
        <v>0.74039999999999995</v>
      </c>
      <c r="CB13" s="27">
        <v>0.74029999999999996</v>
      </c>
      <c r="CC13" s="27">
        <v>0.74009999999999998</v>
      </c>
      <c r="CD13" s="27">
        <v>0.73850000000000005</v>
      </c>
      <c r="CE13" s="27">
        <v>0.73850000000000005</v>
      </c>
      <c r="CF13" s="27">
        <v>0.73850000000000005</v>
      </c>
      <c r="CG13" s="27">
        <v>0.73699999999999999</v>
      </c>
      <c r="CH13" s="27">
        <v>0.73760000000000003</v>
      </c>
      <c r="CI13" s="27">
        <v>0.73729999999999996</v>
      </c>
      <c r="CJ13" s="27">
        <v>0.73570000000000002</v>
      </c>
      <c r="CK13" s="27">
        <v>0.73550000000000004</v>
      </c>
      <c r="CL13" s="27">
        <v>0.73550000000000004</v>
      </c>
      <c r="CM13" s="27">
        <v>0.73550000000000004</v>
      </c>
      <c r="CN13" s="27">
        <v>0.73629999999999995</v>
      </c>
      <c r="CO13" s="27">
        <v>0.73650000000000004</v>
      </c>
      <c r="CP13" s="27">
        <v>0.73770000000000002</v>
      </c>
      <c r="CQ13" s="27">
        <v>0.73799999999999999</v>
      </c>
      <c r="CR13" s="27">
        <v>0.73929999999999996</v>
      </c>
      <c r="CS13" s="27">
        <v>0.73929999999999996</v>
      </c>
      <c r="CT13" s="27">
        <v>0.73929999999999996</v>
      </c>
      <c r="CU13" s="27">
        <v>0.74180000000000001</v>
      </c>
      <c r="CV13" s="27">
        <v>0.74199999999999999</v>
      </c>
      <c r="CW13" s="27">
        <v>0.74099999999999999</v>
      </c>
      <c r="CX13" s="27">
        <v>0.74109999999999998</v>
      </c>
      <c r="CY13" s="27">
        <v>0.73899999999999999</v>
      </c>
      <c r="CZ13" s="27">
        <v>0.73899999999999999</v>
      </c>
      <c r="DA13" s="27">
        <v>0.73899999999999999</v>
      </c>
      <c r="DB13" s="27">
        <v>0.73960000000000004</v>
      </c>
      <c r="DC13" s="27">
        <v>0.74</v>
      </c>
      <c r="DD13" s="27">
        <v>0.73699999999999999</v>
      </c>
      <c r="DE13" s="27">
        <v>0.73760000000000003</v>
      </c>
      <c r="DF13" s="27">
        <v>0.73629999999999995</v>
      </c>
      <c r="DG13" s="27">
        <v>0.73629999999999995</v>
      </c>
      <c r="DH13" s="27">
        <v>0.73629999999999995</v>
      </c>
      <c r="DI13" s="27">
        <v>0.73599999999999999</v>
      </c>
      <c r="DJ13" s="27">
        <v>0.73699999999999999</v>
      </c>
      <c r="DK13" s="27">
        <v>0.73670000000000002</v>
      </c>
      <c r="DL13" s="27">
        <v>0.73609999999999998</v>
      </c>
      <c r="DM13" s="27">
        <v>0.7379</v>
      </c>
      <c r="DN13" s="27">
        <v>0.7379</v>
      </c>
      <c r="DO13" s="27">
        <v>0.7379</v>
      </c>
      <c r="DP13" s="27">
        <v>0.73740000000000006</v>
      </c>
      <c r="DQ13" s="27">
        <v>0.73899999999999999</v>
      </c>
      <c r="DR13" s="27">
        <v>0.73960000000000004</v>
      </c>
      <c r="DS13" s="27">
        <v>0.7389</v>
      </c>
      <c r="DT13" s="27">
        <v>0.74139999999999995</v>
      </c>
      <c r="DU13" s="27">
        <v>0.74139999999999995</v>
      </c>
      <c r="DV13" s="27">
        <v>0.74139999999999995</v>
      </c>
      <c r="DW13" s="27">
        <v>0.74309999999999998</v>
      </c>
      <c r="DX13" s="27">
        <v>0.74019999999999997</v>
      </c>
      <c r="DY13" s="27">
        <v>0.73960000000000004</v>
      </c>
      <c r="DZ13" s="27">
        <v>0.73880000000000001</v>
      </c>
      <c r="EA13" s="27">
        <v>0.73709999999999998</v>
      </c>
      <c r="EB13" s="27">
        <v>0.73709999999999998</v>
      </c>
      <c r="EC13" s="27">
        <v>0.73709999999999998</v>
      </c>
      <c r="ED13" s="27">
        <v>0.73499999999999999</v>
      </c>
      <c r="EE13" s="27">
        <v>0.73580000000000001</v>
      </c>
      <c r="EF13" s="27">
        <v>0.73480000000000001</v>
      </c>
      <c r="EG13" s="27">
        <v>0.73509999999999998</v>
      </c>
      <c r="EH13" s="27">
        <v>0.73740000000000006</v>
      </c>
      <c r="EI13" s="27">
        <v>0.73740000000000006</v>
      </c>
      <c r="EJ13" s="27">
        <v>0.73740000000000006</v>
      </c>
      <c r="EK13" s="27">
        <v>0.73750000000000004</v>
      </c>
      <c r="EL13" s="27">
        <v>0.73770000000000002</v>
      </c>
      <c r="EM13" s="27">
        <v>0.73829999999999996</v>
      </c>
      <c r="EN13" s="27">
        <v>0.73860000000000003</v>
      </c>
      <c r="EO13" s="27">
        <v>0.74009999999999998</v>
      </c>
      <c r="EP13" s="27">
        <v>0.74009999999999998</v>
      </c>
      <c r="EQ13" s="27">
        <v>0.74009999999999998</v>
      </c>
      <c r="ER13" s="27">
        <v>0.74019999999999997</v>
      </c>
      <c r="ES13" s="27">
        <v>0.73750000000000004</v>
      </c>
      <c r="ET13" s="27">
        <v>0.73570000000000002</v>
      </c>
      <c r="EU13" s="27">
        <v>0.7369</v>
      </c>
      <c r="EV13" s="27">
        <v>0.73450000000000004</v>
      </c>
      <c r="EW13" s="27">
        <v>0.73450000000000004</v>
      </c>
      <c r="EX13" s="27">
        <v>0.73450000000000004</v>
      </c>
      <c r="EY13" s="27">
        <v>0.73209999999999997</v>
      </c>
      <c r="EZ13" s="27">
        <v>0.73270000000000002</v>
      </c>
      <c r="FA13" s="27">
        <v>0.73440000000000005</v>
      </c>
      <c r="FB13" s="27">
        <v>0.73440000000000005</v>
      </c>
      <c r="FC13" s="27">
        <v>0.73229999999999995</v>
      </c>
      <c r="FD13" s="27">
        <v>0.73229999999999995</v>
      </c>
      <c r="FE13" s="27">
        <v>0.73229999999999995</v>
      </c>
      <c r="FF13" s="27">
        <v>0.72850000000000004</v>
      </c>
      <c r="FG13" s="27">
        <v>0.72870000000000001</v>
      </c>
      <c r="FH13" s="27">
        <v>0.72870000000000001</v>
      </c>
      <c r="FI13" s="27">
        <v>0.72870000000000001</v>
      </c>
      <c r="FJ13" s="27">
        <v>0.72970000000000002</v>
      </c>
      <c r="FK13" s="27">
        <v>0.72970000000000002</v>
      </c>
      <c r="FL13" s="27">
        <v>0.72970000000000002</v>
      </c>
      <c r="FM13" s="27">
        <v>0.73040000000000005</v>
      </c>
      <c r="FN13" s="27">
        <v>0.73</v>
      </c>
      <c r="FO13" s="27">
        <v>0.7298</v>
      </c>
      <c r="FP13" s="27">
        <v>0.72750000000000004</v>
      </c>
      <c r="FQ13" s="27">
        <v>0.72650000000000003</v>
      </c>
      <c r="FR13" s="27">
        <v>0.72650000000000003</v>
      </c>
      <c r="FS13" s="27">
        <v>0.72650000000000003</v>
      </c>
      <c r="FT13" s="27">
        <v>0.72950000000000004</v>
      </c>
      <c r="FU13" s="27">
        <v>0.72840000000000005</v>
      </c>
      <c r="FV13" s="27">
        <v>0.72860000000000003</v>
      </c>
      <c r="FW13" s="27">
        <v>0.72919999999999996</v>
      </c>
      <c r="FX13" s="27">
        <v>0.72970000000000002</v>
      </c>
      <c r="FY13" s="27">
        <v>0.72970000000000002</v>
      </c>
      <c r="FZ13" s="27">
        <v>0.72970000000000002</v>
      </c>
      <c r="GA13" s="27">
        <v>0.72950000000000004</v>
      </c>
      <c r="GB13" s="27">
        <v>0.73160000000000003</v>
      </c>
      <c r="GC13" s="27">
        <v>0.73370000000000002</v>
      </c>
      <c r="GD13" s="27">
        <v>0.73150000000000004</v>
      </c>
      <c r="GE13" s="27">
        <v>0.72899999999999998</v>
      </c>
      <c r="GF13" s="27">
        <v>0.72899999999999998</v>
      </c>
      <c r="GG13" s="27">
        <v>0.72899999999999998</v>
      </c>
      <c r="GH13" s="27">
        <v>0.7298</v>
      </c>
      <c r="GI13" s="27">
        <v>0.7258</v>
      </c>
      <c r="GJ13" s="27">
        <v>0.72699999999999998</v>
      </c>
      <c r="GK13" s="27">
        <v>0.72819999999999996</v>
      </c>
      <c r="GL13" s="27">
        <v>0.72750000000000004</v>
      </c>
      <c r="GM13" s="27">
        <v>0.72750000000000004</v>
      </c>
      <c r="GN13" s="27">
        <v>0.72750000000000004</v>
      </c>
      <c r="GO13" s="27">
        <v>0.72850000000000004</v>
      </c>
      <c r="GP13" s="27">
        <v>0.72840000000000005</v>
      </c>
      <c r="GQ13" s="27">
        <v>0.72860000000000003</v>
      </c>
      <c r="GR13" s="27">
        <v>0.72860000000000003</v>
      </c>
      <c r="GS13" s="27">
        <v>0.72670000000000001</v>
      </c>
      <c r="GT13" s="27">
        <v>0.72670000000000001</v>
      </c>
      <c r="GU13" s="27">
        <v>0.72670000000000001</v>
      </c>
      <c r="GV13" s="27">
        <v>0.72609999999999997</v>
      </c>
      <c r="GW13" s="27">
        <v>0.72460000000000002</v>
      </c>
      <c r="GX13" s="27">
        <v>0.7238</v>
      </c>
      <c r="GY13" s="27">
        <v>0.72399999999999998</v>
      </c>
      <c r="GZ13" s="27">
        <v>0.72609999999999997</v>
      </c>
      <c r="HA13" s="27">
        <v>0.72609999999999997</v>
      </c>
      <c r="HB13" s="27">
        <v>0.72609999999999997</v>
      </c>
      <c r="HC13" s="27">
        <v>0.72940000000000005</v>
      </c>
      <c r="HD13" s="27">
        <v>0.73029999999999995</v>
      </c>
      <c r="HE13" s="27">
        <v>0.72819999999999996</v>
      </c>
      <c r="HF13" s="27">
        <v>0.72650000000000003</v>
      </c>
      <c r="HG13" s="27">
        <v>0.7278</v>
      </c>
      <c r="HH13" s="27">
        <v>0.7278</v>
      </c>
      <c r="HI13" s="27">
        <v>0.7278</v>
      </c>
      <c r="HJ13" s="27">
        <v>0.72560000000000002</v>
      </c>
      <c r="HK13" s="27">
        <v>0.72109999999999996</v>
      </c>
      <c r="HL13" s="27">
        <v>0.72250000000000003</v>
      </c>
      <c r="HM13" s="27">
        <v>0.72319999999999995</v>
      </c>
      <c r="HN13" s="27">
        <v>0.72240000000000004</v>
      </c>
      <c r="HO13" s="27">
        <v>0.72240000000000004</v>
      </c>
      <c r="HP13" s="27">
        <v>0.72240000000000004</v>
      </c>
      <c r="HQ13" s="27">
        <v>0.72509999999999997</v>
      </c>
      <c r="HR13" s="27">
        <v>0.72430000000000005</v>
      </c>
      <c r="HS13" s="27">
        <v>0.72540000000000004</v>
      </c>
      <c r="HT13" s="27">
        <v>0.72489999999999999</v>
      </c>
      <c r="HU13" s="27">
        <v>0.72589999999999999</v>
      </c>
      <c r="HV13" s="27">
        <v>0.72589999999999999</v>
      </c>
      <c r="HW13" s="27">
        <v>0.72589999999999999</v>
      </c>
      <c r="HX13" s="27">
        <v>0.72529999999999994</v>
      </c>
      <c r="HY13" s="27">
        <v>0.72670000000000001</v>
      </c>
      <c r="HZ13" s="27">
        <v>0.72760000000000002</v>
      </c>
      <c r="IA13" s="27">
        <v>0.72629999999999995</v>
      </c>
      <c r="IB13" s="27">
        <v>0.72650000000000003</v>
      </c>
      <c r="IC13" s="27">
        <v>0.72650000000000003</v>
      </c>
      <c r="ID13" s="27">
        <v>0.72650000000000003</v>
      </c>
      <c r="IE13" s="27">
        <v>0.7248</v>
      </c>
      <c r="IF13" s="27">
        <v>0.72309999999999997</v>
      </c>
      <c r="IG13" s="27">
        <v>0.72099999999999997</v>
      </c>
      <c r="IH13" s="27">
        <v>0.72219999999999995</v>
      </c>
      <c r="II13" s="27">
        <v>0.72409999999999997</v>
      </c>
      <c r="IJ13" s="27">
        <v>0.72409999999999997</v>
      </c>
      <c r="IK13" s="27">
        <v>0.72409999999999997</v>
      </c>
      <c r="IL13" s="27">
        <v>0.7248</v>
      </c>
      <c r="IM13" s="27">
        <v>0.72670000000000001</v>
      </c>
      <c r="IN13" s="27">
        <v>0.72770000000000001</v>
      </c>
      <c r="IO13" s="27">
        <v>0.7298</v>
      </c>
      <c r="IP13" s="27">
        <v>0.73089999999999999</v>
      </c>
      <c r="IQ13" s="27">
        <v>0.73089999999999999</v>
      </c>
      <c r="IR13" s="27">
        <v>0.73089999999999999</v>
      </c>
      <c r="IS13" s="27">
        <v>0.73280000000000001</v>
      </c>
      <c r="IT13" s="27">
        <v>0.73229999999999995</v>
      </c>
      <c r="IU13" s="27">
        <v>0.73229999999999995</v>
      </c>
      <c r="IV13" s="27">
        <v>0.73299999999999998</v>
      </c>
      <c r="IW13" s="27">
        <v>0.73299999999999998</v>
      </c>
      <c r="IX13" s="27">
        <v>0.73299999999999998</v>
      </c>
      <c r="IY13" s="27">
        <v>0.73299999999999998</v>
      </c>
      <c r="IZ13" s="27">
        <v>0.73260000000000003</v>
      </c>
      <c r="JA13" s="27">
        <v>0.72950000000000004</v>
      </c>
      <c r="JB13" s="27">
        <v>0.72960000000000003</v>
      </c>
      <c r="JC13" s="27">
        <v>0.72870000000000001</v>
      </c>
      <c r="JD13" s="27">
        <v>0.73</v>
      </c>
      <c r="JE13" s="27">
        <v>0.73</v>
      </c>
      <c r="JF13" s="27">
        <v>0.73</v>
      </c>
      <c r="JG13" s="27">
        <v>0.72909999999999997</v>
      </c>
      <c r="JH13" s="27">
        <v>0.72660000000000002</v>
      </c>
      <c r="JI13" s="27">
        <v>0.72589999999999999</v>
      </c>
      <c r="JJ13" s="27">
        <v>0.72470000000000001</v>
      </c>
      <c r="JK13" s="27">
        <v>0.72699999999999998</v>
      </c>
      <c r="JL13" s="27">
        <v>0.72699999999999998</v>
      </c>
      <c r="JM13" s="27">
        <v>0.72699999999999998</v>
      </c>
      <c r="JN13" s="27">
        <v>0.72709999999999997</v>
      </c>
      <c r="JO13" s="27">
        <v>0.72550000000000003</v>
      </c>
      <c r="JP13" s="27">
        <v>0.72670000000000001</v>
      </c>
      <c r="JQ13" s="27">
        <v>0.72899999999999998</v>
      </c>
      <c r="JR13" s="27">
        <v>0.7298</v>
      </c>
      <c r="JS13" s="27">
        <v>0.7298</v>
      </c>
      <c r="JT13" s="27">
        <v>0.7298</v>
      </c>
      <c r="JU13" s="27">
        <v>0.73219999999999996</v>
      </c>
      <c r="JV13" s="27">
        <v>0.73140000000000005</v>
      </c>
      <c r="JW13" s="27">
        <v>0.73440000000000005</v>
      </c>
      <c r="JX13" s="27">
        <v>0.73240000000000005</v>
      </c>
      <c r="JY13" s="27">
        <v>0.73050000000000004</v>
      </c>
      <c r="JZ13" s="27">
        <v>0.73050000000000004</v>
      </c>
      <c r="KA13" s="27">
        <v>0.73050000000000004</v>
      </c>
      <c r="KB13" s="27">
        <v>0.72989999999999999</v>
      </c>
      <c r="KC13" s="27">
        <v>0.73240000000000005</v>
      </c>
      <c r="KD13" s="27">
        <v>0.73089999999999999</v>
      </c>
      <c r="KE13" s="27">
        <v>0.72899999999999998</v>
      </c>
      <c r="KF13" s="27">
        <v>0.7278</v>
      </c>
      <c r="KG13" s="27">
        <v>0.7278</v>
      </c>
      <c r="KH13" s="27">
        <v>0.7278</v>
      </c>
      <c r="KI13" s="27">
        <v>0.72660000000000002</v>
      </c>
      <c r="KJ13" s="27">
        <v>0.72450000000000003</v>
      </c>
      <c r="KK13" s="27">
        <v>0.72789999999999999</v>
      </c>
      <c r="KL13" s="27">
        <v>0.7268</v>
      </c>
      <c r="KM13" s="27">
        <v>0.72929999999999995</v>
      </c>
      <c r="KN13" s="27">
        <v>0.72929999999999995</v>
      </c>
      <c r="KO13" s="27">
        <v>0.72929999999999995</v>
      </c>
      <c r="KP13" s="27">
        <v>0.73350000000000004</v>
      </c>
      <c r="KQ13" s="27">
        <v>0.73280000000000001</v>
      </c>
      <c r="KR13" s="27">
        <v>0.73329999999999995</v>
      </c>
      <c r="KS13" s="27">
        <v>0.73060000000000003</v>
      </c>
      <c r="KT13" s="27">
        <v>0.73170000000000002</v>
      </c>
      <c r="KU13" s="27">
        <v>0.73170000000000002</v>
      </c>
      <c r="KV13" s="27">
        <v>0.73170000000000002</v>
      </c>
      <c r="KW13" s="27">
        <v>0.73170000000000002</v>
      </c>
      <c r="KX13" s="27">
        <v>0.73460000000000003</v>
      </c>
      <c r="KY13" s="27">
        <v>0.73460000000000003</v>
      </c>
      <c r="KZ13" s="27">
        <v>0.73419999999999996</v>
      </c>
      <c r="LA13" s="27">
        <v>0.73299999999999998</v>
      </c>
      <c r="LB13" s="27">
        <v>0.73299999999999998</v>
      </c>
      <c r="LC13" s="27">
        <v>0.73299999999999998</v>
      </c>
      <c r="LD13" s="27">
        <v>0.7349</v>
      </c>
      <c r="LE13" s="27">
        <v>0.73380000000000001</v>
      </c>
      <c r="LF13" s="27">
        <v>0.73309999999999997</v>
      </c>
      <c r="LG13" s="27">
        <v>0.73319999999999996</v>
      </c>
      <c r="LH13" s="27">
        <v>0.73119999999999996</v>
      </c>
      <c r="LI13" s="27">
        <v>0.73119999999999996</v>
      </c>
      <c r="LJ13" s="27">
        <v>0.73119999999999996</v>
      </c>
      <c r="LK13" s="27">
        <v>0.72840000000000005</v>
      </c>
      <c r="LL13" s="27">
        <v>0.73099999999999998</v>
      </c>
      <c r="LM13" s="27">
        <v>0.73440000000000005</v>
      </c>
      <c r="LN13" s="27">
        <v>0.73460000000000003</v>
      </c>
      <c r="LO13" s="27">
        <v>0.73140000000000005</v>
      </c>
      <c r="LP13" s="27">
        <v>0.73140000000000005</v>
      </c>
      <c r="LQ13" s="27">
        <v>0.73140000000000005</v>
      </c>
      <c r="LR13" s="27">
        <v>0.73370000000000002</v>
      </c>
      <c r="LS13" s="27">
        <v>0.7349</v>
      </c>
      <c r="LT13" s="27">
        <v>0.73699999999999999</v>
      </c>
      <c r="LU13" s="27">
        <v>0.73919999999999997</v>
      </c>
      <c r="LV13" s="27">
        <v>0.73509999999999998</v>
      </c>
      <c r="LW13" s="27">
        <v>0.73509999999999998</v>
      </c>
      <c r="LX13" s="27">
        <v>0.73509999999999998</v>
      </c>
      <c r="LY13" s="27">
        <v>0.73340000000000005</v>
      </c>
      <c r="LZ13" s="27">
        <v>0.73260000000000003</v>
      </c>
      <c r="MA13" s="27">
        <v>0.73270000000000002</v>
      </c>
      <c r="MB13" s="27">
        <v>0.73089999999999999</v>
      </c>
      <c r="MC13" s="27">
        <v>0.73340000000000005</v>
      </c>
      <c r="MD13" s="27">
        <v>0.73340000000000005</v>
      </c>
      <c r="ME13" s="27">
        <v>0.73340000000000005</v>
      </c>
      <c r="MF13" s="27">
        <v>0.73170000000000002</v>
      </c>
      <c r="MG13" s="27">
        <v>0.73360000000000003</v>
      </c>
      <c r="MH13" s="27">
        <v>0.73450000000000004</v>
      </c>
      <c r="MI13" s="27">
        <v>0.73450000000000004</v>
      </c>
      <c r="MJ13" s="27">
        <v>0.73619999999999997</v>
      </c>
      <c r="MK13" s="27">
        <v>0.73619999999999997</v>
      </c>
      <c r="ML13" s="27">
        <v>0.73619999999999997</v>
      </c>
      <c r="MM13" s="27">
        <v>0.73419999999999996</v>
      </c>
      <c r="MN13" s="27">
        <v>0.73660000000000003</v>
      </c>
      <c r="MO13" s="27">
        <v>0.73540000000000005</v>
      </c>
      <c r="MP13" s="27">
        <v>0.74060000000000004</v>
      </c>
      <c r="MQ13" s="27">
        <v>0.74239999999999995</v>
      </c>
      <c r="MR13" s="27">
        <v>0.74239999999999995</v>
      </c>
      <c r="MS13" s="27">
        <v>0.74239999999999995</v>
      </c>
      <c r="MT13" s="27">
        <v>0.74880000000000002</v>
      </c>
      <c r="MU13" s="27">
        <v>0.74880000000000002</v>
      </c>
      <c r="MV13" s="27">
        <v>0.749</v>
      </c>
      <c r="MW13" s="27">
        <v>0.74919999999999998</v>
      </c>
      <c r="MX13" s="27">
        <v>0.74860000000000004</v>
      </c>
      <c r="MY13" s="27">
        <v>0.74860000000000004</v>
      </c>
      <c r="MZ13" s="27">
        <v>0.74860000000000004</v>
      </c>
      <c r="NA13" s="27">
        <v>0.75119999999999998</v>
      </c>
      <c r="NB13" s="27">
        <v>0.75009999999999999</v>
      </c>
      <c r="NC13" s="27">
        <v>0.74870000000000003</v>
      </c>
      <c r="ND13" s="27">
        <v>0.74970000000000003</v>
      </c>
      <c r="NE13" s="27">
        <v>0.74719999999999998</v>
      </c>
      <c r="NF13" s="27">
        <v>0.74719999999999998</v>
      </c>
      <c r="NG13" s="27">
        <v>0.74719999999999998</v>
      </c>
      <c r="NH13" s="27">
        <v>0.74729999999999996</v>
      </c>
      <c r="NI13" s="27">
        <v>0.74619999999999997</v>
      </c>
      <c r="NJ13" s="27">
        <v>0.74260000000000004</v>
      </c>
      <c r="NK13" s="27">
        <v>0.74570000000000003</v>
      </c>
      <c r="NL13" s="27">
        <v>0.74590000000000001</v>
      </c>
      <c r="NM13" s="27">
        <v>0.74590000000000001</v>
      </c>
      <c r="NN13" s="27">
        <v>0.74590000000000001</v>
      </c>
      <c r="NO13" s="27">
        <v>0.74580000000000002</v>
      </c>
      <c r="NP13" s="27">
        <v>0.74319999999999997</v>
      </c>
      <c r="NQ13" s="27">
        <v>0.74780000000000002</v>
      </c>
      <c r="NR13" s="27">
        <v>0.74409999999999998</v>
      </c>
      <c r="NS13" s="27">
        <v>0.74429999999999996</v>
      </c>
      <c r="NT13" s="27">
        <v>0.74429999999999996</v>
      </c>
      <c r="NU13" s="27">
        <v>0.74429999999999996</v>
      </c>
      <c r="NV13" s="27">
        <v>0.745</v>
      </c>
      <c r="NW13" s="27">
        <v>0.74470000000000003</v>
      </c>
      <c r="NX13" s="27">
        <v>0.747</v>
      </c>
      <c r="NY13" s="27">
        <v>0.75019999999999998</v>
      </c>
      <c r="NZ13" s="27">
        <v>0.74980000000000002</v>
      </c>
      <c r="OA13" s="27">
        <v>0.74980000000000002</v>
      </c>
      <c r="OB13" s="27">
        <v>0.74980000000000002</v>
      </c>
      <c r="OC13" s="27">
        <v>0.74590000000000001</v>
      </c>
      <c r="OD13" s="27">
        <v>0.74609999999999999</v>
      </c>
      <c r="OE13" s="27">
        <v>0.74729999999999996</v>
      </c>
      <c r="OF13" s="27">
        <v>0.74780000000000002</v>
      </c>
      <c r="OG13" s="27">
        <v>0.74980000000000002</v>
      </c>
      <c r="OH13" s="27">
        <v>0.74980000000000002</v>
      </c>
      <c r="OI13" s="27">
        <v>0.74980000000000002</v>
      </c>
      <c r="OJ13" s="27">
        <v>0.75129999999999997</v>
      </c>
      <c r="OK13" s="27">
        <v>0.74929999999999997</v>
      </c>
      <c r="OL13" s="27">
        <v>0.75419999999999998</v>
      </c>
      <c r="OM13" s="27">
        <v>0.75419999999999998</v>
      </c>
      <c r="ON13" s="27">
        <v>0.75409999999999999</v>
      </c>
      <c r="OO13" s="27">
        <v>0.75409999999999999</v>
      </c>
      <c r="OP13" s="27">
        <v>0.75409999999999999</v>
      </c>
      <c r="OQ13" s="27">
        <v>0.75390000000000001</v>
      </c>
      <c r="OR13" s="27">
        <v>0.75219999999999998</v>
      </c>
      <c r="OS13" s="27">
        <v>0.75600000000000001</v>
      </c>
      <c r="OT13" s="27">
        <v>0.75600000000000001</v>
      </c>
      <c r="OU13" s="27">
        <v>0.7611</v>
      </c>
      <c r="OV13" s="27">
        <v>0.7611</v>
      </c>
      <c r="OW13" s="27">
        <v>0.7611</v>
      </c>
      <c r="OX13" s="27">
        <v>0.76390000000000002</v>
      </c>
      <c r="OY13" s="27">
        <v>0.76300000000000001</v>
      </c>
      <c r="OZ13" s="27">
        <v>0.76319999999999999</v>
      </c>
      <c r="PA13" s="27">
        <v>0.76259999999999994</v>
      </c>
      <c r="PB13" s="27">
        <v>0.76229999999999998</v>
      </c>
      <c r="PC13" s="27">
        <v>0.76229999999999998</v>
      </c>
      <c r="PD13" s="27">
        <v>0.76229999999999998</v>
      </c>
      <c r="PE13" s="27">
        <v>0.76280000000000003</v>
      </c>
      <c r="PF13" s="27">
        <v>0.76429999999999998</v>
      </c>
      <c r="PG13" s="27">
        <v>0.76290000000000002</v>
      </c>
      <c r="PH13" s="27">
        <v>0.76149999999999995</v>
      </c>
      <c r="PI13" s="27">
        <v>0.7581</v>
      </c>
      <c r="PJ13" s="27">
        <v>0.7581</v>
      </c>
      <c r="PK13" s="27">
        <v>0.7581</v>
      </c>
      <c r="PL13" s="27">
        <v>0.76090000000000002</v>
      </c>
      <c r="PM13" s="27">
        <v>0.76080000000000003</v>
      </c>
      <c r="PN13" s="27">
        <v>0.76380000000000003</v>
      </c>
      <c r="PO13" s="27">
        <v>0.76249999999999996</v>
      </c>
      <c r="PP13" s="27">
        <v>0.76249999999999996</v>
      </c>
      <c r="PQ13" s="27">
        <v>0.76249999999999996</v>
      </c>
      <c r="PR13" s="27">
        <v>0.76249999999999996</v>
      </c>
      <c r="PS13" s="27">
        <v>0.76249999999999996</v>
      </c>
      <c r="PT13" s="27">
        <v>0.76459999999999995</v>
      </c>
      <c r="PU13" s="27">
        <v>0.76359999999999995</v>
      </c>
      <c r="PV13" s="27">
        <v>0.76259999999999994</v>
      </c>
      <c r="PW13" s="27">
        <v>0.76129999999999998</v>
      </c>
      <c r="PX13" s="27">
        <v>0.76129999999999998</v>
      </c>
      <c r="PY13" s="27">
        <v>0.76129999999999998</v>
      </c>
      <c r="PZ13" s="27">
        <v>0.75990000000000002</v>
      </c>
      <c r="QA13" s="27">
        <v>0.75849999999999995</v>
      </c>
      <c r="QB13" s="27">
        <v>0.75900000000000001</v>
      </c>
      <c r="QC13" s="27">
        <v>0.75870000000000004</v>
      </c>
      <c r="QD13" s="27">
        <v>0.76019999999999999</v>
      </c>
      <c r="QE13" s="27">
        <v>0.76019999999999999</v>
      </c>
      <c r="QF13" s="27">
        <v>0.76019999999999999</v>
      </c>
      <c r="QG13" s="27">
        <v>0.76259999999999994</v>
      </c>
      <c r="QH13" s="27">
        <v>0.76380000000000003</v>
      </c>
      <c r="QI13" s="27">
        <v>0.76290000000000002</v>
      </c>
      <c r="QJ13" s="27">
        <v>0.76070000000000004</v>
      </c>
      <c r="QK13" s="27">
        <v>0.75849999999999995</v>
      </c>
      <c r="QL13" s="27">
        <v>0.75849999999999995</v>
      </c>
      <c r="QM13" s="27">
        <v>0.75849999999999995</v>
      </c>
      <c r="QN13" s="27">
        <v>0.76019999999999999</v>
      </c>
      <c r="QO13" s="27">
        <v>0.76070000000000004</v>
      </c>
      <c r="QP13" s="27">
        <v>0.76019999999999999</v>
      </c>
      <c r="QQ13" s="27">
        <v>0.75790000000000002</v>
      </c>
      <c r="QR13" s="27">
        <v>0.7571</v>
      </c>
      <c r="QS13" s="27">
        <v>0.7571</v>
      </c>
      <c r="QT13" s="27">
        <v>0.7571</v>
      </c>
      <c r="QU13" s="27">
        <v>0.75360000000000005</v>
      </c>
      <c r="QV13" s="27">
        <v>0.75570000000000004</v>
      </c>
      <c r="QW13" s="27">
        <v>0.75770000000000004</v>
      </c>
      <c r="QX13" s="27">
        <v>0.75919999999999999</v>
      </c>
      <c r="QY13" s="27">
        <v>0.75670000000000004</v>
      </c>
      <c r="QZ13" s="27">
        <v>0.75670000000000004</v>
      </c>
      <c r="RA13" s="27">
        <v>0.75670000000000004</v>
      </c>
      <c r="RB13" s="27">
        <v>0.75629999999999997</v>
      </c>
      <c r="RC13" s="27">
        <v>0.75690000000000002</v>
      </c>
      <c r="RD13" s="27">
        <v>0.75839999999999996</v>
      </c>
      <c r="RE13" s="27">
        <v>0.76160000000000005</v>
      </c>
      <c r="RF13" s="27">
        <v>0.76300000000000001</v>
      </c>
      <c r="RG13" s="27">
        <v>0.76300000000000001</v>
      </c>
      <c r="RH13" s="27">
        <v>0.76300000000000001</v>
      </c>
      <c r="RI13" s="27">
        <v>0.76249999999999996</v>
      </c>
      <c r="RJ13" s="27">
        <v>0.75800000000000001</v>
      </c>
      <c r="RK13" s="27">
        <v>0.75600000000000001</v>
      </c>
      <c r="RL13" s="27">
        <v>0.75439999999999996</v>
      </c>
      <c r="RM13" s="27">
        <v>0.752</v>
      </c>
      <c r="RN13" s="27">
        <v>0.752</v>
      </c>
      <c r="RO13" s="27">
        <v>0.752</v>
      </c>
      <c r="RP13" s="27">
        <v>0.75219999999999998</v>
      </c>
      <c r="RQ13" s="27">
        <v>0.75739999999999996</v>
      </c>
      <c r="RR13" s="27">
        <v>0.75570000000000004</v>
      </c>
      <c r="RS13" s="27">
        <v>0.7591</v>
      </c>
      <c r="RT13" s="27">
        <v>0.76129999999999998</v>
      </c>
      <c r="RU13" s="27">
        <v>0.76129999999999998</v>
      </c>
      <c r="RV13" s="27">
        <v>0.76129999999999998</v>
      </c>
      <c r="RW13" s="27">
        <v>0.76190000000000002</v>
      </c>
      <c r="RX13" s="27">
        <v>0.76480000000000004</v>
      </c>
      <c r="RY13" s="27">
        <v>0.76300000000000001</v>
      </c>
      <c r="RZ13" s="27">
        <v>0.76319999999999999</v>
      </c>
      <c r="SA13" s="27">
        <v>0.76490000000000002</v>
      </c>
      <c r="SB13" s="27">
        <v>0.76490000000000002</v>
      </c>
      <c r="SC13" s="27">
        <v>0.76490000000000002</v>
      </c>
      <c r="SD13" s="27">
        <v>0.76580000000000004</v>
      </c>
      <c r="SE13" s="27">
        <v>0.76339999999999997</v>
      </c>
      <c r="SF13" s="27">
        <v>0.75790000000000002</v>
      </c>
      <c r="SG13" s="27">
        <v>0.75780000000000003</v>
      </c>
      <c r="SH13" s="27">
        <v>0.75749999999999995</v>
      </c>
      <c r="SI13" s="27">
        <v>0.75749999999999995</v>
      </c>
      <c r="SJ13" s="27">
        <v>0.75749999999999995</v>
      </c>
      <c r="SK13" s="27">
        <v>0.75639999999999996</v>
      </c>
      <c r="SL13" s="27">
        <v>0.75549999999999995</v>
      </c>
      <c r="SM13" s="27">
        <v>0.75560000000000005</v>
      </c>
      <c r="SN13" s="27">
        <v>0.75680000000000003</v>
      </c>
      <c r="SO13" s="27">
        <v>0.75370000000000004</v>
      </c>
      <c r="SP13" s="27">
        <v>0.75370000000000004</v>
      </c>
      <c r="SQ13" s="27">
        <v>0.75370000000000004</v>
      </c>
      <c r="SR13" s="27">
        <v>0.75080000000000002</v>
      </c>
      <c r="SS13" s="27">
        <v>0.75039999999999996</v>
      </c>
      <c r="ST13" s="27">
        <v>0.74890000000000001</v>
      </c>
      <c r="SU13" s="27">
        <v>0.75039999999999996</v>
      </c>
      <c r="SV13" s="27">
        <v>0.75309999999999999</v>
      </c>
      <c r="SW13" s="27">
        <v>0.75309999999999999</v>
      </c>
      <c r="SX13" s="27">
        <v>0.75309999999999999</v>
      </c>
      <c r="SY13" s="27">
        <v>0.752</v>
      </c>
      <c r="SZ13" s="27">
        <v>0.752</v>
      </c>
      <c r="TA13" s="27">
        <v>0.75260000000000005</v>
      </c>
      <c r="TB13" s="27">
        <v>0.74839999999999995</v>
      </c>
      <c r="TC13" s="27">
        <v>0.74839999999999995</v>
      </c>
      <c r="TD13" s="27">
        <v>0.74839999999999995</v>
      </c>
      <c r="TE13" s="27">
        <v>0.74839999999999995</v>
      </c>
      <c r="TF13" s="27">
        <v>0.74739999999999995</v>
      </c>
      <c r="TG13" s="27">
        <v>0.74639999999999995</v>
      </c>
      <c r="TH13" s="27">
        <v>0.74409999999999998</v>
      </c>
      <c r="TI13" s="27">
        <v>0.74409999999999998</v>
      </c>
      <c r="TJ13" s="27">
        <v>0.74409999999999998</v>
      </c>
      <c r="TK13" s="27">
        <v>0.74409999999999998</v>
      </c>
      <c r="TL13" s="27">
        <v>0.74409999999999998</v>
      </c>
      <c r="TM13" s="27">
        <v>0.74339999999999995</v>
      </c>
      <c r="TN13" s="27">
        <v>0.74309999999999998</v>
      </c>
      <c r="TO13" s="27">
        <v>0.74270000000000003</v>
      </c>
      <c r="TP13" s="27">
        <v>0.74160000000000004</v>
      </c>
      <c r="TQ13" s="27">
        <v>0.74270000000000003</v>
      </c>
      <c r="TR13" s="27">
        <v>0.74270000000000003</v>
      </c>
      <c r="TS13" s="27">
        <v>0.74270000000000003</v>
      </c>
      <c r="TT13" s="27">
        <v>0.74260000000000004</v>
      </c>
      <c r="TU13" s="27">
        <v>0.73929999999999996</v>
      </c>
      <c r="TV13" s="27">
        <v>0.74</v>
      </c>
      <c r="TW13" s="27">
        <v>0.74019999999999997</v>
      </c>
      <c r="TX13" s="27">
        <v>0.73899999999999999</v>
      </c>
      <c r="TY13" s="27">
        <v>0.73899999999999999</v>
      </c>
      <c r="TZ13" s="27">
        <v>0.73899999999999999</v>
      </c>
      <c r="UA13" s="27">
        <v>0.74050000000000005</v>
      </c>
      <c r="UB13" s="27">
        <v>0.74199999999999999</v>
      </c>
      <c r="UC13" s="27">
        <v>0.74260000000000004</v>
      </c>
      <c r="UD13" s="27">
        <v>0.7419</v>
      </c>
      <c r="UE13" s="27">
        <v>0.74219999999999997</v>
      </c>
      <c r="UF13" s="27">
        <v>0.74219999999999997</v>
      </c>
      <c r="UG13" s="27">
        <v>0.74219999999999997</v>
      </c>
      <c r="UH13" s="27">
        <v>0.74119999999999997</v>
      </c>
      <c r="UI13" s="27">
        <v>0.74270000000000003</v>
      </c>
      <c r="UJ13" s="27">
        <v>0.74380000000000002</v>
      </c>
      <c r="UK13" s="27">
        <v>0.74409999999999998</v>
      </c>
      <c r="UL13" s="27">
        <v>0.7429</v>
      </c>
      <c r="UM13" s="27">
        <v>0.7429</v>
      </c>
      <c r="UN13" s="27">
        <v>0.7429</v>
      </c>
      <c r="UO13" s="27">
        <v>0.74299999999999999</v>
      </c>
      <c r="UP13" s="27">
        <v>0.73960000000000004</v>
      </c>
      <c r="UQ13" s="27">
        <v>0.73799999999999999</v>
      </c>
      <c r="UR13" s="27">
        <v>0.73760000000000003</v>
      </c>
      <c r="US13" s="27">
        <v>0.73729999999999996</v>
      </c>
      <c r="UT13" s="27">
        <v>0.73729999999999996</v>
      </c>
      <c r="UU13" s="27">
        <v>0.73729999999999996</v>
      </c>
      <c r="UV13" s="27">
        <v>0.73699999999999999</v>
      </c>
      <c r="UW13" s="27">
        <v>0.73760000000000003</v>
      </c>
      <c r="UX13" s="27">
        <v>0.73509999999999998</v>
      </c>
      <c r="UY13" s="27">
        <v>0.73460000000000003</v>
      </c>
      <c r="UZ13" s="27">
        <v>0.73509999999999998</v>
      </c>
      <c r="VA13" s="27">
        <v>0.73509999999999998</v>
      </c>
      <c r="VB13" s="27">
        <v>0.73509999999999998</v>
      </c>
      <c r="VC13" s="27">
        <v>0.73519999999999996</v>
      </c>
      <c r="VD13" s="27">
        <v>0.73419999999999996</v>
      </c>
      <c r="VE13" s="27">
        <v>0.73309999999999997</v>
      </c>
      <c r="VF13" s="27">
        <v>0.73280000000000001</v>
      </c>
      <c r="VG13" s="27">
        <v>0.73529999999999995</v>
      </c>
      <c r="VH13" s="27">
        <v>0.73529999999999995</v>
      </c>
      <c r="VI13" s="27">
        <v>0.73529999999999995</v>
      </c>
      <c r="VJ13" s="27">
        <v>0.73499999999999999</v>
      </c>
      <c r="VK13" s="27">
        <v>0.73460000000000003</v>
      </c>
      <c r="VL13" s="27">
        <v>0.73380000000000001</v>
      </c>
      <c r="VM13" s="27">
        <v>0.73329999999999995</v>
      </c>
      <c r="VN13" s="27">
        <v>0.72989999999999999</v>
      </c>
      <c r="VO13" s="27">
        <v>0.72989999999999999</v>
      </c>
      <c r="VP13" s="27">
        <v>0.72989999999999999</v>
      </c>
      <c r="VQ13" s="27">
        <v>0.73409999999999997</v>
      </c>
      <c r="VR13" s="27">
        <v>0.73440000000000005</v>
      </c>
      <c r="VS13" s="27">
        <v>0.73399999999999999</v>
      </c>
      <c r="VT13" s="27">
        <v>0.7339</v>
      </c>
      <c r="VU13" s="27">
        <v>0.73609999999999998</v>
      </c>
      <c r="VV13" s="27">
        <v>0.73609999999999998</v>
      </c>
      <c r="VW13" s="27">
        <v>0.73609999999999998</v>
      </c>
      <c r="VX13" s="27">
        <v>0.73699999999999999</v>
      </c>
      <c r="VY13" s="27">
        <v>0.73609999999999998</v>
      </c>
      <c r="VZ13" s="27">
        <v>0.73709999999999998</v>
      </c>
      <c r="WA13" s="27">
        <v>0.73970000000000002</v>
      </c>
      <c r="WB13" s="27">
        <v>0.73750000000000004</v>
      </c>
      <c r="WC13" s="27">
        <v>0.73750000000000004</v>
      </c>
      <c r="WD13" s="27">
        <v>0.73750000000000004</v>
      </c>
      <c r="WE13" s="27">
        <v>0.73850000000000005</v>
      </c>
      <c r="WF13" s="27">
        <v>0.73729999999999996</v>
      </c>
      <c r="WG13" s="27">
        <v>0.73729999999999996</v>
      </c>
      <c r="WH13" s="27">
        <v>0.73350000000000004</v>
      </c>
      <c r="WI13" s="27">
        <v>0.73180000000000001</v>
      </c>
      <c r="WJ13" s="27">
        <v>0.73180000000000001</v>
      </c>
      <c r="WK13" s="27">
        <v>0.73180000000000001</v>
      </c>
      <c r="WL13" s="27">
        <v>0.73399999999999999</v>
      </c>
      <c r="WM13" s="27">
        <v>0.73560000000000003</v>
      </c>
      <c r="WN13" s="27">
        <v>0.73380000000000001</v>
      </c>
      <c r="WO13" s="27">
        <v>0.7339</v>
      </c>
      <c r="WP13" s="27">
        <v>0.73640000000000005</v>
      </c>
      <c r="WQ13" s="27">
        <v>0.73640000000000005</v>
      </c>
      <c r="WR13" s="27">
        <v>0.73640000000000005</v>
      </c>
      <c r="WS13" s="27">
        <v>0.73570000000000002</v>
      </c>
      <c r="WT13" s="27">
        <v>0.73550000000000004</v>
      </c>
      <c r="WU13" s="27">
        <v>0.73819999999999997</v>
      </c>
      <c r="WV13" s="27">
        <v>0.74029999999999996</v>
      </c>
      <c r="WW13" s="27">
        <v>0.74319999999999997</v>
      </c>
      <c r="WX13" s="27">
        <v>0.74319999999999997</v>
      </c>
      <c r="WY13" s="27">
        <v>0.74319999999999997</v>
      </c>
      <c r="WZ13" s="27">
        <v>0.73939999999999995</v>
      </c>
      <c r="XA13" s="27">
        <v>0.74450000000000005</v>
      </c>
      <c r="XB13" s="27">
        <v>0.74129999999999996</v>
      </c>
      <c r="XC13" s="27">
        <v>0.7429</v>
      </c>
      <c r="XD13" s="27">
        <v>0.74439999999999995</v>
      </c>
      <c r="XE13" s="27">
        <v>0.74439999999999995</v>
      </c>
      <c r="XF13" s="27">
        <v>0.74439999999999995</v>
      </c>
      <c r="XG13" s="27">
        <v>0.74039999999999995</v>
      </c>
      <c r="XH13" s="27">
        <v>0.74319999999999997</v>
      </c>
      <c r="XI13" s="27">
        <v>0.74239999999999995</v>
      </c>
      <c r="XJ13" s="27">
        <v>0.74380000000000002</v>
      </c>
      <c r="XK13" s="27">
        <v>0.748</v>
      </c>
      <c r="XL13" s="27">
        <v>0.748</v>
      </c>
      <c r="XM13" s="27">
        <v>0.748</v>
      </c>
      <c r="XN13" s="27">
        <v>0.74399999999999999</v>
      </c>
      <c r="XO13" s="27">
        <v>0.73950000000000005</v>
      </c>
      <c r="XP13" s="27">
        <v>0.73780000000000001</v>
      </c>
      <c r="XQ13" s="27">
        <v>0.73719999999999997</v>
      </c>
      <c r="XR13" s="27">
        <v>0.73829999999999996</v>
      </c>
      <c r="XS13" s="27">
        <v>0.73829999999999996</v>
      </c>
      <c r="XT13" s="27">
        <v>0.73829999999999996</v>
      </c>
      <c r="XU13" s="27">
        <v>0.73470000000000002</v>
      </c>
      <c r="XV13" s="27">
        <v>0.73709999999999998</v>
      </c>
      <c r="XW13" s="27">
        <v>0.7399</v>
      </c>
      <c r="XX13" s="27">
        <v>0.73809999999999998</v>
      </c>
      <c r="XY13" s="27">
        <v>0.73550000000000004</v>
      </c>
      <c r="XZ13" s="27">
        <v>0.73550000000000004</v>
      </c>
      <c r="YA13" s="27">
        <v>0.73550000000000004</v>
      </c>
      <c r="YB13" s="27">
        <v>0.73470000000000002</v>
      </c>
      <c r="YC13" s="27">
        <v>0.73419999999999996</v>
      </c>
      <c r="YD13" s="27">
        <v>0.73419999999999996</v>
      </c>
      <c r="YE13" s="27">
        <v>0.73399999999999999</v>
      </c>
      <c r="YF13" s="27">
        <v>0.73309999999999997</v>
      </c>
      <c r="YG13" s="27">
        <v>0.73309999999999997</v>
      </c>
      <c r="YH13" s="27">
        <v>0.73309999999999997</v>
      </c>
      <c r="YI13" s="27">
        <v>0.73209999999999997</v>
      </c>
      <c r="YJ13" s="27">
        <v>0.73089999999999999</v>
      </c>
      <c r="YK13" s="27">
        <v>0.73209999999999997</v>
      </c>
      <c r="YL13" s="27">
        <v>0.73440000000000005</v>
      </c>
      <c r="YM13" s="27">
        <v>0.7329</v>
      </c>
      <c r="YN13" s="27">
        <v>0.7329</v>
      </c>
      <c r="YO13" s="27">
        <v>0.7329</v>
      </c>
      <c r="YP13" s="27">
        <v>0.73329999999999995</v>
      </c>
      <c r="YQ13" s="27">
        <v>0.73370000000000002</v>
      </c>
      <c r="YR13" s="27">
        <v>0.73509999999999998</v>
      </c>
      <c r="YS13" s="27">
        <v>0.73350000000000004</v>
      </c>
      <c r="YT13" s="27">
        <v>0.73729999999999996</v>
      </c>
      <c r="YU13" s="27">
        <v>0.73729999999999996</v>
      </c>
      <c r="YV13" s="27">
        <v>0.73729999999999996</v>
      </c>
      <c r="YW13" s="27">
        <v>0.73529999999999995</v>
      </c>
      <c r="YX13" s="27">
        <v>0.73640000000000005</v>
      </c>
      <c r="YY13" s="27">
        <v>0.73629999999999995</v>
      </c>
      <c r="YZ13" s="27">
        <v>0.73670000000000002</v>
      </c>
      <c r="ZA13" s="27">
        <v>0.73550000000000004</v>
      </c>
      <c r="ZB13" s="27">
        <v>0.73550000000000004</v>
      </c>
      <c r="ZC13" s="27">
        <v>0.73550000000000004</v>
      </c>
      <c r="ZD13" s="27">
        <v>0.7359</v>
      </c>
      <c r="ZE13" s="27">
        <v>0.73460000000000003</v>
      </c>
      <c r="ZF13" s="27">
        <v>0.73550000000000004</v>
      </c>
      <c r="ZG13" s="27">
        <v>0.73450000000000004</v>
      </c>
      <c r="ZH13" s="27">
        <v>0.73350000000000004</v>
      </c>
      <c r="ZI13" s="27">
        <v>0.73350000000000004</v>
      </c>
      <c r="ZJ13" s="27">
        <v>0.73350000000000004</v>
      </c>
      <c r="ZK13" s="27">
        <v>0.7298</v>
      </c>
      <c r="ZL13" s="27">
        <v>0.73119999999999996</v>
      </c>
      <c r="ZM13" s="27">
        <v>0.73170000000000002</v>
      </c>
      <c r="ZN13" s="27">
        <v>0.73140000000000005</v>
      </c>
      <c r="ZO13" s="27">
        <v>0.7278</v>
      </c>
      <c r="ZP13" s="27">
        <v>0.7278</v>
      </c>
      <c r="ZQ13" s="27">
        <v>0.7278</v>
      </c>
      <c r="ZR13" s="27">
        <v>0.72619999999999996</v>
      </c>
      <c r="ZS13" s="27">
        <v>0.72389999999999999</v>
      </c>
      <c r="ZT13" s="27">
        <v>0.72260000000000002</v>
      </c>
      <c r="ZU13" s="27">
        <v>0.72150000000000003</v>
      </c>
      <c r="ZV13" s="27">
        <v>0.72409999999999997</v>
      </c>
      <c r="ZW13" s="27">
        <v>0.72409999999999997</v>
      </c>
      <c r="ZX13" s="27">
        <v>0.72409999999999997</v>
      </c>
      <c r="ZY13" s="27">
        <v>0.72289999999999999</v>
      </c>
      <c r="ZZ13" s="27">
        <v>0.72289999999999999</v>
      </c>
      <c r="AAA13" s="27">
        <v>0.72309999999999997</v>
      </c>
      <c r="AAB13" s="27">
        <v>0.72370000000000001</v>
      </c>
      <c r="AAC13" s="27">
        <v>0.72640000000000005</v>
      </c>
      <c r="AAD13" s="27">
        <v>0.72640000000000005</v>
      </c>
      <c r="AAE13" s="27">
        <v>0.72640000000000005</v>
      </c>
      <c r="AAF13" s="27">
        <v>0.72460000000000002</v>
      </c>
      <c r="AAG13" s="27">
        <v>0.72209999999999996</v>
      </c>
      <c r="AAH13" s="27">
        <v>0.72170000000000001</v>
      </c>
      <c r="AAI13" s="27">
        <v>0.72019999999999995</v>
      </c>
      <c r="AAJ13" s="27">
        <v>0.72099999999999997</v>
      </c>
      <c r="AAK13" s="27">
        <v>0.72099999999999997</v>
      </c>
      <c r="AAL13" s="27">
        <v>0.72099999999999997</v>
      </c>
      <c r="AAM13" s="27">
        <v>0.71919999999999995</v>
      </c>
      <c r="AAN13" s="27">
        <v>0.7198</v>
      </c>
      <c r="AAO13" s="27">
        <v>0.72060000000000002</v>
      </c>
      <c r="AAP13" s="27">
        <v>0.72330000000000005</v>
      </c>
      <c r="AAQ13" s="27">
        <v>0.72250000000000003</v>
      </c>
      <c r="AAR13" s="27">
        <v>0.72250000000000003</v>
      </c>
      <c r="AAS13" s="27">
        <v>0.72250000000000003</v>
      </c>
      <c r="AAT13" s="27">
        <v>0.72299999999999998</v>
      </c>
      <c r="AAU13" s="27">
        <v>0.7248</v>
      </c>
      <c r="AAV13" s="27">
        <v>0.72360000000000002</v>
      </c>
      <c r="AAW13" s="27">
        <v>0.72250000000000003</v>
      </c>
      <c r="AAX13" s="27">
        <v>0.72250000000000003</v>
      </c>
      <c r="AAY13" s="27">
        <v>0.72250000000000003</v>
      </c>
      <c r="AAZ13" s="27">
        <v>0.72250000000000003</v>
      </c>
      <c r="ABA13" s="27">
        <v>0.72330000000000005</v>
      </c>
      <c r="ABB13" s="27">
        <v>0.72370000000000001</v>
      </c>
      <c r="ABC13" s="27">
        <v>0.7238</v>
      </c>
      <c r="ABD13" s="27">
        <v>0.7238</v>
      </c>
      <c r="ABE13" s="27">
        <v>0.72130000000000005</v>
      </c>
      <c r="ABF13" s="27">
        <v>0.72130000000000005</v>
      </c>
      <c r="ABG13" s="27">
        <v>0.72130000000000005</v>
      </c>
      <c r="ABH13" s="27">
        <v>0.72260000000000002</v>
      </c>
      <c r="ABI13" s="27">
        <v>0.72309999999999997</v>
      </c>
      <c r="ABJ13" s="27">
        <v>0.72160000000000002</v>
      </c>
      <c r="ABK13" s="27">
        <v>0.72230000000000005</v>
      </c>
      <c r="ABL13" s="27">
        <v>0.72330000000000005</v>
      </c>
      <c r="ABM13" s="27">
        <v>0.72330000000000005</v>
      </c>
      <c r="ABN13" s="27">
        <v>0.72330000000000005</v>
      </c>
      <c r="ABO13" s="27">
        <v>0.72230000000000005</v>
      </c>
      <c r="ABP13" s="27">
        <v>0.72030000000000005</v>
      </c>
      <c r="ABQ13" s="27">
        <v>0.72030000000000005</v>
      </c>
      <c r="ABR13" s="27">
        <v>0.72160000000000002</v>
      </c>
      <c r="ABS13" s="27">
        <v>0.7208</v>
      </c>
      <c r="ABT13" s="27">
        <v>0.7208</v>
      </c>
      <c r="ABU13" s="27">
        <v>0.7208</v>
      </c>
      <c r="ABV13" s="27">
        <v>0.71840000000000004</v>
      </c>
      <c r="ABW13" s="27">
        <v>0.71719999999999995</v>
      </c>
      <c r="ABX13" s="27">
        <v>0.71550000000000002</v>
      </c>
      <c r="ABY13" s="27">
        <v>0.71519999999999995</v>
      </c>
      <c r="ABZ13" s="27">
        <v>0.71020000000000005</v>
      </c>
      <c r="ACA13" s="27">
        <v>0.71020000000000005</v>
      </c>
      <c r="ACB13" s="27">
        <v>0.71020000000000005</v>
      </c>
      <c r="ACC13" s="27">
        <v>0.71020000000000005</v>
      </c>
      <c r="ACD13" s="27">
        <v>0.70899999999999996</v>
      </c>
      <c r="ACE13" s="27">
        <v>0.70879999999999999</v>
      </c>
      <c r="ACF13" s="27">
        <v>0.7117</v>
      </c>
      <c r="ACG13" s="27">
        <v>0.7117</v>
      </c>
      <c r="ACH13" s="27">
        <v>0.7117</v>
      </c>
      <c r="ACI13" s="27">
        <v>0.7117</v>
      </c>
      <c r="ACJ13" s="27">
        <v>0.71450000000000002</v>
      </c>
      <c r="ACK13" s="27">
        <v>0.71699999999999997</v>
      </c>
      <c r="ACL13" s="27">
        <v>0.71709999999999996</v>
      </c>
      <c r="ACM13" s="27">
        <v>0.71630000000000005</v>
      </c>
      <c r="ACN13" s="27">
        <v>0.71630000000000005</v>
      </c>
      <c r="ACO13" s="27">
        <v>0.71630000000000005</v>
      </c>
      <c r="ACP13" s="27">
        <v>0.71630000000000005</v>
      </c>
      <c r="ACQ13" s="27">
        <v>0.71560000000000001</v>
      </c>
      <c r="ACR13" s="27">
        <v>0.71640000000000004</v>
      </c>
      <c r="ACS13" s="27">
        <v>0.71789999999999998</v>
      </c>
      <c r="ACT13" s="27">
        <v>0.71789999999999998</v>
      </c>
      <c r="ACU13" s="27">
        <v>0.7157</v>
      </c>
      <c r="ACV13" s="27">
        <v>0.7157</v>
      </c>
      <c r="ACW13" s="27">
        <v>0.7157</v>
      </c>
      <c r="ACX13" s="27">
        <v>0.71589999999999998</v>
      </c>
      <c r="ACY13" s="27">
        <v>0.71560000000000001</v>
      </c>
      <c r="ACZ13" s="27">
        <v>0.71509999999999996</v>
      </c>
      <c r="ADA13" s="27">
        <v>0.71609999999999996</v>
      </c>
      <c r="ADB13" s="27">
        <v>0.71609999999999996</v>
      </c>
      <c r="ADC13" s="27">
        <v>0.71609999999999996</v>
      </c>
      <c r="ADD13" s="27">
        <v>0.71609999999999996</v>
      </c>
      <c r="ADE13" s="27">
        <v>0.71609999999999996</v>
      </c>
      <c r="ADF13" s="27">
        <v>0.71319999999999995</v>
      </c>
      <c r="ADG13" s="27">
        <v>0.71230000000000004</v>
      </c>
      <c r="ADH13" s="27">
        <v>0.71089999999999998</v>
      </c>
      <c r="ADI13" s="27">
        <v>0.71330000000000005</v>
      </c>
      <c r="ADJ13" s="27">
        <v>0.71330000000000005</v>
      </c>
      <c r="ADK13" s="27">
        <v>0.71330000000000005</v>
      </c>
      <c r="ADL13" s="27">
        <v>0.71389999999999998</v>
      </c>
      <c r="ADM13" s="27">
        <v>0.71430000000000005</v>
      </c>
      <c r="ADN13" s="27">
        <v>0.7147</v>
      </c>
      <c r="ADO13" s="27">
        <v>0.71560000000000001</v>
      </c>
      <c r="ADP13" s="27">
        <v>0.71560000000000001</v>
      </c>
      <c r="ADQ13" s="27">
        <v>0.71560000000000001</v>
      </c>
      <c r="ADR13" s="27">
        <v>0.71560000000000001</v>
      </c>
      <c r="ADS13" s="27">
        <v>0.71689999999999998</v>
      </c>
      <c r="ADT13" s="27">
        <v>0.71619999999999995</v>
      </c>
      <c r="ADU13" s="27">
        <v>0.71740000000000004</v>
      </c>
      <c r="ADV13" s="27">
        <v>0.71879999999999999</v>
      </c>
      <c r="ADW13" s="27">
        <v>0.71430000000000005</v>
      </c>
      <c r="ADX13" s="27">
        <v>0.71430000000000005</v>
      </c>
      <c r="ADY13" s="27">
        <v>0.71430000000000005</v>
      </c>
      <c r="ADZ13" s="27">
        <v>0.71499999999999997</v>
      </c>
      <c r="AEA13" s="27">
        <v>0.71530000000000005</v>
      </c>
      <c r="AEB13" s="27">
        <v>0.71589999999999998</v>
      </c>
      <c r="AEC13" s="27">
        <v>0.71540000000000004</v>
      </c>
      <c r="AED13" s="27">
        <v>0.71319999999999995</v>
      </c>
      <c r="AEE13" s="27">
        <v>0.71319999999999995</v>
      </c>
      <c r="AEF13" s="27">
        <v>0.71319999999999995</v>
      </c>
      <c r="AEG13" s="27">
        <v>0.71340000000000003</v>
      </c>
      <c r="AEH13" s="27">
        <v>0.70809999999999995</v>
      </c>
      <c r="AEI13" s="27">
        <v>0.70689999999999997</v>
      </c>
      <c r="AEJ13" s="27">
        <v>0.70740000000000003</v>
      </c>
      <c r="AEK13" s="27">
        <v>0.70509999999999995</v>
      </c>
      <c r="AEL13" s="27">
        <v>0.70509999999999995</v>
      </c>
      <c r="AEM13" s="27">
        <v>0.70509999999999995</v>
      </c>
      <c r="AEN13" s="27">
        <v>0.70409999999999995</v>
      </c>
      <c r="AEO13" s="27">
        <v>0.70620000000000005</v>
      </c>
      <c r="AEP13" s="27">
        <v>0.70879999999999999</v>
      </c>
      <c r="AEQ13" s="27">
        <v>0.70920000000000005</v>
      </c>
      <c r="AER13" s="27">
        <v>0.70750000000000002</v>
      </c>
      <c r="AES13" s="27">
        <v>0.70750000000000002</v>
      </c>
      <c r="AET13" s="27">
        <v>0.70750000000000002</v>
      </c>
      <c r="AEU13" s="27">
        <v>0.70850000000000002</v>
      </c>
      <c r="AEV13" s="27">
        <v>0.7097</v>
      </c>
      <c r="AEW13" s="27">
        <v>0.71450000000000002</v>
      </c>
      <c r="AEX13" s="27">
        <v>0.71160000000000001</v>
      </c>
      <c r="AEY13" s="27">
        <v>0.71240000000000003</v>
      </c>
      <c r="AEZ13" s="27">
        <v>0.71240000000000003</v>
      </c>
      <c r="AFA13" s="27">
        <v>0.71240000000000003</v>
      </c>
      <c r="AFB13" s="27">
        <v>0.70840000000000003</v>
      </c>
      <c r="AFC13" s="27">
        <v>0.70530000000000004</v>
      </c>
      <c r="AFD13" s="27">
        <v>0.70299999999999996</v>
      </c>
      <c r="AFE13" s="27">
        <v>0.70509999999999995</v>
      </c>
      <c r="AFF13" s="27">
        <v>0.70599999999999996</v>
      </c>
      <c r="AFG13" s="27">
        <v>0.70599999999999996</v>
      </c>
      <c r="AFH13" s="27">
        <v>0.70599999999999996</v>
      </c>
      <c r="AFI13" s="27">
        <v>0.70520000000000005</v>
      </c>
      <c r="AFJ13" s="27">
        <v>0.70309999999999995</v>
      </c>
      <c r="AFK13" s="27">
        <v>0.70609999999999995</v>
      </c>
      <c r="AFL13" s="27">
        <v>0.70330000000000004</v>
      </c>
      <c r="AFM13" s="27">
        <v>0.70330000000000004</v>
      </c>
      <c r="AFN13" s="27">
        <v>0.70330000000000004</v>
      </c>
      <c r="AFO13" s="27">
        <v>0.70330000000000004</v>
      </c>
      <c r="AFP13" s="27">
        <v>0.70689999999999997</v>
      </c>
      <c r="AFQ13" s="27">
        <v>0.70569999999999999</v>
      </c>
      <c r="AFR13" s="27">
        <v>0.70499999999999996</v>
      </c>
      <c r="AFS13" s="27">
        <v>0.70909999999999995</v>
      </c>
      <c r="AFT13" s="27">
        <v>0.70730000000000004</v>
      </c>
      <c r="AFU13" s="27">
        <v>0.70730000000000004</v>
      </c>
      <c r="AFV13" s="27">
        <v>0.70730000000000004</v>
      </c>
      <c r="AFW13" s="27">
        <v>0.70960000000000001</v>
      </c>
      <c r="AFX13" s="27">
        <v>0.70799999999999996</v>
      </c>
      <c r="AFY13" s="27">
        <v>0.70750000000000002</v>
      </c>
      <c r="AFZ13" s="27">
        <v>0.70040000000000002</v>
      </c>
      <c r="AGA13" s="27">
        <v>0.70040000000000002</v>
      </c>
      <c r="AGB13" s="27">
        <v>0.70040000000000002</v>
      </c>
      <c r="AGC13" s="27">
        <v>0.70040000000000002</v>
      </c>
      <c r="AGD13" s="27">
        <v>0.70269999999999999</v>
      </c>
      <c r="AGE13" s="27">
        <v>0.70499999999999996</v>
      </c>
      <c r="AGF13" s="27">
        <v>0.70499999999999996</v>
      </c>
      <c r="AGG13" s="27">
        <v>0.7036</v>
      </c>
      <c r="AGH13" s="27">
        <v>0.6996</v>
      </c>
      <c r="AGI13" s="27">
        <v>0.6996</v>
      </c>
      <c r="AGJ13" s="27">
        <v>0.6996</v>
      </c>
      <c r="AGK13" s="27">
        <v>0.70109999999999995</v>
      </c>
      <c r="AGL13" s="27">
        <v>0.70269999999999999</v>
      </c>
      <c r="AGM13" s="27">
        <v>0.70440000000000003</v>
      </c>
      <c r="AGN13" s="27">
        <v>0.6996</v>
      </c>
      <c r="AGO13" s="27">
        <v>0.70109999999999995</v>
      </c>
      <c r="AGP13" s="27">
        <v>0.70109999999999995</v>
      </c>
      <c r="AGQ13" s="27">
        <v>0.70109999999999995</v>
      </c>
      <c r="AGR13" s="27">
        <v>0.70299999999999996</v>
      </c>
      <c r="AGS13" s="27">
        <v>0.69499999999999995</v>
      </c>
      <c r="AGT13" s="27">
        <v>0.69550000000000001</v>
      </c>
      <c r="AGU13" s="27">
        <v>0.69479999999999997</v>
      </c>
      <c r="AGV13" s="27">
        <v>0.69810000000000005</v>
      </c>
      <c r="AGW13" s="27">
        <v>0.69810000000000005</v>
      </c>
      <c r="AGX13" s="27">
        <v>0.69810000000000005</v>
      </c>
      <c r="AGY13" s="27">
        <v>0.69650000000000001</v>
      </c>
      <c r="AGZ13" s="27">
        <v>0.69359999999999999</v>
      </c>
      <c r="AHA13" s="27">
        <v>0.6895</v>
      </c>
      <c r="AHB13" s="27">
        <v>0.68930000000000002</v>
      </c>
      <c r="AHC13" s="27">
        <v>0.69189999999999996</v>
      </c>
      <c r="AHD13" s="27">
        <v>0.69189999999999996</v>
      </c>
      <c r="AHE13" s="27">
        <v>0.69189999999999996</v>
      </c>
      <c r="AHF13" s="27">
        <v>0.68969999999999998</v>
      </c>
      <c r="AHG13" s="27">
        <v>0.6885</v>
      </c>
      <c r="AHH13" s="27">
        <v>0.69040000000000001</v>
      </c>
      <c r="AHI13" s="27">
        <v>0.69110000000000005</v>
      </c>
      <c r="AHJ13" s="27">
        <v>0.69110000000000005</v>
      </c>
      <c r="AHK13" s="27">
        <v>0.69110000000000005</v>
      </c>
      <c r="AHL13" s="27">
        <v>0.69110000000000005</v>
      </c>
      <c r="AHM13" s="27">
        <v>0.69</v>
      </c>
      <c r="AHN13" s="27">
        <v>0.69310000000000005</v>
      </c>
      <c r="AHO13" s="27">
        <v>0.69079999999999997</v>
      </c>
      <c r="AHP13" s="27">
        <v>0.69010000000000005</v>
      </c>
      <c r="AHQ13" s="27">
        <v>0.69289999999999996</v>
      </c>
      <c r="AHR13" s="27">
        <v>0.69289999999999996</v>
      </c>
      <c r="AHS13" s="27">
        <v>0.69289999999999996</v>
      </c>
      <c r="AHT13" s="27">
        <v>0.69420000000000004</v>
      </c>
      <c r="AHU13" s="27">
        <v>0.70220000000000005</v>
      </c>
      <c r="AHV13" s="27">
        <v>0.70089999999999997</v>
      </c>
      <c r="AHW13" s="27">
        <v>0.6996</v>
      </c>
      <c r="AHX13" s="27">
        <v>0.70020000000000004</v>
      </c>
      <c r="AHY13" s="27">
        <v>0.70020000000000004</v>
      </c>
      <c r="AHZ13" s="27">
        <v>0.70020000000000004</v>
      </c>
      <c r="AIA13" s="27">
        <v>0.70469999999999999</v>
      </c>
      <c r="AIB13" s="27">
        <v>0.70509999999999995</v>
      </c>
      <c r="AIC13" s="27">
        <v>0.70489999999999997</v>
      </c>
      <c r="AID13" s="27">
        <v>0.70269999999999999</v>
      </c>
      <c r="AIE13" s="27">
        <v>0.70289999999999997</v>
      </c>
      <c r="AIF13" s="27">
        <v>0.70289999999999997</v>
      </c>
      <c r="AIG13" s="27">
        <v>0.70289999999999997</v>
      </c>
      <c r="AIH13" s="27">
        <v>0.70030000000000003</v>
      </c>
      <c r="AII13" s="27">
        <v>0.7006</v>
      </c>
      <c r="AIJ13" s="27">
        <v>0.69979999999999998</v>
      </c>
      <c r="AIK13" s="27">
        <v>0.70050000000000001</v>
      </c>
      <c r="AIL13" s="27">
        <v>0.7</v>
      </c>
      <c r="AIM13" s="27">
        <v>0.7</v>
      </c>
      <c r="AIN13" s="27">
        <v>0.7</v>
      </c>
      <c r="AIO13" s="27">
        <v>0.69820000000000004</v>
      </c>
      <c r="AIP13" s="27">
        <v>0.70040000000000002</v>
      </c>
      <c r="AIQ13" s="27">
        <v>0.70189999999999997</v>
      </c>
      <c r="AIR13" s="27">
        <v>0.70289999999999997</v>
      </c>
      <c r="AIS13" s="27">
        <v>0.7036</v>
      </c>
      <c r="AIT13" s="27">
        <v>0.7036</v>
      </c>
      <c r="AIU13" s="27">
        <v>0.7036</v>
      </c>
      <c r="AIV13" s="27">
        <v>0.70599999999999996</v>
      </c>
      <c r="AIW13" s="27">
        <v>0.70530000000000004</v>
      </c>
      <c r="AIX13" s="27">
        <v>0.70809999999999995</v>
      </c>
      <c r="AIY13" s="27">
        <v>0.70630000000000004</v>
      </c>
      <c r="AIZ13" s="27">
        <v>0.70989999999999998</v>
      </c>
      <c r="AJA13" s="27">
        <v>0.70989999999999998</v>
      </c>
      <c r="AJB13" s="27">
        <v>0.70989999999999998</v>
      </c>
      <c r="AJC13" s="27">
        <v>0.70989999999999998</v>
      </c>
      <c r="AJD13" s="27">
        <v>0.71730000000000005</v>
      </c>
      <c r="AJE13" s="27">
        <v>0.71919999999999995</v>
      </c>
      <c r="AJF13" s="27">
        <v>0.71940000000000004</v>
      </c>
      <c r="AJG13" s="27">
        <v>0.72230000000000005</v>
      </c>
      <c r="AJH13" s="27">
        <v>0.72230000000000005</v>
      </c>
      <c r="AJI13" s="27">
        <v>0.72230000000000005</v>
      </c>
      <c r="AJJ13" s="27">
        <v>0.72160000000000002</v>
      </c>
      <c r="AJK13" s="27">
        <v>0.72230000000000005</v>
      </c>
      <c r="AJL13" s="27">
        <v>0.72019999999999995</v>
      </c>
      <c r="AJM13" s="27">
        <v>0.7177</v>
      </c>
      <c r="AJN13" s="27">
        <v>0.71719999999999995</v>
      </c>
      <c r="AJO13" s="27">
        <v>0.71719999999999995</v>
      </c>
      <c r="AJP13" s="27">
        <v>0.71719999999999995</v>
      </c>
      <c r="AJQ13" s="27">
        <v>0.71840000000000004</v>
      </c>
      <c r="AJR13" s="27">
        <v>0.71960000000000002</v>
      </c>
      <c r="AJS13" s="27">
        <v>0.71840000000000004</v>
      </c>
      <c r="AJT13" s="27">
        <v>0.71850000000000003</v>
      </c>
      <c r="AJU13" s="27">
        <v>0.71719999999999995</v>
      </c>
      <c r="AJV13" s="27">
        <v>0.71719999999999995</v>
      </c>
      <c r="AJW13" s="27">
        <v>0.71719999999999995</v>
      </c>
      <c r="AJX13" s="27">
        <v>0.72009999999999996</v>
      </c>
      <c r="AJY13" s="27">
        <v>0.72099999999999997</v>
      </c>
      <c r="AJZ13" s="27">
        <v>0.72119999999999995</v>
      </c>
      <c r="AKA13" s="27">
        <v>0.72</v>
      </c>
      <c r="AKB13" s="27">
        <v>0.7208</v>
      </c>
      <c r="AKC13" s="27">
        <v>0.7208</v>
      </c>
      <c r="AKD13" s="27">
        <v>0.7208</v>
      </c>
      <c r="AKE13" s="27">
        <v>0.72260000000000002</v>
      </c>
      <c r="AKF13" s="27">
        <v>0.72309999999999997</v>
      </c>
      <c r="AKG13" s="27">
        <v>0.72519999999999996</v>
      </c>
      <c r="AKH13" s="27">
        <v>0.72770000000000001</v>
      </c>
      <c r="AKI13" s="27">
        <v>0.72719999999999996</v>
      </c>
      <c r="AKJ13" s="27">
        <v>0.72719999999999996</v>
      </c>
      <c r="AKK13" s="27">
        <v>0.72719999999999996</v>
      </c>
      <c r="AKL13" s="27">
        <v>0.72799999999999998</v>
      </c>
      <c r="AKM13" s="27">
        <v>0.72960000000000003</v>
      </c>
      <c r="AKN13" s="27">
        <v>0.73</v>
      </c>
      <c r="AKO13" s="27">
        <v>0.73309999999999997</v>
      </c>
      <c r="AKP13" s="27">
        <v>0.73260000000000003</v>
      </c>
      <c r="AKQ13" s="27">
        <v>0.73260000000000003</v>
      </c>
      <c r="AKR13" s="27">
        <v>0.73260000000000003</v>
      </c>
      <c r="AKS13" s="27">
        <v>0.73399999999999999</v>
      </c>
      <c r="AKT13" s="27">
        <v>0.73509999999999998</v>
      </c>
      <c r="AKU13" s="27">
        <v>0.73550000000000004</v>
      </c>
      <c r="AKV13" s="27">
        <v>0.73529999999999995</v>
      </c>
      <c r="AKW13" s="27">
        <v>0.73629999999999995</v>
      </c>
      <c r="AKX13" s="27">
        <v>0.73629999999999995</v>
      </c>
      <c r="AKY13" s="27">
        <v>0.73629999999999995</v>
      </c>
      <c r="AKZ13" s="27">
        <v>0.73829999999999996</v>
      </c>
      <c r="ALA13" s="27">
        <v>0.73609999999999998</v>
      </c>
      <c r="ALB13" s="27">
        <v>0.73399999999999999</v>
      </c>
      <c r="ALC13" s="27">
        <v>0.73360000000000003</v>
      </c>
      <c r="ALD13" s="27">
        <v>0.7329</v>
      </c>
      <c r="ALE13" s="27">
        <v>0.7329</v>
      </c>
      <c r="ALF13" s="27">
        <v>0.7329</v>
      </c>
      <c r="ALG13" s="27">
        <v>0.73240000000000005</v>
      </c>
      <c r="ALH13" s="27">
        <v>0.7319</v>
      </c>
      <c r="ALI13" s="27">
        <v>0.73419999999999996</v>
      </c>
      <c r="ALJ13" s="27">
        <v>0.73480000000000001</v>
      </c>
      <c r="ALK13" s="27">
        <v>0.73740000000000006</v>
      </c>
      <c r="ALL13" s="27">
        <v>0.73740000000000006</v>
      </c>
      <c r="ALM13" s="27">
        <v>0.73740000000000006</v>
      </c>
      <c r="ALN13" s="27">
        <v>0.74309999999999998</v>
      </c>
      <c r="ALO13" s="27">
        <v>0.7429</v>
      </c>
      <c r="ALP13" s="27">
        <v>0.73750000000000004</v>
      </c>
      <c r="ALQ13" s="27">
        <v>0.73709999999999998</v>
      </c>
      <c r="ALR13" s="27">
        <v>0.73660000000000003</v>
      </c>
      <c r="ALS13" s="27">
        <v>0.73660000000000003</v>
      </c>
      <c r="ALT13" s="27">
        <v>0.73660000000000003</v>
      </c>
      <c r="ALU13" s="27">
        <v>0.73340000000000005</v>
      </c>
      <c r="ALV13" s="27">
        <v>0.73329999999999995</v>
      </c>
      <c r="ALW13" s="27">
        <v>0.7349</v>
      </c>
      <c r="ALX13" s="27">
        <v>0.73429999999999995</v>
      </c>
      <c r="ALY13" s="27">
        <v>0.73939999999999995</v>
      </c>
      <c r="ALZ13" s="27">
        <v>0.73939999999999995</v>
      </c>
      <c r="AMA13" s="27">
        <v>0.73939999999999995</v>
      </c>
      <c r="AMB13" s="27">
        <v>0.73899999999999999</v>
      </c>
      <c r="AMC13" s="27">
        <v>0.73850000000000005</v>
      </c>
      <c r="AMD13" s="27">
        <v>0.74129999999999996</v>
      </c>
      <c r="AME13" s="27">
        <v>0.74009999999999998</v>
      </c>
      <c r="AMF13" s="27">
        <v>0.7419</v>
      </c>
      <c r="AMG13" s="27">
        <v>0.7419</v>
      </c>
      <c r="AMH13" s="27">
        <v>0.7419</v>
      </c>
      <c r="AMI13" s="27">
        <v>0.74509999999999998</v>
      </c>
      <c r="AMJ13" s="27">
        <v>0.74380000000000002</v>
      </c>
      <c r="AMK13" s="27">
        <v>0.74829999999999997</v>
      </c>
      <c r="AML13" s="27">
        <v>0.74409999999999998</v>
      </c>
      <c r="AMM13" s="27">
        <v>0.74270000000000003</v>
      </c>
      <c r="AMN13" s="27">
        <v>0.74270000000000003</v>
      </c>
      <c r="AMO13" s="27">
        <v>0.74270000000000003</v>
      </c>
      <c r="AMP13" s="27">
        <v>0.74409999999999998</v>
      </c>
      <c r="AMQ13" s="27">
        <v>0.74719999999999998</v>
      </c>
      <c r="AMR13" s="27">
        <v>0.7419</v>
      </c>
      <c r="AMS13" s="27">
        <v>0.7419</v>
      </c>
      <c r="AMT13" s="27">
        <v>0.74609999999999999</v>
      </c>
      <c r="AMU13" s="27">
        <v>0.74609999999999999</v>
      </c>
      <c r="AMV13" s="27">
        <v>0.74609999999999999</v>
      </c>
      <c r="AMW13" s="27">
        <v>0.74480000000000002</v>
      </c>
      <c r="AMX13" s="27">
        <v>0.74570000000000003</v>
      </c>
      <c r="AMY13" s="27">
        <v>0.74690000000000001</v>
      </c>
      <c r="AMZ13" s="27">
        <v>0.746</v>
      </c>
      <c r="ANA13" s="27">
        <v>0.74009999999999998</v>
      </c>
      <c r="ANB13" s="27">
        <v>0.74009999999999998</v>
      </c>
      <c r="ANC13" s="27">
        <v>0.74009999999999998</v>
      </c>
      <c r="AND13" s="27">
        <v>0.74050000000000005</v>
      </c>
      <c r="ANE13" s="27">
        <v>0.73640000000000005</v>
      </c>
      <c r="ANF13" s="27">
        <v>0.73680000000000001</v>
      </c>
      <c r="ANG13" s="27">
        <v>0.7349</v>
      </c>
      <c r="ANH13" s="27">
        <v>0.73750000000000004</v>
      </c>
      <c r="ANI13" s="27">
        <v>0.73750000000000004</v>
      </c>
      <c r="ANJ13" s="27">
        <v>0.73750000000000004</v>
      </c>
      <c r="ANK13" s="27">
        <v>0.73770000000000002</v>
      </c>
      <c r="ANL13" s="27">
        <v>0.73609999999999998</v>
      </c>
      <c r="ANM13" s="27">
        <v>0.73960000000000004</v>
      </c>
      <c r="ANN13" s="27">
        <v>0.74180000000000001</v>
      </c>
      <c r="ANO13" s="27">
        <v>0.74380000000000002</v>
      </c>
      <c r="ANP13" s="27">
        <v>0.74380000000000002</v>
      </c>
      <c r="ANQ13" s="27">
        <v>0.74380000000000002</v>
      </c>
      <c r="ANR13" s="27">
        <v>0.74490000000000001</v>
      </c>
      <c r="ANS13" s="27">
        <v>0.7429</v>
      </c>
      <c r="ANT13" s="27">
        <v>0.74250000000000005</v>
      </c>
      <c r="ANU13" s="27">
        <v>0.74099999999999999</v>
      </c>
      <c r="ANV13" s="27">
        <v>0.74280000000000002</v>
      </c>
      <c r="ANW13" s="27">
        <v>0.74280000000000002</v>
      </c>
      <c r="ANX13" s="27">
        <v>0.74280000000000002</v>
      </c>
      <c r="ANY13" s="27">
        <v>0.7419</v>
      </c>
      <c r="ANZ13" s="27">
        <v>0.73950000000000005</v>
      </c>
      <c r="AOA13" s="27">
        <v>0.74109999999999998</v>
      </c>
      <c r="AOB13" s="27">
        <v>0.74309999999999998</v>
      </c>
      <c r="AOC13" s="27">
        <v>0.74439999999999995</v>
      </c>
      <c r="AOD13" s="27">
        <v>0.74439999999999995</v>
      </c>
      <c r="AOE13" s="27">
        <v>0.74439999999999995</v>
      </c>
      <c r="AOF13" s="27">
        <v>0.74229999999999996</v>
      </c>
      <c r="AOG13" s="27">
        <v>0.74180000000000001</v>
      </c>
      <c r="AOH13" s="27">
        <v>0.7379</v>
      </c>
      <c r="AOI13" s="27">
        <v>0.73540000000000005</v>
      </c>
      <c r="AOJ13" s="27">
        <v>0.73909999999999998</v>
      </c>
      <c r="AOK13" s="27">
        <v>0.73909999999999998</v>
      </c>
      <c r="AOL13" s="27">
        <v>0.73909999999999998</v>
      </c>
      <c r="AOM13" s="27">
        <v>0.74670000000000003</v>
      </c>
      <c r="AON13" s="27">
        <v>0.74660000000000004</v>
      </c>
      <c r="AOO13" s="27">
        <v>0.74590000000000001</v>
      </c>
      <c r="AOP13" s="27">
        <v>0.74429999999999996</v>
      </c>
      <c r="AOQ13" s="27">
        <v>0.74099999999999999</v>
      </c>
      <c r="AOR13" s="27">
        <v>0.74099999999999999</v>
      </c>
      <c r="AOS13" s="27">
        <v>0.74099999999999999</v>
      </c>
      <c r="AOT13" s="27">
        <v>0.73919999999999997</v>
      </c>
      <c r="AOU13" s="27">
        <v>0.73809999999999998</v>
      </c>
      <c r="AOV13" s="27">
        <v>0.73709999999999998</v>
      </c>
      <c r="AOW13" s="27">
        <v>0.73780000000000001</v>
      </c>
      <c r="AOX13" s="27">
        <v>0.73850000000000005</v>
      </c>
      <c r="AOY13" s="27">
        <v>0.73850000000000005</v>
      </c>
      <c r="AOZ13" s="27">
        <v>0.73850000000000005</v>
      </c>
      <c r="APA13" s="27">
        <v>0.73960000000000004</v>
      </c>
      <c r="APB13" s="27">
        <v>0.7419</v>
      </c>
      <c r="APC13" s="27">
        <v>0.73870000000000002</v>
      </c>
      <c r="APD13" s="27">
        <v>0.73580000000000001</v>
      </c>
      <c r="APE13" s="27">
        <v>0.72660000000000002</v>
      </c>
      <c r="APF13" s="27">
        <v>0.72660000000000002</v>
      </c>
      <c r="APG13" s="27">
        <v>0.72660000000000002</v>
      </c>
      <c r="APH13" s="27">
        <v>0.72650000000000003</v>
      </c>
      <c r="API13" s="27">
        <v>0.7268</v>
      </c>
      <c r="APJ13" s="27">
        <v>0.7258</v>
      </c>
      <c r="APK13" s="27">
        <v>0.72409999999999997</v>
      </c>
      <c r="APL13" s="27">
        <v>0.72709999999999997</v>
      </c>
      <c r="APM13" s="27">
        <v>0.72709999999999997</v>
      </c>
      <c r="APN13" s="27">
        <v>0.72709999999999997</v>
      </c>
      <c r="APO13" s="27">
        <v>0.72609999999999997</v>
      </c>
      <c r="APP13" s="27">
        <v>0.72509999999999997</v>
      </c>
      <c r="APQ13" s="27">
        <v>0.72309999999999997</v>
      </c>
      <c r="APR13" s="27">
        <v>0.72460000000000002</v>
      </c>
      <c r="APS13" s="27">
        <v>0.72389999999999999</v>
      </c>
      <c r="APT13" s="27">
        <v>0.72389999999999999</v>
      </c>
      <c r="APU13" s="27">
        <v>0.72389999999999999</v>
      </c>
      <c r="APV13" s="27">
        <v>0.72470000000000001</v>
      </c>
      <c r="APW13" s="27">
        <v>0.72589999999999999</v>
      </c>
      <c r="APX13" s="27">
        <v>0.73009999999999997</v>
      </c>
      <c r="APY13" s="27">
        <v>0.73009999999999997</v>
      </c>
      <c r="APZ13" s="27">
        <v>0.72970000000000002</v>
      </c>
      <c r="AQA13" s="27">
        <v>0.72970000000000002</v>
      </c>
      <c r="AQB13" s="27">
        <v>0.72970000000000002</v>
      </c>
      <c r="AQC13" s="27">
        <v>0.72909999999999997</v>
      </c>
      <c r="AQD13" s="27">
        <v>0.73089999999999999</v>
      </c>
      <c r="AQE13" s="27">
        <v>0.73019999999999996</v>
      </c>
      <c r="AQF13" s="27">
        <v>0.73180000000000001</v>
      </c>
      <c r="AQG13" s="27">
        <v>0.73599999999999999</v>
      </c>
      <c r="AQH13" s="27">
        <v>0.73599999999999999</v>
      </c>
      <c r="AQI13" s="27">
        <v>0.73599999999999999</v>
      </c>
      <c r="AQJ13" s="27">
        <v>0.73650000000000004</v>
      </c>
      <c r="AQK13" s="27">
        <v>0.73729999999999996</v>
      </c>
      <c r="AQL13" s="27">
        <v>0.74280000000000002</v>
      </c>
      <c r="AQM13" s="27">
        <v>0.74580000000000002</v>
      </c>
      <c r="AQN13" s="27">
        <v>0.74480000000000002</v>
      </c>
      <c r="AQO13" s="27">
        <v>0.74480000000000002</v>
      </c>
      <c r="AQP13" s="27">
        <v>0.74480000000000002</v>
      </c>
      <c r="AQQ13" s="27">
        <v>0.74370000000000003</v>
      </c>
      <c r="AQR13" s="27">
        <v>0.74109999999999998</v>
      </c>
      <c r="AQS13" s="27">
        <v>0.73870000000000002</v>
      </c>
      <c r="AQT13" s="27">
        <v>0.74029999999999996</v>
      </c>
      <c r="AQU13" s="27">
        <v>0.74050000000000005</v>
      </c>
      <c r="AQV13" s="27">
        <v>0.74050000000000005</v>
      </c>
      <c r="AQW13" s="27">
        <v>0.74050000000000005</v>
      </c>
      <c r="AQX13" s="27">
        <v>0.74450000000000005</v>
      </c>
      <c r="AQY13" s="27">
        <v>0.74639999999999995</v>
      </c>
      <c r="AQZ13" s="27">
        <v>0.74639999999999995</v>
      </c>
      <c r="ARA13" s="27">
        <v>0.73760000000000003</v>
      </c>
      <c r="ARB13" s="27">
        <v>0.73609999999999998</v>
      </c>
      <c r="ARC13" s="27">
        <v>0.73609999999999998</v>
      </c>
      <c r="ARD13" s="27">
        <v>0.73609999999999998</v>
      </c>
      <c r="ARE13" s="27">
        <v>0.73319999999999996</v>
      </c>
      <c r="ARF13" s="27">
        <v>0.74009999999999998</v>
      </c>
      <c r="ARG13" s="27">
        <v>0.74219999999999997</v>
      </c>
      <c r="ARH13" s="27">
        <v>0.74250000000000005</v>
      </c>
      <c r="ARI13" s="27">
        <v>0.74099999999999999</v>
      </c>
      <c r="ARJ13" s="27">
        <v>0.74099999999999999</v>
      </c>
      <c r="ARK13" s="27">
        <v>0.74099999999999999</v>
      </c>
      <c r="ARL13" s="27">
        <v>0.73939999999999995</v>
      </c>
      <c r="ARM13" s="27">
        <v>0.73740000000000006</v>
      </c>
      <c r="ARN13" s="27">
        <v>0.73670000000000002</v>
      </c>
      <c r="ARO13" s="27">
        <v>0.74029999999999996</v>
      </c>
      <c r="ARP13" s="27">
        <v>0.7429</v>
      </c>
      <c r="ARQ13" s="27">
        <v>0.7429</v>
      </c>
      <c r="ARR13" s="27">
        <v>0.7429</v>
      </c>
      <c r="ARS13" s="27">
        <v>0.74390000000000001</v>
      </c>
      <c r="ART13" s="27">
        <v>0.73960000000000004</v>
      </c>
      <c r="ARU13" s="27">
        <v>0.73109999999999997</v>
      </c>
      <c r="ARV13" s="27">
        <v>0.73050000000000004</v>
      </c>
      <c r="ARW13" s="27">
        <v>0.73050000000000004</v>
      </c>
      <c r="ARX13" s="27">
        <v>0.73050000000000004</v>
      </c>
      <c r="ARY13" s="27">
        <v>0.73050000000000004</v>
      </c>
      <c r="ARZ13" s="27">
        <v>0.73050000000000004</v>
      </c>
      <c r="ASA13" s="27">
        <v>0.73109999999999997</v>
      </c>
      <c r="ASB13" s="27">
        <v>0.73470000000000002</v>
      </c>
      <c r="ASC13" s="27">
        <v>0.73550000000000004</v>
      </c>
      <c r="ASD13" s="27">
        <v>0.73829999999999996</v>
      </c>
      <c r="ASE13" s="27">
        <v>0.73829999999999996</v>
      </c>
      <c r="ASF13" s="27">
        <v>0.73829999999999996</v>
      </c>
      <c r="ASG13" s="27">
        <v>0.73860000000000003</v>
      </c>
      <c r="ASH13" s="27">
        <v>0.72240000000000004</v>
      </c>
      <c r="ASI13" s="27">
        <v>0.72489999999999999</v>
      </c>
      <c r="ASJ13" s="27">
        <v>0.72760000000000002</v>
      </c>
      <c r="ASK13" s="27">
        <v>0.72619999999999996</v>
      </c>
      <c r="ASL13" s="27">
        <v>0.72619999999999996</v>
      </c>
      <c r="ASM13" s="27">
        <v>0.72619999999999996</v>
      </c>
      <c r="ASN13" s="27">
        <v>0.72319999999999995</v>
      </c>
      <c r="ASO13" s="27">
        <v>0.72330000000000005</v>
      </c>
      <c r="ASP13" s="27">
        <v>0.72270000000000001</v>
      </c>
      <c r="ASQ13" s="27">
        <v>0.72350000000000003</v>
      </c>
      <c r="ASR13" s="27">
        <v>0.72409999999999997</v>
      </c>
      <c r="ASS13" s="27">
        <v>0.72409999999999997</v>
      </c>
      <c r="AST13" s="27">
        <v>0.72409999999999997</v>
      </c>
      <c r="ASU13" s="27">
        <v>0.71919999999999995</v>
      </c>
      <c r="ASV13" s="27">
        <v>0.71299999999999997</v>
      </c>
      <c r="ASW13" s="27">
        <v>0.71350000000000002</v>
      </c>
      <c r="ASX13" s="27">
        <v>0.71050000000000002</v>
      </c>
      <c r="ASY13" s="27">
        <v>0.71340000000000003</v>
      </c>
      <c r="ASZ13" s="27">
        <v>0.71340000000000003</v>
      </c>
      <c r="ATA13" s="27">
        <v>0.71340000000000003</v>
      </c>
      <c r="ATB13" s="27">
        <v>0.71309999999999996</v>
      </c>
      <c r="ATC13" s="27">
        <v>0.70950000000000002</v>
      </c>
      <c r="ATD13" s="27">
        <v>0.71050000000000002</v>
      </c>
      <c r="ATE13" s="27">
        <v>0.71279999999999999</v>
      </c>
      <c r="ATF13" s="27">
        <v>0.71050000000000002</v>
      </c>
      <c r="ATG13" s="27">
        <v>0.71050000000000002</v>
      </c>
      <c r="ATH13" s="27">
        <v>0.71050000000000002</v>
      </c>
      <c r="ATI13" s="27">
        <v>0.71220000000000006</v>
      </c>
      <c r="ATJ13" s="27">
        <v>0.70920000000000005</v>
      </c>
      <c r="ATK13" s="27">
        <v>0.71319999999999995</v>
      </c>
      <c r="ATL13" s="27">
        <v>0.7147</v>
      </c>
      <c r="ATM13" s="27">
        <v>0.71560000000000001</v>
      </c>
      <c r="ATN13" s="27">
        <v>0.71560000000000001</v>
      </c>
      <c r="ATO13" s="27">
        <v>0.71560000000000001</v>
      </c>
      <c r="ATP13" s="27">
        <v>0.71930000000000005</v>
      </c>
      <c r="ATQ13" s="27">
        <v>0.71819999999999995</v>
      </c>
      <c r="ATR13" s="27">
        <v>0.71260000000000001</v>
      </c>
      <c r="ATS13" s="27">
        <v>0.70979999999999999</v>
      </c>
      <c r="ATT13" s="27">
        <v>0.71640000000000004</v>
      </c>
      <c r="ATU13" s="27">
        <v>0.71640000000000004</v>
      </c>
      <c r="ATV13" s="27">
        <v>0.71640000000000004</v>
      </c>
      <c r="ATW13" s="27">
        <v>0.71279999999999999</v>
      </c>
      <c r="ATX13" s="27">
        <v>0.69940000000000002</v>
      </c>
      <c r="ATY13" s="27">
        <v>0.7006</v>
      </c>
      <c r="ATZ13" s="27">
        <v>0.70220000000000005</v>
      </c>
      <c r="AUA13" s="27">
        <v>0.70230000000000004</v>
      </c>
      <c r="AUB13" s="27">
        <v>0.70230000000000004</v>
      </c>
      <c r="AUC13" s="27">
        <v>0.70230000000000004</v>
      </c>
      <c r="AUD13" s="27">
        <v>0.70089999999999997</v>
      </c>
      <c r="AUE13" s="27">
        <v>0.7006</v>
      </c>
      <c r="AUF13" s="27">
        <v>0.69930000000000003</v>
      </c>
      <c r="AUG13" s="27">
        <v>0.69910000000000005</v>
      </c>
      <c r="AUH13" s="27">
        <v>0.70089999999999997</v>
      </c>
      <c r="AUI13" s="27">
        <v>0.70089999999999997</v>
      </c>
      <c r="AUJ13" s="27">
        <v>0.70089999999999997</v>
      </c>
      <c r="AUK13" s="27">
        <v>0.69510000000000005</v>
      </c>
      <c r="AUL13" s="27">
        <v>0.69479999999999997</v>
      </c>
      <c r="AUM13" s="27">
        <v>0.69699999999999995</v>
      </c>
      <c r="AUN13" s="27">
        <v>0.69489999999999996</v>
      </c>
      <c r="AUO13" s="27">
        <v>0.69359999999999999</v>
      </c>
      <c r="AUP13" s="27">
        <v>0.69359999999999999</v>
      </c>
      <c r="AUQ13" s="27">
        <v>0.69359999999999999</v>
      </c>
      <c r="AUR13" s="27">
        <v>0.69510000000000005</v>
      </c>
      <c r="AUS13" s="27">
        <v>0.69820000000000004</v>
      </c>
      <c r="AUT13" s="27">
        <v>0.69599999999999995</v>
      </c>
      <c r="AUU13" s="27">
        <v>0.6976</v>
      </c>
      <c r="AUV13" s="27">
        <v>0.69599999999999995</v>
      </c>
      <c r="AUW13" s="27">
        <v>0.69599999999999995</v>
      </c>
      <c r="AUX13" s="27">
        <v>0.69599999999999995</v>
      </c>
      <c r="AUY13" s="27">
        <v>0.69610000000000005</v>
      </c>
      <c r="AUZ13" s="27">
        <v>0.69710000000000005</v>
      </c>
      <c r="AVA13" s="27">
        <v>0.70189999999999997</v>
      </c>
      <c r="AVB13" s="27">
        <v>0.7016</v>
      </c>
      <c r="AVC13" s="27">
        <v>0.70620000000000005</v>
      </c>
      <c r="AVD13" s="27">
        <v>0.70620000000000005</v>
      </c>
      <c r="AVE13" s="27">
        <v>0.70620000000000005</v>
      </c>
      <c r="AVF13" s="27">
        <v>0.70620000000000005</v>
      </c>
      <c r="AVG13" s="27">
        <v>0.70720000000000005</v>
      </c>
      <c r="AVH13" s="27">
        <v>0.70809999999999995</v>
      </c>
      <c r="AVI13" s="27">
        <v>0.71020000000000005</v>
      </c>
      <c r="AVJ13" s="27">
        <v>0.71099999999999997</v>
      </c>
      <c r="AVK13" s="27">
        <v>0.71099999999999997</v>
      </c>
      <c r="AVL13" s="27">
        <v>0.71099999999999997</v>
      </c>
      <c r="AVM13" s="27">
        <v>0.71099999999999997</v>
      </c>
      <c r="AVN13" s="27">
        <v>0.71040000000000003</v>
      </c>
      <c r="AVO13" s="27">
        <v>0.71209999999999996</v>
      </c>
      <c r="AVP13" s="27">
        <v>0.71009999999999995</v>
      </c>
      <c r="AVQ13" s="27">
        <v>0.70820000000000005</v>
      </c>
      <c r="AVR13" s="27">
        <v>0.70820000000000005</v>
      </c>
      <c r="AVS13" s="27">
        <v>0.70820000000000005</v>
      </c>
      <c r="AVT13" s="27">
        <v>0.70620000000000005</v>
      </c>
      <c r="AVU13" s="27">
        <v>0.70960000000000001</v>
      </c>
      <c r="AVV13" s="27">
        <v>0.71099999999999997</v>
      </c>
      <c r="AVW13" s="27">
        <v>0.70899999999999996</v>
      </c>
      <c r="AVX13" s="27">
        <v>0.70940000000000003</v>
      </c>
      <c r="AVY13" s="27">
        <v>0.70940000000000003</v>
      </c>
      <c r="AVZ13" s="27">
        <v>0.70940000000000003</v>
      </c>
      <c r="AWA13" s="27">
        <v>0.71350000000000002</v>
      </c>
      <c r="AWB13" s="27">
        <v>0.71120000000000005</v>
      </c>
      <c r="AWC13" s="27">
        <v>0.70789999999999997</v>
      </c>
      <c r="AWD13" s="27">
        <v>0.71150000000000002</v>
      </c>
      <c r="AWE13" s="27">
        <v>0.71650000000000003</v>
      </c>
      <c r="AWF13" s="27">
        <v>0.71650000000000003</v>
      </c>
      <c r="AWG13" s="27">
        <v>0.71650000000000003</v>
      </c>
      <c r="AWH13" s="27">
        <v>0.71089999999999998</v>
      </c>
      <c r="AWI13" s="27">
        <v>0.70940000000000003</v>
      </c>
      <c r="AWJ13" s="27">
        <v>0.70920000000000005</v>
      </c>
      <c r="AWK13" s="27">
        <v>0.70809999999999995</v>
      </c>
      <c r="AWL13" s="27">
        <v>0.70879999999999999</v>
      </c>
      <c r="AWM13" s="27">
        <v>0.70879999999999999</v>
      </c>
      <c r="AWN13" s="27">
        <v>0.70879999999999999</v>
      </c>
      <c r="AWO13" s="27">
        <v>0.71009999999999995</v>
      </c>
      <c r="AWP13" s="27">
        <v>0.71099999999999997</v>
      </c>
      <c r="AWQ13" s="27">
        <v>0.70660000000000001</v>
      </c>
      <c r="AWR13" s="27">
        <v>0.70499999999999996</v>
      </c>
      <c r="AWS13" s="27">
        <v>0.70809999999999995</v>
      </c>
      <c r="AWT13" s="27">
        <v>0.70809999999999995</v>
      </c>
      <c r="AWU13" s="27">
        <v>0.70809999999999995</v>
      </c>
      <c r="AWV13" s="27">
        <v>0.70640000000000003</v>
      </c>
      <c r="AWW13" s="27">
        <v>0.70240000000000002</v>
      </c>
      <c r="AWX13" s="27">
        <v>0.70309999999999995</v>
      </c>
      <c r="AWY13" s="27">
        <v>0.70299999999999996</v>
      </c>
      <c r="AWZ13" s="27">
        <v>0.70330000000000004</v>
      </c>
      <c r="AXA13" s="27">
        <v>0.70330000000000004</v>
      </c>
      <c r="AXB13" s="27">
        <v>0.70330000000000004</v>
      </c>
      <c r="AXC13" s="27">
        <v>0.70350000000000001</v>
      </c>
      <c r="AXD13" s="27">
        <v>0.70330000000000004</v>
      </c>
      <c r="AXE13" s="27">
        <v>0.70309999999999995</v>
      </c>
      <c r="AXF13" s="27">
        <v>0.70199999999999996</v>
      </c>
      <c r="AXG13" s="27">
        <v>0.70940000000000003</v>
      </c>
      <c r="AXH13" s="27">
        <v>0.70940000000000003</v>
      </c>
      <c r="AXI13" s="27">
        <v>0.70940000000000003</v>
      </c>
      <c r="AXJ13" s="27">
        <v>0.71079999999999999</v>
      </c>
      <c r="AXK13" s="27">
        <v>0.71540000000000004</v>
      </c>
      <c r="AXL13" s="27">
        <v>0.71440000000000003</v>
      </c>
      <c r="AXM13" s="27">
        <v>0.71330000000000005</v>
      </c>
      <c r="AXN13" s="27">
        <v>0.71330000000000005</v>
      </c>
      <c r="AXO13" s="27">
        <v>0.71330000000000005</v>
      </c>
      <c r="AXP13" s="27">
        <v>0.71330000000000005</v>
      </c>
      <c r="AXQ13" s="27">
        <v>0.71089999999999998</v>
      </c>
      <c r="AXR13" s="27">
        <v>0.71760000000000002</v>
      </c>
      <c r="AXS13" s="27">
        <v>0.71719999999999995</v>
      </c>
      <c r="AXT13" s="27">
        <v>0.71750000000000003</v>
      </c>
      <c r="AXU13" s="27">
        <v>0.71940000000000004</v>
      </c>
      <c r="AXV13" s="27">
        <v>0.71940000000000004</v>
      </c>
      <c r="AXW13" s="27">
        <v>0.71940000000000004</v>
      </c>
      <c r="AXX13" s="27">
        <v>0.71860000000000002</v>
      </c>
      <c r="AXY13" s="27">
        <v>0.71789999999999998</v>
      </c>
      <c r="AXZ13" s="27">
        <v>0.72019999999999995</v>
      </c>
      <c r="AYA13" s="27">
        <v>0.72250000000000003</v>
      </c>
      <c r="AYB13" s="27">
        <v>0.72289999999999999</v>
      </c>
      <c r="AYC13" s="27">
        <v>0.72289999999999999</v>
      </c>
      <c r="AYD13" s="27">
        <v>0.72289999999999999</v>
      </c>
      <c r="AYE13" s="27">
        <v>0.72619999999999996</v>
      </c>
      <c r="AYF13" s="27">
        <v>0.72150000000000003</v>
      </c>
      <c r="AYG13" s="27">
        <v>0.71399999999999997</v>
      </c>
      <c r="AYH13" s="27">
        <v>0.71540000000000004</v>
      </c>
      <c r="AYI13" s="27">
        <v>0.71660000000000001</v>
      </c>
      <c r="AYJ13" s="27">
        <v>0.71660000000000001</v>
      </c>
      <c r="AYK13" s="27">
        <v>0.71660000000000001</v>
      </c>
      <c r="AYL13" s="27">
        <v>0.70820000000000005</v>
      </c>
      <c r="AYM13" s="27">
        <v>0.70989999999999998</v>
      </c>
      <c r="AYN13" s="27">
        <v>0.70209999999999995</v>
      </c>
      <c r="AYO13" s="27">
        <v>0.70299999999999996</v>
      </c>
      <c r="AYP13" s="27">
        <v>0.69769999999999999</v>
      </c>
      <c r="AYQ13" s="27">
        <v>0.69769999999999999</v>
      </c>
      <c r="AYR13" s="27">
        <v>0.69769999999999999</v>
      </c>
      <c r="AYS13" s="27">
        <v>0.70069999999999999</v>
      </c>
      <c r="AYT13" s="27">
        <v>0.70369999999999999</v>
      </c>
      <c r="AYU13" s="27">
        <v>0.70009999999999994</v>
      </c>
      <c r="AYV13" s="27">
        <v>0.69989999999999997</v>
      </c>
      <c r="AYW13" s="27">
        <v>0.70309999999999995</v>
      </c>
      <c r="AYX13" s="27">
        <v>0.70309999999999995</v>
      </c>
      <c r="AYY13" s="27">
        <v>0.70309999999999995</v>
      </c>
      <c r="AYZ13" s="27">
        <v>0.70020000000000004</v>
      </c>
      <c r="AZA13" s="27">
        <v>0.70350000000000001</v>
      </c>
      <c r="AZB13" s="27">
        <v>0.70530000000000004</v>
      </c>
      <c r="AZC13" s="27">
        <v>0.71009999999999995</v>
      </c>
      <c r="AZD13" s="27">
        <v>0.71879999999999999</v>
      </c>
      <c r="AZE13" s="27">
        <v>0.71879999999999999</v>
      </c>
      <c r="AZF13" s="27">
        <v>0.71879999999999999</v>
      </c>
      <c r="AZG13" s="27">
        <v>0.71509999999999996</v>
      </c>
      <c r="AZH13" s="27">
        <v>0.71399999999999997</v>
      </c>
      <c r="AZI13" s="27">
        <v>0.71419999999999995</v>
      </c>
      <c r="AZJ13" s="27">
        <v>0.71020000000000005</v>
      </c>
      <c r="AZK13" s="27">
        <v>0.70650000000000002</v>
      </c>
      <c r="AZL13" s="27">
        <v>0.70650000000000002</v>
      </c>
      <c r="AZM13" s="27">
        <v>0.70650000000000002</v>
      </c>
      <c r="AZN13" s="27">
        <v>0.70630000000000004</v>
      </c>
      <c r="AZO13" s="27">
        <v>0.70579999999999998</v>
      </c>
      <c r="AZP13" s="27">
        <v>0.70440000000000003</v>
      </c>
      <c r="AZQ13" s="27">
        <v>0.70099999999999996</v>
      </c>
      <c r="AZR13" s="27">
        <v>0.70489999999999997</v>
      </c>
      <c r="AZS13" s="27">
        <v>0.70489999999999997</v>
      </c>
      <c r="AZT13" s="27">
        <v>0.70489999999999997</v>
      </c>
      <c r="AZU13" s="27">
        <v>0.70620000000000005</v>
      </c>
      <c r="AZV13" s="27">
        <v>0.70620000000000005</v>
      </c>
      <c r="AZW13" s="27">
        <v>0.70799999999999996</v>
      </c>
      <c r="AZX13" s="27">
        <v>0.70789999999999997</v>
      </c>
      <c r="AZY13" s="27">
        <v>0.71120000000000005</v>
      </c>
      <c r="AZZ13" s="27">
        <v>0.71120000000000005</v>
      </c>
      <c r="BAA13" s="27">
        <v>0.71120000000000005</v>
      </c>
      <c r="BAB13" s="27">
        <v>0.71450000000000002</v>
      </c>
      <c r="BAC13" s="27">
        <v>0.71240000000000003</v>
      </c>
      <c r="BAD13" s="27">
        <v>0.71540000000000004</v>
      </c>
      <c r="BAE13" s="27">
        <v>0.70640000000000003</v>
      </c>
      <c r="BAF13" s="27">
        <v>0.71160000000000001</v>
      </c>
      <c r="BAG13" s="27">
        <v>0.71160000000000001</v>
      </c>
      <c r="BAH13" s="27">
        <v>0.71160000000000001</v>
      </c>
      <c r="BAI13" s="27">
        <v>0.71220000000000006</v>
      </c>
      <c r="BAJ13" s="27">
        <v>0.71209999999999996</v>
      </c>
      <c r="BAK13" s="27">
        <v>0.71289999999999998</v>
      </c>
      <c r="BAL13" s="27">
        <v>0.70950000000000002</v>
      </c>
      <c r="BAM13" s="27">
        <v>0.71299999999999997</v>
      </c>
      <c r="BAN13" s="27">
        <v>0.71299999999999997</v>
      </c>
      <c r="BAO13" s="27">
        <v>0.71299999999999997</v>
      </c>
      <c r="BAP13" s="27">
        <v>0.71489999999999998</v>
      </c>
      <c r="BAQ13" s="27">
        <v>0.7127</v>
      </c>
      <c r="BAR13" s="27">
        <v>0.71479999999999999</v>
      </c>
      <c r="BAS13" s="27">
        <v>0.72150000000000003</v>
      </c>
      <c r="BAT13" s="27">
        <v>0.7228</v>
      </c>
      <c r="BAU13" s="27">
        <v>0.7228</v>
      </c>
      <c r="BAV13" s="27">
        <v>0.7228</v>
      </c>
      <c r="BAW13" s="27">
        <v>0.7218</v>
      </c>
      <c r="BAX13" s="27">
        <v>0.7228</v>
      </c>
      <c r="BAY13" s="27">
        <v>0.72650000000000003</v>
      </c>
      <c r="BAZ13" s="27">
        <v>0.72589999999999999</v>
      </c>
      <c r="BBA13" s="27">
        <v>0.72719999999999996</v>
      </c>
      <c r="BBB13" s="27">
        <v>0.72719999999999996</v>
      </c>
      <c r="BBC13" s="27">
        <v>0.72719999999999996</v>
      </c>
      <c r="BBD13" s="27">
        <v>0.7278</v>
      </c>
      <c r="BBE13" s="27">
        <v>0.73170000000000002</v>
      </c>
      <c r="BBF13" s="27">
        <v>0.73140000000000005</v>
      </c>
      <c r="BBG13" s="27">
        <v>0.7298</v>
      </c>
      <c r="BBH13" s="27">
        <v>0.72740000000000005</v>
      </c>
      <c r="BBI13" s="27">
        <v>0.72740000000000005</v>
      </c>
      <c r="BBJ13" s="27">
        <v>0.72740000000000005</v>
      </c>
      <c r="BBK13" s="27">
        <v>0.7319</v>
      </c>
      <c r="BBL13" s="27">
        <v>0.73219999999999996</v>
      </c>
      <c r="BBM13" s="27">
        <v>0.73219999999999996</v>
      </c>
      <c r="BBN13" s="27">
        <v>0.72860000000000003</v>
      </c>
      <c r="BBO13" s="27">
        <v>0.73229999999999995</v>
      </c>
      <c r="BBP13" s="27">
        <v>0.73229999999999995</v>
      </c>
      <c r="BBQ13" s="27">
        <v>0.73229999999999995</v>
      </c>
      <c r="BBR13" s="27">
        <v>0.73160000000000003</v>
      </c>
      <c r="BBS13" s="27">
        <v>0.73399999999999999</v>
      </c>
      <c r="BBT13" s="27">
        <v>0.73529999999999995</v>
      </c>
      <c r="BBU13" s="27">
        <v>0.73880000000000001</v>
      </c>
      <c r="BBV13" s="27">
        <v>0.74199999999999999</v>
      </c>
      <c r="BBW13" s="27">
        <v>0.74199999999999999</v>
      </c>
      <c r="BBX13" s="27">
        <v>0.74199999999999999</v>
      </c>
      <c r="BBY13" s="27">
        <v>0.74029999999999996</v>
      </c>
      <c r="BBZ13" s="27">
        <v>0.73899999999999999</v>
      </c>
      <c r="BCA13" s="27">
        <v>0.73650000000000004</v>
      </c>
      <c r="BCB13" s="27">
        <v>0.74</v>
      </c>
      <c r="BCC13" s="27">
        <v>0.74209999999999998</v>
      </c>
      <c r="BCD13" s="27">
        <v>0.74209999999999998</v>
      </c>
      <c r="BCE13" s="27">
        <v>0.74209999999999998</v>
      </c>
      <c r="BCF13" s="27">
        <v>0.73960000000000004</v>
      </c>
      <c r="BCG13" s="27">
        <v>0.7409</v>
      </c>
      <c r="BCH13" s="27">
        <v>0.74260000000000004</v>
      </c>
      <c r="BCI13" s="27">
        <v>0.74139999999999995</v>
      </c>
      <c r="BCJ13" s="27">
        <v>0.7419</v>
      </c>
      <c r="BCK13" s="27">
        <v>0.7419</v>
      </c>
      <c r="BCL13" s="27">
        <v>0.7419</v>
      </c>
      <c r="BCM13" s="27">
        <v>0.74550000000000005</v>
      </c>
      <c r="BCN13" s="27">
        <v>0.74450000000000005</v>
      </c>
      <c r="BCO13" s="27">
        <v>0.74660000000000004</v>
      </c>
      <c r="BCP13" s="27">
        <v>0.74929999999999997</v>
      </c>
      <c r="BCQ13" s="27">
        <v>0.74780000000000002</v>
      </c>
      <c r="BCR13" s="27">
        <v>0.74780000000000002</v>
      </c>
      <c r="BCS13" s="27">
        <v>0.74780000000000002</v>
      </c>
      <c r="BCT13" s="27">
        <v>0.751</v>
      </c>
      <c r="BCU13" s="27">
        <v>0.74260000000000004</v>
      </c>
      <c r="BCV13" s="27">
        <v>0.74280000000000002</v>
      </c>
      <c r="BCW13" s="27">
        <v>0.74260000000000004</v>
      </c>
      <c r="BCX13" s="27">
        <v>0.74180000000000001</v>
      </c>
      <c r="BCY13" s="27">
        <v>0.74180000000000001</v>
      </c>
      <c r="BCZ13" s="27">
        <v>0.74180000000000001</v>
      </c>
      <c r="BDA13" s="27">
        <v>0.74209999999999998</v>
      </c>
      <c r="BDB13" s="27">
        <v>0.74360000000000004</v>
      </c>
      <c r="BDC13" s="27">
        <v>0.74029999999999996</v>
      </c>
      <c r="BDD13" s="27">
        <v>0.73599999999999999</v>
      </c>
      <c r="BDE13" s="27">
        <v>0.74180000000000001</v>
      </c>
      <c r="BDF13" s="27">
        <v>0.74180000000000001</v>
      </c>
      <c r="BDG13" s="27">
        <v>0.74180000000000001</v>
      </c>
      <c r="BDH13" s="27">
        <v>0.74350000000000005</v>
      </c>
      <c r="BDI13" s="27">
        <v>0.74139999999999995</v>
      </c>
      <c r="BDJ13" s="27">
        <v>0.73799999999999999</v>
      </c>
      <c r="BDK13" s="27">
        <v>0.73970000000000002</v>
      </c>
      <c r="BDL13" s="27">
        <v>0.74129999999999996</v>
      </c>
      <c r="BDM13" s="27">
        <v>0.74129999999999996</v>
      </c>
      <c r="BDN13" s="27">
        <v>0.74129999999999996</v>
      </c>
      <c r="BDO13" s="27">
        <v>0.74009999999999998</v>
      </c>
      <c r="BDP13" s="27">
        <v>0.73939999999999995</v>
      </c>
      <c r="BDQ13" s="27">
        <v>0.7429</v>
      </c>
      <c r="BDR13" s="27">
        <v>0.74539999999999995</v>
      </c>
      <c r="BDS13" s="27">
        <v>0.75190000000000001</v>
      </c>
      <c r="BDT13" s="27">
        <v>0.75190000000000001</v>
      </c>
      <c r="BDU13" s="27">
        <v>0.75190000000000001</v>
      </c>
      <c r="BDV13" s="27">
        <v>0.74839999999999995</v>
      </c>
      <c r="BDW13" s="27">
        <v>0.74860000000000004</v>
      </c>
      <c r="BDX13" s="27">
        <v>0.75109999999999999</v>
      </c>
      <c r="BDY13" s="27">
        <v>0.75639999999999996</v>
      </c>
      <c r="BDZ13" s="27">
        <v>0.754</v>
      </c>
      <c r="BEA13" s="27">
        <v>0.754</v>
      </c>
      <c r="BEB13" s="27">
        <v>0.754</v>
      </c>
      <c r="BEC13" s="27">
        <v>0.75860000000000005</v>
      </c>
      <c r="BED13" s="27">
        <v>0.75229999999999997</v>
      </c>
      <c r="BEE13" s="27">
        <v>0.74860000000000004</v>
      </c>
      <c r="BEF13" s="27">
        <v>0.74919999999999998</v>
      </c>
      <c r="BEG13" s="27">
        <v>0.75190000000000001</v>
      </c>
      <c r="BEH13" s="27">
        <v>0.75190000000000001</v>
      </c>
      <c r="BEI13" s="27">
        <v>0.75190000000000001</v>
      </c>
      <c r="BEJ13" s="27">
        <v>0.75119999999999998</v>
      </c>
      <c r="BEK13" s="27">
        <v>0.75370000000000004</v>
      </c>
      <c r="BEL13" s="27">
        <v>0.748</v>
      </c>
      <c r="BEM13" s="27">
        <v>0.75039999999999996</v>
      </c>
      <c r="BEN13" s="27">
        <v>0.75700000000000001</v>
      </c>
      <c r="BEO13" s="27">
        <v>0.75700000000000001</v>
      </c>
      <c r="BEP13" s="27">
        <v>0.75700000000000001</v>
      </c>
      <c r="BEQ13" s="27">
        <v>0.75700000000000001</v>
      </c>
      <c r="BER13" s="27">
        <v>0.75580000000000003</v>
      </c>
      <c r="BES13" s="27">
        <v>0.7571</v>
      </c>
      <c r="BET13" s="27">
        <v>0.74970000000000003</v>
      </c>
      <c r="BEU13" s="27">
        <v>0.74770000000000003</v>
      </c>
      <c r="BEV13" s="27">
        <v>0.74770000000000003</v>
      </c>
      <c r="BEW13" s="27">
        <v>0.74770000000000003</v>
      </c>
      <c r="BEX13" s="27">
        <v>0.74219999999999997</v>
      </c>
      <c r="BEY13" s="27">
        <v>0.74319999999999997</v>
      </c>
      <c r="BEZ13" s="27">
        <v>0.74080000000000001</v>
      </c>
      <c r="BFA13" s="27">
        <v>0.74139999999999995</v>
      </c>
      <c r="BFB13" s="27">
        <v>0.74470000000000003</v>
      </c>
      <c r="BFC13" s="27">
        <v>0.74470000000000003</v>
      </c>
      <c r="BFD13" s="27">
        <v>0.74470000000000003</v>
      </c>
      <c r="BFE13" s="27">
        <v>0.73860000000000003</v>
      </c>
      <c r="BFF13" s="27">
        <v>0.73460000000000003</v>
      </c>
      <c r="BFG13" s="27">
        <v>0.73360000000000003</v>
      </c>
      <c r="BFH13" s="27">
        <v>0.72819999999999996</v>
      </c>
      <c r="BFI13" s="27">
        <v>0.73199999999999998</v>
      </c>
      <c r="BFJ13" s="27">
        <v>0.73199999999999998</v>
      </c>
      <c r="BFK13" s="27">
        <v>0.73199999999999998</v>
      </c>
      <c r="BFL13" s="27">
        <v>0.73870000000000002</v>
      </c>
      <c r="BFM13" s="27">
        <v>0.73860000000000003</v>
      </c>
      <c r="BFN13" s="27">
        <v>0.73670000000000002</v>
      </c>
      <c r="BFO13" s="27">
        <v>0.73580000000000001</v>
      </c>
      <c r="BFP13" s="27">
        <v>0.73580000000000001</v>
      </c>
      <c r="BFQ13" s="27">
        <v>0.73580000000000001</v>
      </c>
      <c r="BFR13" s="27">
        <v>0.73580000000000001</v>
      </c>
      <c r="BFS13" s="27">
        <v>0.73580000000000001</v>
      </c>
      <c r="BFT13" s="27">
        <v>0.73180000000000001</v>
      </c>
      <c r="BFU13" s="27">
        <v>0.72819999999999996</v>
      </c>
      <c r="BFV13" s="27">
        <v>0.72799999999999998</v>
      </c>
      <c r="BFW13" s="27">
        <v>0.73050000000000004</v>
      </c>
      <c r="BFX13" s="27">
        <v>0.73050000000000004</v>
      </c>
      <c r="BFY13" s="27">
        <v>0.73050000000000004</v>
      </c>
      <c r="BFZ13" s="27">
        <v>0.73219999999999996</v>
      </c>
      <c r="BGA13" s="27">
        <v>0.73119999999999996</v>
      </c>
      <c r="BGB13" s="27">
        <v>0.73309999999999997</v>
      </c>
      <c r="BGC13" s="27">
        <v>0.72960000000000003</v>
      </c>
      <c r="BGD13" s="27">
        <v>0.72140000000000004</v>
      </c>
      <c r="BGE13" s="27">
        <v>0.72140000000000004</v>
      </c>
      <c r="BGF13" s="27">
        <v>0.72140000000000004</v>
      </c>
      <c r="BGG13" s="27">
        <v>0.72099999999999997</v>
      </c>
      <c r="BGH13" s="27">
        <v>0.71879999999999999</v>
      </c>
      <c r="BGI13" s="27">
        <v>0.72019999999999995</v>
      </c>
      <c r="BGJ13" s="27">
        <v>0.71960000000000002</v>
      </c>
      <c r="BGK13" s="27">
        <v>0.72019999999999995</v>
      </c>
      <c r="BGL13" s="27">
        <v>0.72019999999999995</v>
      </c>
      <c r="BGM13" s="27">
        <v>0.72019999999999995</v>
      </c>
      <c r="BGN13" s="27">
        <v>0.7258</v>
      </c>
      <c r="BGO13" s="27">
        <v>0.7208</v>
      </c>
      <c r="BGP13" s="27">
        <v>0.72119999999999995</v>
      </c>
      <c r="BGQ13" s="27">
        <v>0.72499999999999998</v>
      </c>
      <c r="BGR13" s="27">
        <v>0.73070000000000002</v>
      </c>
      <c r="BGS13" s="27">
        <v>0.73070000000000002</v>
      </c>
      <c r="BGT13" s="27">
        <v>0.73070000000000002</v>
      </c>
      <c r="BGU13" s="27">
        <v>0.73029999999999995</v>
      </c>
      <c r="BGV13" s="27">
        <v>0.73150000000000004</v>
      </c>
      <c r="BGW13" s="27">
        <v>0.73370000000000002</v>
      </c>
      <c r="BGX13" s="27">
        <v>0.73360000000000003</v>
      </c>
      <c r="BGY13" s="27">
        <v>0.73519999999999996</v>
      </c>
      <c r="BGZ13" s="27">
        <v>0.73519999999999996</v>
      </c>
      <c r="BHA13" s="27">
        <v>0.73519999999999996</v>
      </c>
      <c r="BHB13" s="27">
        <v>0.74</v>
      </c>
      <c r="BHC13" s="27">
        <v>0.73780000000000001</v>
      </c>
      <c r="BHD13" s="27">
        <v>0.73460000000000003</v>
      </c>
      <c r="BHE13" s="27">
        <v>0.73440000000000005</v>
      </c>
      <c r="BHF13" s="27">
        <v>0.73550000000000004</v>
      </c>
      <c r="BHG13" s="27">
        <v>0.73550000000000004</v>
      </c>
      <c r="BHH13" s="27">
        <v>0.73550000000000004</v>
      </c>
      <c r="BHI13" s="27">
        <v>0.73629999999999995</v>
      </c>
      <c r="BHJ13" s="27">
        <v>0.7349</v>
      </c>
      <c r="BHK13" s="27">
        <v>0.73819999999999997</v>
      </c>
      <c r="BHL13" s="27">
        <v>0.7369</v>
      </c>
      <c r="BHM13" s="27">
        <v>0.73719999999999997</v>
      </c>
      <c r="BHN13" s="27">
        <v>0.73719999999999997</v>
      </c>
      <c r="BHO13" s="27">
        <v>0.73719999999999997</v>
      </c>
      <c r="BHP13" s="27">
        <v>0.73570000000000002</v>
      </c>
      <c r="BHQ13" s="27">
        <v>0.73519999999999996</v>
      </c>
      <c r="BHR13" s="27">
        <v>0.73729999999999996</v>
      </c>
      <c r="BHS13" s="27">
        <v>0.73780000000000001</v>
      </c>
      <c r="BHT13" s="27">
        <v>0.74439999999999995</v>
      </c>
      <c r="BHU13" s="27">
        <v>0.74439999999999995</v>
      </c>
      <c r="BHV13" s="27">
        <v>0.74439999999999995</v>
      </c>
      <c r="BHW13" s="27">
        <v>0.7429</v>
      </c>
      <c r="BHX13" s="27">
        <v>0.74339999999999995</v>
      </c>
      <c r="BHY13" s="27">
        <v>0.74050000000000005</v>
      </c>
      <c r="BHZ13" s="27">
        <v>0.73919999999999997</v>
      </c>
      <c r="BIA13" s="27">
        <v>0.73929999999999996</v>
      </c>
      <c r="BIB13" s="27">
        <v>0.73929999999999996</v>
      </c>
      <c r="BIC13" s="27">
        <v>0.73929999999999996</v>
      </c>
      <c r="BID13" s="27">
        <v>0.73929999999999996</v>
      </c>
      <c r="BIE13" s="27">
        <v>0.73929999999999996</v>
      </c>
      <c r="BIF13" s="27">
        <v>0.74539999999999995</v>
      </c>
      <c r="BIG13" s="27">
        <v>0.74409999999999998</v>
      </c>
      <c r="BIH13" s="27">
        <v>0.74370000000000003</v>
      </c>
      <c r="BII13" s="27">
        <v>0.74370000000000003</v>
      </c>
      <c r="BIJ13" s="27">
        <v>0.74370000000000003</v>
      </c>
      <c r="BIK13" s="27">
        <v>0.75060000000000004</v>
      </c>
      <c r="BIL13" s="27">
        <v>0.75009999999999999</v>
      </c>
      <c r="BIM13" s="27">
        <v>0.74690000000000001</v>
      </c>
      <c r="BIN13" s="27">
        <v>0.751</v>
      </c>
      <c r="BIO13" s="27">
        <v>0.75429999999999997</v>
      </c>
      <c r="BIP13" s="27">
        <v>0.75429999999999997</v>
      </c>
      <c r="BIQ13" s="27">
        <v>0.75429999999999997</v>
      </c>
      <c r="BIR13" s="27">
        <v>0.75639999999999996</v>
      </c>
      <c r="BIS13" s="27">
        <v>0.74890000000000001</v>
      </c>
      <c r="BIT13" s="27">
        <v>0.74880000000000002</v>
      </c>
      <c r="BIU13" s="27">
        <v>0.74829999999999997</v>
      </c>
      <c r="BIV13" s="27">
        <v>0.74819999999999998</v>
      </c>
      <c r="BIW13" s="27">
        <v>0.74819999999999998</v>
      </c>
      <c r="BIX13" s="27">
        <v>0.74819999999999998</v>
      </c>
      <c r="BIY13" s="27">
        <v>0.747</v>
      </c>
      <c r="BIZ13" s="27">
        <v>0.74670000000000003</v>
      </c>
      <c r="BJA13" s="27">
        <v>0.74909999999999999</v>
      </c>
      <c r="BJB13" s="27">
        <v>0.74839999999999995</v>
      </c>
      <c r="BJC13" s="27">
        <v>0.75270000000000004</v>
      </c>
      <c r="BJD13" s="27">
        <v>0.75270000000000004</v>
      </c>
      <c r="BJE13" s="27">
        <v>0.75270000000000004</v>
      </c>
      <c r="BJF13" s="27">
        <v>0.75609999999999999</v>
      </c>
      <c r="BJG13" s="27">
        <v>0.75609999999999999</v>
      </c>
      <c r="BJH13" s="27">
        <v>0.75600000000000001</v>
      </c>
      <c r="BJI13" s="27">
        <v>0.75600000000000001</v>
      </c>
      <c r="BJJ13" s="27">
        <v>0.75609999999999999</v>
      </c>
      <c r="BJK13" s="27">
        <v>0.75609999999999999</v>
      </c>
      <c r="BJL13" s="27">
        <v>0.75609999999999999</v>
      </c>
      <c r="BJM13" s="27">
        <v>0.75609999999999999</v>
      </c>
      <c r="BJN13" s="27">
        <v>0.75609999999999999</v>
      </c>
      <c r="BJO13" s="27">
        <v>0.75660000000000005</v>
      </c>
      <c r="BJP13" s="27">
        <v>0.7581</v>
      </c>
      <c r="BJQ13" s="27">
        <v>0.76049999999999995</v>
      </c>
      <c r="BJR13" s="27">
        <v>0.76049999999999995</v>
      </c>
      <c r="BJS13" s="27">
        <v>0.76049999999999995</v>
      </c>
      <c r="BJT13" s="27">
        <v>0.76070000000000004</v>
      </c>
      <c r="BJU13" s="27">
        <v>0.76619999999999999</v>
      </c>
      <c r="BJV13" s="27">
        <v>0.76859999999999995</v>
      </c>
      <c r="BJW13" s="27">
        <v>0.76129999999999998</v>
      </c>
      <c r="BJX13" s="27">
        <v>0.76349999999999996</v>
      </c>
      <c r="BJY13" s="27">
        <v>0.76349999999999996</v>
      </c>
      <c r="BJZ13" s="27">
        <v>0.76349999999999996</v>
      </c>
      <c r="BKA13" s="27">
        <v>0.76139999999999997</v>
      </c>
      <c r="BKB13" s="27">
        <v>0.76200000000000001</v>
      </c>
      <c r="BKC13" s="27">
        <v>0.75880000000000003</v>
      </c>
      <c r="BKD13" s="27">
        <v>0.75660000000000005</v>
      </c>
      <c r="BKE13" s="27">
        <v>0.75870000000000004</v>
      </c>
      <c r="BKF13" s="27">
        <v>0.75870000000000004</v>
      </c>
      <c r="BKG13" s="27">
        <v>0.75870000000000004</v>
      </c>
      <c r="BKH13" s="27">
        <v>0.76049999999999995</v>
      </c>
      <c r="BKI13" s="27">
        <v>0.76359999999999995</v>
      </c>
      <c r="BKJ13" s="27">
        <v>0.76490000000000002</v>
      </c>
      <c r="BKK13" s="27">
        <v>0.76570000000000005</v>
      </c>
      <c r="BKL13" s="27">
        <v>0.76729999999999998</v>
      </c>
      <c r="BKM13" s="27">
        <v>0.76729999999999998</v>
      </c>
      <c r="BKN13" s="27">
        <v>0.76729999999999998</v>
      </c>
      <c r="BKO13" s="27">
        <v>0.77029999999999998</v>
      </c>
      <c r="BKP13" s="27">
        <v>0.76839999999999997</v>
      </c>
      <c r="BKQ13" s="27">
        <v>0.76729999999999998</v>
      </c>
      <c r="BKR13" s="27">
        <v>0.76700000000000002</v>
      </c>
      <c r="BKS13" s="27">
        <v>0.77090000000000003</v>
      </c>
      <c r="BKT13" s="27">
        <v>0.77090000000000003</v>
      </c>
      <c r="BKU13" s="27">
        <v>0.77090000000000003</v>
      </c>
      <c r="BKV13" s="27">
        <v>0.76800000000000002</v>
      </c>
      <c r="BKW13" s="27">
        <v>0.76680000000000004</v>
      </c>
      <c r="BKX13" s="27">
        <v>0.77059999999999995</v>
      </c>
      <c r="BKY13" s="27">
        <v>0.77049999999999996</v>
      </c>
      <c r="BKZ13" s="27">
        <v>0.76959999999999995</v>
      </c>
      <c r="BLA13" s="27">
        <v>0.76959999999999995</v>
      </c>
      <c r="BLB13" s="27">
        <v>0.76959999999999995</v>
      </c>
      <c r="BLC13" s="27">
        <v>0.77429999999999999</v>
      </c>
      <c r="BLD13" s="27">
        <v>0.77529999999999999</v>
      </c>
      <c r="BLE13" s="27">
        <v>0.77280000000000004</v>
      </c>
      <c r="BLF13" s="27">
        <v>0.77569999999999995</v>
      </c>
      <c r="BLG13" s="27">
        <v>0.77190000000000003</v>
      </c>
      <c r="BLH13" s="27">
        <v>0.77190000000000003</v>
      </c>
      <c r="BLI13" s="27">
        <v>0.77190000000000003</v>
      </c>
      <c r="BLJ13" s="27">
        <v>0.77400000000000002</v>
      </c>
      <c r="BLK13" s="27">
        <v>0.77180000000000004</v>
      </c>
      <c r="BLL13" s="27">
        <v>0.7752</v>
      </c>
      <c r="BLM13" s="27">
        <v>0.77559999999999996</v>
      </c>
      <c r="BLN13" s="27">
        <v>0.77739999999999998</v>
      </c>
      <c r="BLO13" s="27">
        <v>0.77739999999999998</v>
      </c>
      <c r="BLP13" s="27">
        <v>0.77739999999999998</v>
      </c>
      <c r="BLQ13" s="27">
        <v>0.78220000000000001</v>
      </c>
      <c r="BLR13" s="27">
        <v>0.78639999999999999</v>
      </c>
      <c r="BLS13" s="27">
        <v>0.78559999999999997</v>
      </c>
      <c r="BLT13" s="27">
        <v>0.78380000000000005</v>
      </c>
      <c r="BLU13" s="27">
        <v>0.78349999999999997</v>
      </c>
      <c r="BLV13" s="27">
        <v>0.78349999999999997</v>
      </c>
      <c r="BLW13" s="27">
        <v>0.78349999999999997</v>
      </c>
      <c r="BLX13" s="27">
        <v>0.78520000000000001</v>
      </c>
      <c r="BLY13" s="27">
        <v>0.78769999999999996</v>
      </c>
      <c r="BLZ13" s="27">
        <v>0.78669999999999995</v>
      </c>
      <c r="BMA13" s="27">
        <v>0.78659999999999997</v>
      </c>
      <c r="BMB13" s="27">
        <v>0.78539999999999999</v>
      </c>
      <c r="BMC13" s="27">
        <v>0.78539999999999999</v>
      </c>
      <c r="BMD13" s="27">
        <v>0.78539999999999999</v>
      </c>
      <c r="BME13" s="27">
        <v>0.7843</v>
      </c>
      <c r="BMF13" s="27">
        <v>0.78320000000000001</v>
      </c>
      <c r="BMG13" s="27">
        <v>0.78449999999999998</v>
      </c>
      <c r="BMH13" s="27">
        <v>0.78680000000000005</v>
      </c>
      <c r="BMI13" s="27">
        <v>0.78469999999999995</v>
      </c>
      <c r="BMJ13" s="27">
        <v>0.78469999999999995</v>
      </c>
      <c r="BMK13" s="27">
        <v>0.78469999999999995</v>
      </c>
      <c r="BML13" s="27">
        <v>0.78859999999999997</v>
      </c>
      <c r="BMM13" s="27">
        <v>0.78190000000000004</v>
      </c>
      <c r="BMN13" s="27">
        <v>0.78290000000000004</v>
      </c>
      <c r="BMO13" s="27">
        <v>0.78269999999999995</v>
      </c>
      <c r="BMP13" s="27">
        <v>0.78410000000000002</v>
      </c>
      <c r="BMQ13" s="27">
        <v>0.78410000000000002</v>
      </c>
      <c r="BMR13" s="27">
        <v>0.78410000000000002</v>
      </c>
      <c r="BMS13" s="27">
        <v>0.78549999999999998</v>
      </c>
      <c r="BMT13" s="27">
        <v>0.78349999999999997</v>
      </c>
      <c r="BMU13" s="27">
        <v>0.78339999999999999</v>
      </c>
      <c r="BMV13" s="27">
        <v>0.78490000000000004</v>
      </c>
      <c r="BMW13" s="27">
        <v>0.78649999999999998</v>
      </c>
      <c r="BMX13" s="27">
        <v>0.78649999999999998</v>
      </c>
      <c r="BMY13" s="27">
        <v>0.78649999999999998</v>
      </c>
      <c r="BMZ13" s="27">
        <v>0.78700000000000003</v>
      </c>
      <c r="BNA13" s="27">
        <v>0.78979999999999995</v>
      </c>
      <c r="BNB13" s="27">
        <v>0.7893</v>
      </c>
      <c r="BNC13" s="27">
        <v>0.78839999999999999</v>
      </c>
      <c r="BND13" s="27">
        <v>0.79</v>
      </c>
      <c r="BNE13" s="27">
        <v>0.79</v>
      </c>
      <c r="BNF13" s="27">
        <v>0.79</v>
      </c>
      <c r="BNG13" s="27">
        <v>0.78769999999999996</v>
      </c>
      <c r="BNH13" s="27">
        <v>0.79139999999999999</v>
      </c>
      <c r="BNI13" s="27">
        <v>0.79320000000000002</v>
      </c>
      <c r="BNJ13" s="27">
        <v>0.7903</v>
      </c>
      <c r="BNK13" s="27">
        <v>0.79259999999999997</v>
      </c>
      <c r="BNL13" s="27">
        <v>0.79259999999999997</v>
      </c>
      <c r="BNM13" s="27">
        <v>0.79259999999999997</v>
      </c>
      <c r="BNN13" s="27">
        <v>0.79090000000000005</v>
      </c>
      <c r="BNO13" s="27">
        <v>0.79079999999999995</v>
      </c>
      <c r="BNP13" s="27">
        <v>0.79310000000000003</v>
      </c>
      <c r="BNQ13" s="27">
        <v>0.79679999999999995</v>
      </c>
      <c r="BNR13" s="27">
        <v>0.79669999999999996</v>
      </c>
      <c r="BNS13" s="27">
        <v>0.79669999999999996</v>
      </c>
      <c r="BNT13" s="27">
        <v>0.79669999999999996</v>
      </c>
      <c r="BNU13" s="27">
        <v>0.79820000000000002</v>
      </c>
      <c r="BNV13" s="27">
        <v>0.79849999999999999</v>
      </c>
      <c r="BNW13" s="27">
        <v>0.79769999999999996</v>
      </c>
      <c r="BNX13" s="27">
        <v>0.80059999999999998</v>
      </c>
      <c r="BNY13" s="27">
        <v>0.8014</v>
      </c>
      <c r="BNZ13" s="27">
        <v>0.8014</v>
      </c>
      <c r="BOA13" s="27">
        <v>0.8014</v>
      </c>
      <c r="BOB13" s="27">
        <v>0.80069999999999997</v>
      </c>
      <c r="BOC13" s="27">
        <v>0.80189999999999995</v>
      </c>
      <c r="BOD13" s="27">
        <v>0.80079999999999996</v>
      </c>
      <c r="BOE13" s="27">
        <v>0.8004</v>
      </c>
      <c r="BOF13" s="27">
        <v>0.8014</v>
      </c>
      <c r="BOG13" s="27">
        <v>0.8014</v>
      </c>
      <c r="BOH13" s="27">
        <v>0.8014</v>
      </c>
      <c r="BOI13" s="27">
        <v>0.79979999999999996</v>
      </c>
      <c r="BOJ13" s="27">
        <v>0.80049999999999999</v>
      </c>
      <c r="BOK13" s="27">
        <v>0.80310000000000004</v>
      </c>
      <c r="BOL13" s="27">
        <v>0.80330000000000001</v>
      </c>
      <c r="BOM13" s="27">
        <v>0.80379999999999996</v>
      </c>
      <c r="BON13" s="27">
        <v>0.80379999999999996</v>
      </c>
      <c r="BOO13" s="27">
        <v>0.80379999999999996</v>
      </c>
      <c r="BOP13" s="27">
        <v>0.80269999999999997</v>
      </c>
      <c r="BOQ13" s="27">
        <v>0.8</v>
      </c>
      <c r="BOR13" s="27">
        <v>0.79949999999999999</v>
      </c>
      <c r="BOS13" s="27">
        <v>0.80010000000000003</v>
      </c>
      <c r="BOT13" s="27">
        <v>0.79920000000000002</v>
      </c>
      <c r="BOU13" s="27">
        <v>0.79920000000000002</v>
      </c>
      <c r="BOV13" s="27">
        <v>0.79920000000000002</v>
      </c>
      <c r="BOW13" s="27">
        <v>0.79900000000000004</v>
      </c>
      <c r="BOX13" s="27">
        <v>0.8</v>
      </c>
      <c r="BOY13" s="27">
        <v>0.80220000000000002</v>
      </c>
      <c r="BOZ13" s="27">
        <v>0.80220000000000002</v>
      </c>
      <c r="BPA13" s="27">
        <v>0.80110000000000003</v>
      </c>
      <c r="BPB13" s="27">
        <v>0.80110000000000003</v>
      </c>
      <c r="BPC13" s="27">
        <v>0.80110000000000003</v>
      </c>
      <c r="BPD13" s="27">
        <v>0.80210000000000004</v>
      </c>
      <c r="BPE13" s="27">
        <v>0.80400000000000005</v>
      </c>
      <c r="BPF13" s="27">
        <v>0.8054</v>
      </c>
      <c r="BPG13" s="27">
        <v>0.80559999999999998</v>
      </c>
      <c r="BPH13" s="27">
        <v>0.80569999999999997</v>
      </c>
      <c r="BPI13" s="27">
        <v>0.80569999999999997</v>
      </c>
      <c r="BPJ13" s="27">
        <v>0.80569999999999997</v>
      </c>
      <c r="BPK13" s="27">
        <v>0.80730000000000002</v>
      </c>
      <c r="BPL13" s="27">
        <v>0.8075</v>
      </c>
      <c r="BPM13" s="27">
        <v>0.80579999999999996</v>
      </c>
      <c r="BPN13" s="27">
        <v>0.80589999999999995</v>
      </c>
      <c r="BPO13" s="27">
        <v>0.80559999999999998</v>
      </c>
      <c r="BPP13" s="27">
        <v>0.80559999999999998</v>
      </c>
      <c r="BPQ13" s="27">
        <v>0.80559999999999998</v>
      </c>
      <c r="BPR13" s="27">
        <v>0.80530000000000002</v>
      </c>
      <c r="BPS13" s="27">
        <v>0.80469999999999997</v>
      </c>
      <c r="BPT13" s="27">
        <v>0.80530000000000002</v>
      </c>
      <c r="BPU13" s="27">
        <v>0.80649999999999999</v>
      </c>
      <c r="BPV13" s="27">
        <v>0.80610000000000004</v>
      </c>
      <c r="BPW13" s="27">
        <v>0.80610000000000004</v>
      </c>
      <c r="BPX13" s="27">
        <v>0.80610000000000004</v>
      </c>
      <c r="BPY13" s="27">
        <v>0.8044</v>
      </c>
      <c r="BPZ13" s="27">
        <v>0.80459999999999998</v>
      </c>
      <c r="BQA13" s="27">
        <v>0.80420000000000003</v>
      </c>
      <c r="BQB13" s="27">
        <v>0.80220000000000002</v>
      </c>
      <c r="BQC13" s="27">
        <v>0.80269999999999997</v>
      </c>
      <c r="BQD13" s="27">
        <v>0.80269999999999997</v>
      </c>
      <c r="BQE13" s="27">
        <v>0.80269999999999997</v>
      </c>
      <c r="BQF13" s="27">
        <v>0.80230000000000001</v>
      </c>
      <c r="BQG13" s="27">
        <v>0.80269999999999997</v>
      </c>
      <c r="BQH13" s="27">
        <v>0.80259999999999998</v>
      </c>
      <c r="BQI13" s="27">
        <v>0.80120000000000002</v>
      </c>
      <c r="BQJ13" s="27">
        <v>0.80049999999999999</v>
      </c>
      <c r="BQK13" s="27">
        <v>0.80049999999999999</v>
      </c>
      <c r="BQL13" s="27">
        <v>0.80049999999999999</v>
      </c>
      <c r="BQM13" s="27">
        <v>0.79959999999999998</v>
      </c>
      <c r="BQN13" s="27">
        <v>0.79959999999999998</v>
      </c>
      <c r="BQO13" s="27">
        <v>0.80049999999999999</v>
      </c>
      <c r="BQP13" s="27">
        <v>0.80110000000000003</v>
      </c>
      <c r="BQQ13" s="27">
        <v>0.79979999999999996</v>
      </c>
      <c r="BQR13" s="27">
        <v>0.79979999999999996</v>
      </c>
      <c r="BQS13" s="27">
        <v>0.79979999999999996</v>
      </c>
      <c r="BQT13" s="27">
        <v>0.80100000000000005</v>
      </c>
      <c r="BQU13" s="27">
        <v>0.79849999999999999</v>
      </c>
      <c r="BQV13" s="27">
        <v>0.79900000000000004</v>
      </c>
      <c r="BQW13" s="27">
        <v>0.7994</v>
      </c>
      <c r="BQX13" s="27">
        <v>0.79979999999999996</v>
      </c>
      <c r="BQY13" s="27">
        <v>0.79979999999999996</v>
      </c>
      <c r="BQZ13" s="27">
        <v>0.79979999999999996</v>
      </c>
      <c r="BRA13" s="27">
        <v>0.80149999999999999</v>
      </c>
      <c r="BRB13" s="27">
        <v>0.79990000000000006</v>
      </c>
      <c r="BRC13" s="27">
        <v>0.79979999999999996</v>
      </c>
      <c r="BRD13" s="27">
        <v>0.79990000000000006</v>
      </c>
      <c r="BRE13" s="27">
        <v>0.79849999999999999</v>
      </c>
      <c r="BRF13" s="27">
        <v>0.79849999999999999</v>
      </c>
      <c r="BRG13" s="27">
        <v>0.79849999999999999</v>
      </c>
      <c r="BRH13" s="27">
        <v>0.79549999999999998</v>
      </c>
      <c r="BRI13" s="27">
        <v>0.7954</v>
      </c>
      <c r="BRJ13" s="27">
        <v>0.79630000000000001</v>
      </c>
      <c r="BRK13" s="27">
        <v>0.79630000000000001</v>
      </c>
      <c r="BRL13" s="27">
        <v>0.79759999999999998</v>
      </c>
      <c r="BRM13" s="27">
        <v>0.79759999999999998</v>
      </c>
      <c r="BRN13" s="27">
        <v>0.79759999999999998</v>
      </c>
      <c r="BRO13" s="27">
        <v>0.79710000000000003</v>
      </c>
      <c r="BRP13" s="27">
        <v>0.79600000000000004</v>
      </c>
      <c r="BRQ13" s="27">
        <v>0.79590000000000005</v>
      </c>
      <c r="BRR13" s="27">
        <v>0.79810000000000003</v>
      </c>
      <c r="BRS13" s="27">
        <v>0.79830000000000001</v>
      </c>
      <c r="BRT13" s="27">
        <v>0.79830000000000001</v>
      </c>
      <c r="BRU13" s="27">
        <v>0.79830000000000001</v>
      </c>
      <c r="BRV13" s="27">
        <v>0.7984</v>
      </c>
      <c r="BRW13" s="27">
        <v>0.79790000000000005</v>
      </c>
      <c r="BRX13" s="27">
        <v>0.79849999999999999</v>
      </c>
      <c r="BRY13" s="27">
        <v>0.8004</v>
      </c>
      <c r="BRZ13" s="27">
        <v>0.79930000000000001</v>
      </c>
      <c r="BSA13" s="27">
        <v>0.79930000000000001</v>
      </c>
      <c r="BSB13" s="27">
        <v>0.79930000000000001</v>
      </c>
      <c r="BSC13" s="27">
        <v>0.7984</v>
      </c>
      <c r="BSD13" s="27">
        <v>0.80020000000000002</v>
      </c>
      <c r="BSE13" s="27">
        <v>0.79820000000000002</v>
      </c>
      <c r="BSF13" s="27">
        <v>0.79959999999999998</v>
      </c>
      <c r="BSG13" s="27">
        <v>0.80049999999999999</v>
      </c>
      <c r="BSH13" s="27">
        <v>0.80049999999999999</v>
      </c>
      <c r="BSI13" s="27">
        <v>0.80049999999999999</v>
      </c>
      <c r="BSJ13" s="27">
        <v>0.80200000000000005</v>
      </c>
      <c r="BSK13" s="27">
        <v>0.80059999999999998</v>
      </c>
      <c r="BSL13" s="27">
        <v>0.80200000000000005</v>
      </c>
      <c r="BSM13" s="27">
        <v>0.8</v>
      </c>
      <c r="BSN13" s="27">
        <v>0.79779999999999995</v>
      </c>
      <c r="BSO13" s="27">
        <v>0.79779999999999995</v>
      </c>
      <c r="BSP13" s="27">
        <v>0.79779999999999995</v>
      </c>
      <c r="BSQ13" s="27">
        <v>0.79569999999999996</v>
      </c>
      <c r="BSR13" s="27">
        <v>0.79569999999999996</v>
      </c>
      <c r="BSS13" s="27">
        <v>0.79610000000000003</v>
      </c>
      <c r="BST13" s="27">
        <v>0.79630000000000001</v>
      </c>
      <c r="BSU13" s="27">
        <v>0.7954</v>
      </c>
      <c r="BSV13" s="27">
        <v>0.7954</v>
      </c>
      <c r="BSW13" s="27">
        <v>0.7954</v>
      </c>
      <c r="BSX13" s="27">
        <v>0.79520000000000002</v>
      </c>
      <c r="BSY13" s="27">
        <v>0.79549999999999998</v>
      </c>
      <c r="BSZ13" s="27">
        <v>0.79600000000000004</v>
      </c>
      <c r="BTA13" s="27">
        <v>0.80010000000000003</v>
      </c>
      <c r="BTB13" s="27">
        <v>0.80010000000000003</v>
      </c>
      <c r="BTC13" s="27">
        <v>0.80010000000000003</v>
      </c>
      <c r="BTD13" s="27">
        <v>0.80010000000000003</v>
      </c>
      <c r="BTE13" s="27">
        <v>0.80010000000000003</v>
      </c>
      <c r="BTF13" s="27">
        <v>0.79949999999999999</v>
      </c>
      <c r="BTG13" s="27">
        <v>0.79859999999999998</v>
      </c>
      <c r="BTH13" s="27">
        <v>0.79859999999999998</v>
      </c>
      <c r="BTI13" s="27">
        <v>0.79990000000000006</v>
      </c>
      <c r="BTJ13" s="27">
        <v>0.79990000000000006</v>
      </c>
      <c r="BTK13" s="27">
        <v>0.79990000000000006</v>
      </c>
      <c r="BTL13" s="27">
        <v>0.80079999999999996</v>
      </c>
      <c r="BTM13" s="27">
        <v>0.79959999999999998</v>
      </c>
      <c r="BTN13" s="27">
        <v>0.79790000000000005</v>
      </c>
      <c r="BTO13" s="27">
        <v>0.79259999999999997</v>
      </c>
      <c r="BTP13" s="27">
        <v>0.79069999999999996</v>
      </c>
      <c r="BTQ13" s="27">
        <v>0.79069999999999996</v>
      </c>
      <c r="BTR13" s="27">
        <v>0.79069999999999996</v>
      </c>
      <c r="BTS13" s="27">
        <v>0.79169999999999996</v>
      </c>
      <c r="BTT13" s="27">
        <v>0.79300000000000004</v>
      </c>
      <c r="BTU13" s="27">
        <v>0.79339999999999999</v>
      </c>
      <c r="BTV13" s="27">
        <v>0.79400000000000004</v>
      </c>
      <c r="BTW13" s="27">
        <v>0.79330000000000001</v>
      </c>
      <c r="BTX13" s="27">
        <v>0.79330000000000001</v>
      </c>
      <c r="BTY13" s="27">
        <v>0.79330000000000001</v>
      </c>
      <c r="BTZ13" s="27">
        <v>0.79059999999999997</v>
      </c>
      <c r="BUA13" s="27">
        <v>0.78900000000000003</v>
      </c>
      <c r="BUB13" s="27">
        <v>0.78790000000000004</v>
      </c>
      <c r="BUC13" s="27">
        <v>0.78639999999999999</v>
      </c>
      <c r="BUD13" s="27">
        <v>0.78439999999999999</v>
      </c>
      <c r="BUE13" s="27">
        <v>0.78439999999999999</v>
      </c>
      <c r="BUF13" s="27">
        <v>0.78439999999999999</v>
      </c>
      <c r="BUG13" s="27">
        <v>0.78310000000000002</v>
      </c>
      <c r="BUH13" s="27">
        <v>0.78979999999999995</v>
      </c>
      <c r="BUI13" s="27">
        <v>0.79069999999999996</v>
      </c>
      <c r="BUJ13" s="27">
        <v>0.79039999999999999</v>
      </c>
      <c r="BUK13" s="27">
        <v>0.7903</v>
      </c>
      <c r="BUL13" s="27">
        <v>0.7903</v>
      </c>
      <c r="BUM13" s="27">
        <v>0.7903</v>
      </c>
      <c r="BUN13" s="27">
        <v>0.79090000000000005</v>
      </c>
      <c r="BUO13" s="27">
        <v>0.78890000000000005</v>
      </c>
      <c r="BUP13" s="27">
        <v>0.78920000000000001</v>
      </c>
      <c r="BUQ13" s="27">
        <v>0.78900000000000003</v>
      </c>
      <c r="BUR13" s="27">
        <v>0.79159999999999997</v>
      </c>
      <c r="BUS13" s="27">
        <v>0.79159999999999997</v>
      </c>
      <c r="BUT13" s="27">
        <v>0.79159999999999997</v>
      </c>
      <c r="BUU13" s="27">
        <v>0.79100000000000004</v>
      </c>
      <c r="BUV13" s="27">
        <v>0.78820000000000001</v>
      </c>
      <c r="BUW13" s="27">
        <v>0.78810000000000002</v>
      </c>
      <c r="BUX13" s="27">
        <v>0.78849999999999998</v>
      </c>
      <c r="BUY13" s="27">
        <v>0.78990000000000005</v>
      </c>
      <c r="BUZ13" s="27">
        <v>0.78990000000000005</v>
      </c>
      <c r="BVA13" s="27">
        <v>0.78990000000000005</v>
      </c>
      <c r="BVB13" s="27">
        <v>0.78990000000000005</v>
      </c>
      <c r="BVC13" s="27">
        <v>0.79039999999999999</v>
      </c>
      <c r="BVD13" s="27">
        <v>0.79069999999999996</v>
      </c>
      <c r="BVE13" s="27">
        <v>0.78879999999999995</v>
      </c>
      <c r="BVF13" s="27">
        <v>0.78879999999999995</v>
      </c>
      <c r="BVG13" s="27">
        <v>0.78879999999999995</v>
      </c>
      <c r="BVH13" s="27">
        <v>0.78879999999999995</v>
      </c>
      <c r="BVI13" s="27">
        <v>0.78990000000000005</v>
      </c>
      <c r="BVJ13" s="27">
        <v>0.79290000000000005</v>
      </c>
      <c r="BVK13" s="27">
        <v>0.79300000000000004</v>
      </c>
      <c r="BVL13" s="27">
        <v>0.79469999999999996</v>
      </c>
      <c r="BVM13" s="27">
        <v>0.79279999999999995</v>
      </c>
      <c r="BVN13" s="27">
        <v>0.79279999999999995</v>
      </c>
      <c r="BVO13" s="27">
        <v>0.79279999999999995</v>
      </c>
      <c r="BVP13" s="27">
        <v>0.78879999999999995</v>
      </c>
      <c r="BVQ13" s="27">
        <v>0.78979999999999995</v>
      </c>
      <c r="BVR13" s="27">
        <v>0.78920000000000001</v>
      </c>
      <c r="BVS13" s="27">
        <v>0.78749999999999998</v>
      </c>
      <c r="BVT13" s="27">
        <v>0.78810000000000002</v>
      </c>
      <c r="BVU13" s="27">
        <v>0.78810000000000002</v>
      </c>
      <c r="BVV13" s="27">
        <v>0.78810000000000002</v>
      </c>
      <c r="BVW13" s="27">
        <v>0.78849999999999998</v>
      </c>
      <c r="BVX13" s="27">
        <v>0.78839999999999999</v>
      </c>
      <c r="BVY13" s="27">
        <v>0.78820000000000001</v>
      </c>
      <c r="BVZ13" s="27">
        <v>0.78420000000000001</v>
      </c>
      <c r="BWA13" s="27">
        <v>0.7823</v>
      </c>
      <c r="BWB13" s="27">
        <v>0.7823</v>
      </c>
      <c r="BWC13" s="27">
        <v>0.7823</v>
      </c>
      <c r="BWD13" s="27">
        <v>0.78359999999999996</v>
      </c>
      <c r="BWE13" s="27">
        <v>0.78449999999999998</v>
      </c>
      <c r="BWF13" s="27">
        <v>0.78449999999999998</v>
      </c>
      <c r="BWG13" s="27">
        <v>0.78300000000000003</v>
      </c>
      <c r="BWH13" s="27">
        <v>0.78139999999999998</v>
      </c>
      <c r="BWI13" s="27">
        <v>0.78139999999999998</v>
      </c>
      <c r="BWJ13" s="27">
        <v>0.78139999999999998</v>
      </c>
      <c r="BWK13" s="27">
        <v>0.78190000000000004</v>
      </c>
      <c r="BWL13" s="27">
        <v>0.78249999999999997</v>
      </c>
      <c r="BWM13" s="27">
        <v>0.78149999999999997</v>
      </c>
      <c r="BWN13" s="27">
        <v>0.78369999999999995</v>
      </c>
      <c r="BWO13" s="27">
        <v>0.78520000000000001</v>
      </c>
      <c r="BWP13" s="27">
        <v>0.78520000000000001</v>
      </c>
      <c r="BWQ13" s="27">
        <v>0.78520000000000001</v>
      </c>
      <c r="BWR13" s="27">
        <v>0.78510000000000002</v>
      </c>
      <c r="BWS13" s="27">
        <v>0.78600000000000003</v>
      </c>
      <c r="BWT13" s="27">
        <v>0.78890000000000005</v>
      </c>
      <c r="BWU13" s="27">
        <v>0.79059999999999997</v>
      </c>
      <c r="BWV13" s="27">
        <v>0.78739999999999999</v>
      </c>
      <c r="BWW13" s="27">
        <v>0.78739999999999999</v>
      </c>
      <c r="BWX13" s="27">
        <v>0.78739999999999999</v>
      </c>
      <c r="BWY13" s="27">
        <v>0.78659999999999997</v>
      </c>
      <c r="BWZ13" s="27">
        <v>0.78749999999999998</v>
      </c>
      <c r="BXA13" s="27">
        <v>0.78739999999999999</v>
      </c>
      <c r="BXB13" s="27">
        <v>0.78839999999999999</v>
      </c>
      <c r="BXC13" s="27">
        <v>0.79069999999999996</v>
      </c>
      <c r="BXD13" s="27">
        <v>0.79069999999999996</v>
      </c>
      <c r="BXE13" s="27">
        <v>0.79069999999999996</v>
      </c>
      <c r="BXF13" s="27">
        <v>0.78820000000000001</v>
      </c>
      <c r="BXG13" s="27">
        <v>0.79190000000000005</v>
      </c>
      <c r="BXH13" s="27">
        <v>0.79190000000000005</v>
      </c>
      <c r="BXI13" s="27">
        <v>0.78849999999999998</v>
      </c>
      <c r="BXJ13" s="27">
        <v>0.78900000000000003</v>
      </c>
      <c r="BXK13" s="27">
        <v>0.78900000000000003</v>
      </c>
      <c r="BXL13" s="27">
        <v>0.78900000000000003</v>
      </c>
      <c r="BXM13" s="27">
        <v>0.78890000000000005</v>
      </c>
      <c r="BXN13" s="27">
        <v>0.78890000000000005</v>
      </c>
      <c r="BXO13" s="27">
        <v>0.78890000000000005</v>
      </c>
      <c r="BXP13" s="27">
        <v>0.78979999999999995</v>
      </c>
      <c r="BXQ13" s="27">
        <v>0.78890000000000005</v>
      </c>
      <c r="BXR13" s="27">
        <v>0.78890000000000005</v>
      </c>
      <c r="BXS13" s="27">
        <v>0.78890000000000005</v>
      </c>
      <c r="BXT13" s="27">
        <v>0.78939999999999999</v>
      </c>
      <c r="BXU13" s="27">
        <v>0.79449999999999998</v>
      </c>
      <c r="BXV13" s="27">
        <v>0.79520000000000002</v>
      </c>
      <c r="BXW13" s="27">
        <v>0.79659999999999997</v>
      </c>
      <c r="BXX13" s="27">
        <v>0.79569999999999996</v>
      </c>
      <c r="BXY13" s="27">
        <v>0.79569999999999996</v>
      </c>
      <c r="BXZ13" s="27">
        <v>0.79569999999999996</v>
      </c>
      <c r="BYA13" s="27">
        <v>0.79779999999999995</v>
      </c>
      <c r="BYB13" s="27">
        <v>0.79959999999999998</v>
      </c>
      <c r="BYC13" s="27">
        <v>0.80030000000000001</v>
      </c>
      <c r="BYD13" s="27">
        <v>0.80059999999999998</v>
      </c>
      <c r="BYE13" s="27">
        <v>0.79800000000000004</v>
      </c>
      <c r="BYF13" s="27">
        <v>0.79800000000000004</v>
      </c>
      <c r="BYG13" s="27">
        <v>0.79800000000000004</v>
      </c>
      <c r="BYH13" s="27">
        <v>0.79759999999999998</v>
      </c>
      <c r="BYI13" s="27">
        <v>0.79749999999999999</v>
      </c>
      <c r="BYJ13" s="27">
        <v>0.79759999999999998</v>
      </c>
      <c r="BYK13" s="27">
        <v>0.79690000000000005</v>
      </c>
      <c r="BYL13" s="27">
        <v>0.79679999999999995</v>
      </c>
      <c r="BYM13" s="27">
        <v>0.79679999999999995</v>
      </c>
      <c r="BYN13" s="27">
        <v>0.79679999999999995</v>
      </c>
      <c r="BYO13" s="27">
        <v>0.7964</v>
      </c>
      <c r="BYP13" s="27">
        <v>0.79710000000000003</v>
      </c>
      <c r="BYQ13" s="27">
        <v>0.79849999999999999</v>
      </c>
      <c r="BYR13" s="27">
        <v>0.79849999999999999</v>
      </c>
      <c r="BYS13" s="27">
        <v>0.79910000000000003</v>
      </c>
      <c r="BYT13" s="27">
        <v>0.79910000000000003</v>
      </c>
      <c r="BYU13" s="27">
        <v>0.79910000000000003</v>
      </c>
      <c r="BYV13" s="27">
        <v>0.80100000000000005</v>
      </c>
      <c r="BYW13" s="27">
        <v>0.80389999999999995</v>
      </c>
      <c r="BYX13" s="27">
        <v>0.80430000000000001</v>
      </c>
      <c r="BYY13" s="27">
        <v>0.80259999999999998</v>
      </c>
      <c r="BYZ13" s="27">
        <v>0.80159999999999998</v>
      </c>
      <c r="BZA13" s="27">
        <v>0.80159999999999998</v>
      </c>
      <c r="BZB13" s="27">
        <v>0.80159999999999998</v>
      </c>
      <c r="BZC13" s="27">
        <v>0.8014</v>
      </c>
      <c r="BZD13" s="27">
        <v>0.80100000000000005</v>
      </c>
      <c r="BZE13" s="27">
        <v>0.80020000000000002</v>
      </c>
      <c r="BZF13" s="27">
        <v>0.80110000000000003</v>
      </c>
      <c r="BZG13" s="27">
        <v>0.80530000000000002</v>
      </c>
      <c r="BZH13" s="27">
        <v>0.80530000000000002</v>
      </c>
      <c r="BZI13" s="27">
        <v>0.80530000000000002</v>
      </c>
      <c r="BZJ13" s="27">
        <v>0.80420000000000003</v>
      </c>
      <c r="BZK13" s="27">
        <v>0.80500000000000005</v>
      </c>
      <c r="BZL13" s="27">
        <v>0.80589999999999995</v>
      </c>
      <c r="BZM13" s="27">
        <v>0.80430000000000001</v>
      </c>
      <c r="BZN13" s="27">
        <v>0.80469999999999997</v>
      </c>
      <c r="BZO13" s="27">
        <v>0.80469999999999997</v>
      </c>
      <c r="BZP13" s="27">
        <v>0.80469999999999997</v>
      </c>
      <c r="BZQ13" s="27">
        <v>0.80730000000000002</v>
      </c>
      <c r="BZR13" s="27">
        <v>0.80810000000000004</v>
      </c>
      <c r="BZS13" s="27">
        <v>0.80630000000000002</v>
      </c>
      <c r="BZT13" s="27">
        <v>0.80789999999999995</v>
      </c>
      <c r="BZU13" s="27">
        <v>0.80869999999999997</v>
      </c>
      <c r="BZV13" s="27">
        <v>0.80869999999999997</v>
      </c>
      <c r="BZW13" s="27">
        <v>0.80869999999999997</v>
      </c>
      <c r="BZX13" s="27">
        <v>0.8085</v>
      </c>
      <c r="BZY13" s="27">
        <v>0.80649999999999999</v>
      </c>
      <c r="BZZ13" s="27">
        <v>0.80589999999999995</v>
      </c>
      <c r="CAA13" s="27">
        <v>0.80549999999999999</v>
      </c>
      <c r="CAB13" s="27">
        <v>0.80810000000000004</v>
      </c>
      <c r="CAC13" s="27">
        <v>0.80810000000000004</v>
      </c>
      <c r="CAD13" s="27">
        <v>0.80810000000000004</v>
      </c>
      <c r="CAE13" s="27">
        <v>0.80610000000000004</v>
      </c>
      <c r="CAF13" s="27">
        <v>0.80389999999999995</v>
      </c>
      <c r="CAG13" s="27">
        <v>0.80459999999999998</v>
      </c>
      <c r="CAH13" s="27">
        <v>0.80330000000000001</v>
      </c>
      <c r="CAI13" s="27">
        <v>0.80269999999999997</v>
      </c>
      <c r="CAJ13" s="27">
        <v>0.80269999999999997</v>
      </c>
      <c r="CAK13" s="27">
        <v>0.80269999999999997</v>
      </c>
      <c r="CAL13" s="27">
        <v>0.79990000000000006</v>
      </c>
      <c r="CAM13" s="27">
        <v>0.79890000000000005</v>
      </c>
      <c r="CAN13" s="27">
        <v>0.80120000000000002</v>
      </c>
      <c r="CAO13" s="27">
        <v>0.80149999999999999</v>
      </c>
      <c r="CAP13" s="27">
        <v>0.80230000000000001</v>
      </c>
      <c r="CAQ13" s="27">
        <v>0.80230000000000001</v>
      </c>
      <c r="CAR13" s="27">
        <v>0.80230000000000001</v>
      </c>
      <c r="CAS13" s="27">
        <v>0.80079999999999996</v>
      </c>
      <c r="CAT13" s="27">
        <v>0.79890000000000005</v>
      </c>
      <c r="CAU13" s="27">
        <v>0.79869999999999997</v>
      </c>
      <c r="CAV13" s="27">
        <v>0.79620000000000002</v>
      </c>
      <c r="CAW13" s="27">
        <v>0.79700000000000004</v>
      </c>
      <c r="CAX13" s="27">
        <v>0.79700000000000004</v>
      </c>
      <c r="CAY13" s="27">
        <v>0.79700000000000004</v>
      </c>
      <c r="CAZ13" s="27">
        <v>0.79649999999999999</v>
      </c>
      <c r="CBA13" s="27">
        <v>0.79700000000000004</v>
      </c>
      <c r="CBB13" s="27">
        <v>0.7964</v>
      </c>
      <c r="CBC13" s="27">
        <v>0.79900000000000004</v>
      </c>
      <c r="CBD13" s="27">
        <v>0.80049999999999999</v>
      </c>
      <c r="CBE13" s="27">
        <v>0.80049999999999999</v>
      </c>
      <c r="CBF13" s="27">
        <v>0.80049999999999999</v>
      </c>
      <c r="CBG13" s="27">
        <v>0.80349999999999999</v>
      </c>
      <c r="CBH13" s="27">
        <v>0.79449999999999998</v>
      </c>
      <c r="CBI13" s="27">
        <v>0.79339999999999999</v>
      </c>
      <c r="CBJ13" s="27">
        <v>0.79390000000000005</v>
      </c>
      <c r="CBK13" s="27">
        <v>0.7883</v>
      </c>
      <c r="CBL13" s="27">
        <v>0.7883</v>
      </c>
      <c r="CBM13" s="27">
        <v>0.7883</v>
      </c>
      <c r="CBN13" s="27">
        <v>0.78879999999999995</v>
      </c>
      <c r="CBO13" s="27">
        <v>0.78820000000000001</v>
      </c>
      <c r="CBP13" s="27">
        <v>0.78839999999999999</v>
      </c>
      <c r="CBQ13" s="27">
        <v>0.7863</v>
      </c>
      <c r="CBR13" s="27">
        <v>0.78220000000000001</v>
      </c>
      <c r="CBS13" s="27">
        <v>0.78220000000000001</v>
      </c>
      <c r="CBT13" s="27">
        <v>0.78220000000000001</v>
      </c>
      <c r="CBU13" s="27">
        <v>0.78290000000000004</v>
      </c>
      <c r="CBV13" s="27">
        <v>0.78459999999999996</v>
      </c>
      <c r="CBW13" s="27">
        <v>0.78239999999999998</v>
      </c>
      <c r="CBX13" s="27">
        <v>0.78520000000000001</v>
      </c>
      <c r="CBY13" s="27">
        <v>0.78469999999999995</v>
      </c>
      <c r="CBZ13" s="27">
        <v>0.78469999999999995</v>
      </c>
      <c r="CCA13" s="27">
        <v>0.78469999999999995</v>
      </c>
      <c r="CCB13" s="27">
        <v>0.7843</v>
      </c>
      <c r="CCC13" s="27">
        <v>0.78</v>
      </c>
      <c r="CCD13" s="27">
        <v>0.77839999999999998</v>
      </c>
      <c r="CCE13" s="27">
        <v>0.78149999999999997</v>
      </c>
      <c r="CCF13" s="27">
        <v>0.78010000000000002</v>
      </c>
      <c r="CCG13" s="27">
        <v>0.78010000000000002</v>
      </c>
      <c r="CCH13" s="27">
        <v>0.78010000000000002</v>
      </c>
      <c r="CCI13" s="27">
        <v>0.77949999999999997</v>
      </c>
      <c r="CCJ13" s="27">
        <v>0.7833</v>
      </c>
      <c r="CCK13" s="27">
        <v>0.78380000000000005</v>
      </c>
      <c r="CCL13" s="27">
        <v>0.78369999999999995</v>
      </c>
      <c r="CCM13" s="27">
        <v>0.78680000000000005</v>
      </c>
      <c r="CCN13" s="27">
        <v>0.78680000000000005</v>
      </c>
      <c r="CCO13" s="27">
        <v>0.78680000000000005</v>
      </c>
      <c r="CCP13" s="27">
        <v>0.7863</v>
      </c>
      <c r="CCQ13" s="27">
        <v>0.78659999999999997</v>
      </c>
      <c r="CCR13" s="27">
        <v>0.79049999999999998</v>
      </c>
      <c r="CCS13" s="27">
        <v>0.79210000000000003</v>
      </c>
      <c r="CCT13" s="27">
        <v>0.79459999999999997</v>
      </c>
      <c r="CCU13" s="27">
        <v>0.79459999999999997</v>
      </c>
      <c r="CCV13" s="27">
        <v>0.79459999999999997</v>
      </c>
      <c r="CCW13" s="27">
        <v>0.79300000000000004</v>
      </c>
      <c r="CCX13" s="27">
        <v>0.78879999999999995</v>
      </c>
      <c r="CCY13" s="27">
        <v>0.78849999999999998</v>
      </c>
      <c r="CCZ13" s="27">
        <v>0.7883</v>
      </c>
      <c r="CDA13" s="27">
        <v>0.78369999999999995</v>
      </c>
      <c r="CDB13" s="27">
        <v>0.78369999999999995</v>
      </c>
      <c r="CDC13" s="27">
        <v>0.78369999999999995</v>
      </c>
      <c r="CDD13" s="27">
        <v>0.78620000000000001</v>
      </c>
      <c r="CDE13" s="27">
        <v>0.78549999999999998</v>
      </c>
      <c r="CDF13" s="27">
        <v>0.7873</v>
      </c>
      <c r="CDG13" s="27">
        <v>0.78900000000000003</v>
      </c>
      <c r="CDH13" s="27">
        <v>0.79090000000000005</v>
      </c>
      <c r="CDI13" s="27">
        <v>0.79090000000000005</v>
      </c>
      <c r="CDJ13" s="27">
        <v>0.79090000000000005</v>
      </c>
      <c r="CDK13" s="27">
        <v>0.78859999999999997</v>
      </c>
      <c r="CDL13" s="27">
        <v>0.79010000000000002</v>
      </c>
      <c r="CDM13" s="27">
        <v>0.78939999999999999</v>
      </c>
      <c r="CDN13" s="27">
        <v>0.7923</v>
      </c>
      <c r="CDO13" s="27">
        <v>0.79100000000000004</v>
      </c>
      <c r="CDP13" s="27">
        <v>0.79100000000000004</v>
      </c>
      <c r="CDQ13" s="27">
        <v>0.79100000000000004</v>
      </c>
      <c r="CDR13" s="27">
        <v>0.78900000000000003</v>
      </c>
      <c r="CDS13" s="27">
        <v>0.79139999999999999</v>
      </c>
      <c r="CDT13" s="27">
        <v>0.79420000000000002</v>
      </c>
      <c r="CDU13" s="27">
        <v>0.78900000000000003</v>
      </c>
      <c r="CDV13" s="27">
        <v>0.78990000000000005</v>
      </c>
      <c r="CDW13" s="27">
        <v>0.78990000000000005</v>
      </c>
      <c r="CDX13" s="27">
        <v>0.78990000000000005</v>
      </c>
      <c r="CDY13" s="27">
        <v>0.79249999999999998</v>
      </c>
      <c r="CDZ13" s="27">
        <v>0.78359999999999996</v>
      </c>
      <c r="CEA13" s="27">
        <v>0.7823</v>
      </c>
      <c r="CEB13" s="27">
        <v>0.7802</v>
      </c>
      <c r="CEC13" s="27">
        <v>0.78410000000000002</v>
      </c>
      <c r="CED13" s="27">
        <v>0.78410000000000002</v>
      </c>
      <c r="CEE13" s="27">
        <v>0.78410000000000002</v>
      </c>
      <c r="CEF13" s="27">
        <v>0.78569999999999995</v>
      </c>
      <c r="CEG13" s="27">
        <v>0.78490000000000004</v>
      </c>
      <c r="CEH13" s="27">
        <v>0.78869999999999996</v>
      </c>
      <c r="CEI13" s="27">
        <v>0.78869999999999996</v>
      </c>
      <c r="CEJ13" s="27">
        <v>0.79059999999999997</v>
      </c>
      <c r="CEK13" s="27">
        <v>0.79059999999999997</v>
      </c>
      <c r="CEL13" s="27">
        <v>0.79059999999999997</v>
      </c>
      <c r="CEM13" s="27">
        <v>0.79149999999999998</v>
      </c>
      <c r="CEN13" s="27">
        <v>0.78449999999999998</v>
      </c>
      <c r="CEO13" s="27">
        <v>0.78939999999999999</v>
      </c>
      <c r="CEP13" s="27">
        <v>0.78139999999999998</v>
      </c>
      <c r="CEQ13" s="27">
        <v>0.78500000000000003</v>
      </c>
      <c r="CER13" s="27">
        <v>0.78500000000000003</v>
      </c>
      <c r="CES13" s="27">
        <v>0.78500000000000003</v>
      </c>
      <c r="CET13" s="27">
        <v>0.78510000000000002</v>
      </c>
      <c r="CEU13" s="27">
        <v>0.79600000000000004</v>
      </c>
      <c r="CEV13" s="27">
        <v>0.79349999999999998</v>
      </c>
      <c r="CEW13" s="27">
        <v>0.79759999999999998</v>
      </c>
      <c r="CEX13" s="27">
        <v>0.79959999999999998</v>
      </c>
      <c r="CEY13" s="27">
        <v>0.79959999999999998</v>
      </c>
      <c r="CEZ13" s="27">
        <v>0.79959999999999998</v>
      </c>
      <c r="CFA13" s="27">
        <v>0.79879999999999995</v>
      </c>
      <c r="CFB13" s="27">
        <v>0.7964</v>
      </c>
      <c r="CFC13" s="27">
        <v>0.79369999999999996</v>
      </c>
      <c r="CFD13" s="27">
        <v>0.79420000000000002</v>
      </c>
      <c r="CFE13" s="27">
        <v>0.80459999999999998</v>
      </c>
      <c r="CFF13" s="27">
        <v>0.80459999999999998</v>
      </c>
      <c r="CFG13" s="27">
        <v>0.80459999999999998</v>
      </c>
      <c r="CFH13" s="27">
        <v>0.80110000000000003</v>
      </c>
      <c r="CFI13" s="27">
        <v>0.80100000000000005</v>
      </c>
      <c r="CFJ13" s="27">
        <v>0.79920000000000002</v>
      </c>
      <c r="CFK13" s="27">
        <v>0.79479999999999995</v>
      </c>
      <c r="CFL13" s="27">
        <v>0.79249999999999998</v>
      </c>
      <c r="CFM13" s="27">
        <v>0.79249999999999998</v>
      </c>
      <c r="CFN13" s="27">
        <v>0.79249999999999998</v>
      </c>
      <c r="CFO13" s="27">
        <v>0.78949999999999998</v>
      </c>
      <c r="CFP13" s="27">
        <v>0.78959999999999997</v>
      </c>
      <c r="CFQ13" s="27">
        <v>0.79079999999999995</v>
      </c>
      <c r="CFR13" s="27">
        <v>0.79410000000000003</v>
      </c>
      <c r="CFS13" s="27">
        <v>0.79090000000000005</v>
      </c>
      <c r="CFT13" s="27">
        <v>0.79090000000000005</v>
      </c>
      <c r="CFU13" s="27">
        <v>0.79090000000000005</v>
      </c>
      <c r="CFV13" s="27">
        <v>0.79059999999999997</v>
      </c>
      <c r="CFW13" s="27">
        <v>0.79210000000000003</v>
      </c>
      <c r="CFX13" s="27">
        <v>0.79379999999999995</v>
      </c>
      <c r="CFY13" s="27">
        <v>0.79669999999999996</v>
      </c>
      <c r="CFZ13" s="27">
        <v>0.79649999999999999</v>
      </c>
      <c r="CGA13" s="27">
        <v>0.79649999999999999</v>
      </c>
      <c r="CGB13" s="27">
        <v>0.79649999999999999</v>
      </c>
      <c r="CGC13" s="27">
        <v>0.79810000000000003</v>
      </c>
      <c r="CGD13" s="27">
        <v>0.80169999999999997</v>
      </c>
      <c r="CGE13" s="27">
        <v>0.80559999999999998</v>
      </c>
      <c r="CGF13" s="27">
        <v>0.80630000000000002</v>
      </c>
      <c r="CGG13" s="27">
        <v>0.80820000000000003</v>
      </c>
      <c r="CGH13" s="27">
        <v>0.80820000000000003</v>
      </c>
      <c r="CGI13" s="27">
        <v>0.80820000000000003</v>
      </c>
      <c r="CGJ13" s="27">
        <v>0.81399999999999995</v>
      </c>
      <c r="CGK13" s="27">
        <v>0.81389999999999996</v>
      </c>
      <c r="CGL13" s="27">
        <v>0.81120000000000003</v>
      </c>
      <c r="CGM13" s="27">
        <v>0.81189999999999996</v>
      </c>
      <c r="CGN13" s="27">
        <v>0.81089999999999995</v>
      </c>
      <c r="CGO13" s="27">
        <v>0.81089999999999995</v>
      </c>
      <c r="CGP13" s="27">
        <v>0.81089999999999995</v>
      </c>
      <c r="CGQ13" s="27">
        <v>0.81079999999999997</v>
      </c>
      <c r="CGR13" s="27">
        <v>0.8105</v>
      </c>
      <c r="CGS13" s="27">
        <v>0.8105</v>
      </c>
      <c r="CGT13" s="27">
        <v>0.81059999999999999</v>
      </c>
      <c r="CGU13" s="27">
        <v>0.80740000000000001</v>
      </c>
      <c r="CGV13" s="27">
        <v>0.80740000000000001</v>
      </c>
      <c r="CGW13" s="27">
        <v>0.80740000000000001</v>
      </c>
      <c r="CGX13" s="27">
        <v>0.80800000000000005</v>
      </c>
      <c r="CGY13" s="27">
        <v>0.80549999999999999</v>
      </c>
      <c r="CGZ13" s="27">
        <v>0.80620000000000003</v>
      </c>
      <c r="CHA13" s="27">
        <v>0.80669999999999997</v>
      </c>
      <c r="CHB13" s="27">
        <v>0.80910000000000004</v>
      </c>
      <c r="CHC13" s="27">
        <v>0.80910000000000004</v>
      </c>
      <c r="CHD13" s="27">
        <v>0.80910000000000004</v>
      </c>
      <c r="CHE13" s="27">
        <v>0.80959999999999999</v>
      </c>
      <c r="CHF13" s="27">
        <v>0.80959999999999999</v>
      </c>
      <c r="CHG13" s="27">
        <v>0.80940000000000001</v>
      </c>
      <c r="CHH13" s="27">
        <v>0.80830000000000002</v>
      </c>
      <c r="CHI13" s="27">
        <v>0.80800000000000005</v>
      </c>
      <c r="CHJ13" s="27">
        <v>0.80800000000000005</v>
      </c>
      <c r="CHK13" s="27">
        <v>0.80800000000000005</v>
      </c>
      <c r="CHL13" s="27">
        <v>0.80869999999999997</v>
      </c>
      <c r="CHM13" s="27">
        <v>0.80779999999999996</v>
      </c>
      <c r="CHN13" s="27">
        <v>0.80700000000000005</v>
      </c>
      <c r="CHO13" s="27">
        <v>0.80600000000000005</v>
      </c>
      <c r="CHP13" s="27">
        <v>0.80669999999999997</v>
      </c>
      <c r="CHQ13" s="27">
        <v>0.80669999999999997</v>
      </c>
      <c r="CHR13" s="27">
        <v>0.80669999999999997</v>
      </c>
      <c r="CHS13" s="27">
        <v>0.8054</v>
      </c>
      <c r="CHT13" s="27">
        <v>0.80800000000000005</v>
      </c>
      <c r="CHU13" s="27">
        <v>0.81020000000000003</v>
      </c>
      <c r="CHV13" s="27">
        <v>0.80530000000000002</v>
      </c>
      <c r="CHW13" s="27">
        <v>0.80530000000000002</v>
      </c>
      <c r="CHX13" s="27">
        <v>0.80530000000000002</v>
      </c>
      <c r="CHY13" s="27">
        <v>0.80530000000000002</v>
      </c>
      <c r="CHZ13" s="27">
        <v>0.80530000000000002</v>
      </c>
      <c r="CIA13" s="27">
        <v>0.80359999999999998</v>
      </c>
      <c r="CIB13" s="27">
        <v>0.8054</v>
      </c>
      <c r="CIC13" s="27">
        <v>0.80410000000000004</v>
      </c>
      <c r="CID13" s="27">
        <v>0.8004</v>
      </c>
      <c r="CIE13" s="27">
        <v>0.8004</v>
      </c>
      <c r="CIF13" s="27">
        <v>0.8004</v>
      </c>
      <c r="CIG13" s="27">
        <v>0.80030000000000001</v>
      </c>
      <c r="CIH13" s="27">
        <v>0.79900000000000004</v>
      </c>
      <c r="CII13" s="27">
        <v>0.8</v>
      </c>
      <c r="CIJ13" s="27">
        <v>0.80020000000000002</v>
      </c>
      <c r="CIK13" s="27">
        <v>0.80120000000000002</v>
      </c>
      <c r="CIL13" s="27">
        <v>0.80120000000000002</v>
      </c>
      <c r="CIM13" s="27">
        <v>0.80120000000000002</v>
      </c>
      <c r="CIN13" s="27">
        <v>0.79890000000000005</v>
      </c>
      <c r="CIO13" s="27">
        <v>0.80120000000000002</v>
      </c>
      <c r="CIP13" s="27">
        <v>0.8024</v>
      </c>
      <c r="CIQ13" s="27">
        <v>0.80030000000000001</v>
      </c>
      <c r="CIR13" s="27">
        <v>0.80220000000000002</v>
      </c>
      <c r="CIS13" s="27">
        <v>0.80220000000000002</v>
      </c>
      <c r="CIT13" s="27">
        <v>0.80220000000000002</v>
      </c>
      <c r="CIU13" s="27">
        <v>0.80169999999999997</v>
      </c>
      <c r="CIV13" s="27">
        <v>0.80249999999999999</v>
      </c>
      <c r="CIW13" s="27">
        <v>0.8024</v>
      </c>
      <c r="CIX13" s="27">
        <v>0.80230000000000001</v>
      </c>
      <c r="CIY13" s="27">
        <v>0.80649999999999999</v>
      </c>
      <c r="CIZ13" s="27">
        <v>0.80649999999999999</v>
      </c>
      <c r="CJA13" s="27">
        <v>0.80649999999999999</v>
      </c>
      <c r="CJB13" s="27">
        <v>0.80859999999999999</v>
      </c>
      <c r="CJC13" s="27">
        <v>0.80720000000000003</v>
      </c>
      <c r="CJD13" s="27">
        <v>0.80679999999999996</v>
      </c>
      <c r="CJE13" s="27">
        <v>0.80859999999999999</v>
      </c>
      <c r="CJF13" s="27">
        <v>0.80800000000000005</v>
      </c>
      <c r="CJG13" s="27">
        <v>0.80800000000000005</v>
      </c>
      <c r="CJH13" s="27">
        <v>0.80800000000000005</v>
      </c>
      <c r="CJI13" s="27">
        <v>0.80679999999999996</v>
      </c>
      <c r="CJJ13" s="27">
        <v>0.80830000000000002</v>
      </c>
      <c r="CJK13" s="27">
        <v>0.80759999999999998</v>
      </c>
      <c r="CJL13" s="27">
        <v>0.80730000000000002</v>
      </c>
      <c r="CJM13" s="27">
        <v>0.80820000000000003</v>
      </c>
      <c r="CJN13" s="27">
        <v>0.80820000000000003</v>
      </c>
      <c r="CJO13" s="27">
        <v>0.80820000000000003</v>
      </c>
      <c r="CJP13" s="27">
        <v>0.80810000000000004</v>
      </c>
      <c r="CJQ13" s="27">
        <v>0.80740000000000001</v>
      </c>
      <c r="CJR13" s="27">
        <v>0.80400000000000005</v>
      </c>
      <c r="CJS13" s="27">
        <v>0.80669999999999997</v>
      </c>
      <c r="CJT13" s="27">
        <v>0.80800000000000005</v>
      </c>
      <c r="CJU13" s="27">
        <v>0.80800000000000005</v>
      </c>
      <c r="CJV13" s="27">
        <v>0.80800000000000005</v>
      </c>
      <c r="CJW13" s="27">
        <v>0.8075</v>
      </c>
      <c r="CJX13" s="27">
        <v>0.80789999999999995</v>
      </c>
      <c r="CJY13" s="27">
        <v>0.80759999999999998</v>
      </c>
      <c r="CJZ13" s="27">
        <v>0.80759999999999998</v>
      </c>
      <c r="CKA13" s="27">
        <v>0.80569999999999997</v>
      </c>
      <c r="CKB13" s="27">
        <v>0.80569999999999997</v>
      </c>
      <c r="CKC13" s="27">
        <v>0.80569999999999997</v>
      </c>
      <c r="CKD13" s="27">
        <v>0.80810000000000004</v>
      </c>
      <c r="CKE13" s="27">
        <v>0.80900000000000005</v>
      </c>
      <c r="CKF13" s="27">
        <v>0.80779999999999996</v>
      </c>
      <c r="CKG13" s="27">
        <v>0.80759999999999998</v>
      </c>
      <c r="CKH13" s="27">
        <v>0.81210000000000004</v>
      </c>
      <c r="CKI13" s="27">
        <v>0.81210000000000004</v>
      </c>
      <c r="CKJ13" s="27">
        <v>0.81210000000000004</v>
      </c>
      <c r="CKK13" s="27">
        <v>0.81430000000000002</v>
      </c>
      <c r="CKL13" s="27">
        <v>0.81540000000000001</v>
      </c>
      <c r="CKM13" s="27">
        <v>0.81479999999999997</v>
      </c>
      <c r="CKN13" s="27">
        <v>0.81359999999999999</v>
      </c>
      <c r="CKO13" s="27">
        <v>0.8155</v>
      </c>
      <c r="CKP13" s="27">
        <v>0.8155</v>
      </c>
      <c r="CKQ13" s="27">
        <v>0.8155</v>
      </c>
      <c r="CKR13" s="27">
        <v>0.81710000000000005</v>
      </c>
      <c r="CKS13" s="27">
        <v>0.81679999999999997</v>
      </c>
      <c r="CKT13" s="27">
        <v>0.81599999999999995</v>
      </c>
      <c r="CKU13" s="27">
        <v>0.81510000000000005</v>
      </c>
      <c r="CKV13" s="27">
        <v>0.81589999999999996</v>
      </c>
      <c r="CKW13" s="27">
        <v>0.81589999999999996</v>
      </c>
      <c r="CKX13" s="27">
        <v>0.81589999999999996</v>
      </c>
      <c r="CKY13" s="27">
        <v>0.81659999999999999</v>
      </c>
      <c r="CKZ13" s="27">
        <v>0.81459999999999999</v>
      </c>
      <c r="CLA13" s="27">
        <v>0.81379999999999997</v>
      </c>
      <c r="CLB13" s="27">
        <v>0.81320000000000003</v>
      </c>
      <c r="CLC13" s="27">
        <v>0.8125</v>
      </c>
      <c r="CLD13" s="27">
        <v>0.8125</v>
      </c>
      <c r="CLE13" s="27">
        <v>0.8125</v>
      </c>
      <c r="CLF13" s="27">
        <v>0.81789999999999996</v>
      </c>
      <c r="CLG13" s="27">
        <v>0.81950000000000001</v>
      </c>
      <c r="CLH13" s="27">
        <v>0.81889999999999996</v>
      </c>
      <c r="CLI13" s="27">
        <v>0.81889999999999996</v>
      </c>
      <c r="CLJ13" s="27">
        <v>0.81759999999999999</v>
      </c>
      <c r="CLK13" s="27">
        <v>0.81759999999999999</v>
      </c>
      <c r="CLL13" s="27">
        <v>0.81759999999999999</v>
      </c>
      <c r="CLM13" s="27">
        <v>0.81830000000000003</v>
      </c>
      <c r="CLN13" s="27">
        <v>0.81950000000000001</v>
      </c>
      <c r="CLO13" s="27">
        <v>0.81950000000000001</v>
      </c>
      <c r="CLP13" s="27">
        <v>0.81950000000000001</v>
      </c>
      <c r="CLQ13" s="27">
        <v>0.81910000000000005</v>
      </c>
      <c r="CLR13" s="27">
        <v>0.81910000000000005</v>
      </c>
      <c r="CLS13" s="27">
        <v>0.81910000000000005</v>
      </c>
      <c r="CLT13" s="27">
        <v>0.82030000000000003</v>
      </c>
      <c r="CLU13" s="27">
        <v>0.82050000000000001</v>
      </c>
      <c r="CLV13" s="27">
        <v>0.82089999999999996</v>
      </c>
      <c r="CLW13" s="27">
        <v>0.81930000000000003</v>
      </c>
      <c r="CLX13" s="27">
        <v>0.81859999999999999</v>
      </c>
      <c r="CLY13" s="27">
        <v>0.81859999999999999</v>
      </c>
      <c r="CLZ13" s="27">
        <v>0.81859999999999999</v>
      </c>
      <c r="CMA13" s="27">
        <v>0.81930000000000003</v>
      </c>
      <c r="CMB13" s="27">
        <v>0.81879999999999997</v>
      </c>
      <c r="CMC13" s="27">
        <v>0.81879999999999997</v>
      </c>
      <c r="CMD13" s="27">
        <v>0.81859999999999999</v>
      </c>
      <c r="CME13" s="27">
        <v>0.81899999999999995</v>
      </c>
      <c r="CMF13" s="27">
        <v>0.81899999999999995</v>
      </c>
      <c r="CMG13" s="27">
        <v>0.81899999999999995</v>
      </c>
      <c r="CMH13" s="27">
        <v>0.82030000000000003</v>
      </c>
      <c r="CMI13" s="27">
        <v>0.8206</v>
      </c>
      <c r="CMJ13" s="27">
        <v>0.82130000000000003</v>
      </c>
      <c r="CMK13" s="27">
        <v>0.8206</v>
      </c>
      <c r="CML13" s="27">
        <v>0.81879999999999997</v>
      </c>
      <c r="CMM13" s="27">
        <v>0.81879999999999997</v>
      </c>
      <c r="CMN13" s="27">
        <v>0.81879999999999997</v>
      </c>
      <c r="CMO13" s="27">
        <v>0.81940000000000002</v>
      </c>
      <c r="CMP13" s="27">
        <v>0.81720000000000004</v>
      </c>
      <c r="CMQ13" s="27">
        <v>0.81869999999999998</v>
      </c>
      <c r="CMR13" s="27">
        <v>0.81789999999999996</v>
      </c>
      <c r="CMS13" s="27">
        <v>0.81689999999999996</v>
      </c>
      <c r="CMT13" s="27">
        <v>0.81689999999999996</v>
      </c>
      <c r="CMU13" s="27">
        <v>0.81689999999999996</v>
      </c>
      <c r="CMV13" s="27">
        <v>0.81630000000000003</v>
      </c>
      <c r="CMW13" s="27">
        <v>0.81610000000000005</v>
      </c>
      <c r="CMX13" s="27">
        <v>0.81669999999999998</v>
      </c>
      <c r="CMY13" s="27">
        <v>0.81640000000000001</v>
      </c>
      <c r="CMZ13" s="27">
        <v>0.81499999999999995</v>
      </c>
      <c r="CNA13" s="27">
        <v>0.81499999999999995</v>
      </c>
      <c r="CNB13" s="27">
        <v>0.81499999999999995</v>
      </c>
      <c r="CNC13" s="27">
        <v>0.8165</v>
      </c>
      <c r="CND13" s="27">
        <v>0.81840000000000002</v>
      </c>
      <c r="CNE13" s="27">
        <v>0.81699999999999995</v>
      </c>
      <c r="CNF13" s="27">
        <v>0.81779999999999997</v>
      </c>
      <c r="CNG13" s="27">
        <v>0.81569999999999998</v>
      </c>
      <c r="CNH13" s="27">
        <v>0.81569999999999998</v>
      </c>
      <c r="CNI13" s="27">
        <v>0.81569999999999998</v>
      </c>
      <c r="CNJ13" s="27">
        <v>0.81679999999999997</v>
      </c>
      <c r="CNK13" s="27">
        <v>0.81779999999999997</v>
      </c>
      <c r="CNL13" s="27">
        <v>0.81730000000000003</v>
      </c>
      <c r="CNM13" s="27">
        <v>0.81599999999999995</v>
      </c>
      <c r="CNN13" s="27">
        <v>0.81810000000000005</v>
      </c>
      <c r="CNO13" s="27">
        <v>0.81810000000000005</v>
      </c>
      <c r="CNP13" s="27">
        <v>0.81810000000000005</v>
      </c>
      <c r="CNQ13" s="27">
        <v>0.8196</v>
      </c>
      <c r="CNR13" s="27">
        <v>0.8196</v>
      </c>
      <c r="CNS13" s="27">
        <v>0.82</v>
      </c>
      <c r="CNT13" s="27">
        <v>0.81869999999999998</v>
      </c>
      <c r="CNU13" s="27">
        <v>0.81830000000000003</v>
      </c>
      <c r="CNV13" s="27">
        <v>0.81830000000000003</v>
      </c>
      <c r="CNW13" s="27">
        <v>0.81830000000000003</v>
      </c>
      <c r="CNX13" s="27">
        <v>0.82</v>
      </c>
      <c r="CNY13" s="27">
        <v>0.8175</v>
      </c>
      <c r="CNZ13" s="27">
        <v>0.81640000000000001</v>
      </c>
      <c r="COA13" s="27">
        <v>0.81840000000000002</v>
      </c>
      <c r="COB13" s="27">
        <v>0.81910000000000005</v>
      </c>
      <c r="COC13" s="27">
        <v>0.81910000000000005</v>
      </c>
      <c r="COD13" s="27">
        <v>0.81910000000000005</v>
      </c>
      <c r="COE13" s="27">
        <v>0.82130000000000003</v>
      </c>
      <c r="COF13" s="27">
        <v>0.82240000000000002</v>
      </c>
      <c r="COG13" s="27">
        <v>0.81910000000000005</v>
      </c>
      <c r="COH13" s="27">
        <v>0.81899999999999995</v>
      </c>
      <c r="COI13" s="27">
        <v>0.81910000000000005</v>
      </c>
      <c r="COJ13" s="27">
        <v>0.81910000000000005</v>
      </c>
      <c r="COK13" s="27">
        <v>0.81910000000000005</v>
      </c>
      <c r="COL13" s="27">
        <v>0.81469999999999998</v>
      </c>
      <c r="COM13" s="27">
        <v>0.81410000000000005</v>
      </c>
      <c r="CON13" s="27">
        <v>0.81399999999999995</v>
      </c>
      <c r="COO13" s="27">
        <v>0.81240000000000001</v>
      </c>
      <c r="COP13" s="27">
        <v>0.81510000000000005</v>
      </c>
      <c r="COQ13" s="27">
        <v>0.81510000000000005</v>
      </c>
      <c r="COR13" s="27">
        <v>0.81510000000000005</v>
      </c>
      <c r="COS13" s="27">
        <v>0.81399999999999995</v>
      </c>
      <c r="COT13" s="27">
        <v>0.81179999999999997</v>
      </c>
      <c r="COU13" s="27">
        <v>0.81399999999999995</v>
      </c>
      <c r="COV13" s="27">
        <v>0.81359999999999999</v>
      </c>
      <c r="COW13" s="27">
        <v>0.81589999999999996</v>
      </c>
      <c r="COX13" s="27">
        <v>0.81589999999999996</v>
      </c>
      <c r="COY13" s="27">
        <v>0.81589999999999996</v>
      </c>
      <c r="COZ13" s="27">
        <v>0.81420000000000003</v>
      </c>
      <c r="CPA13" s="27">
        <v>0.81069999999999998</v>
      </c>
      <c r="CPB13" s="27">
        <v>0.81540000000000001</v>
      </c>
      <c r="CPC13" s="27">
        <v>0.81379999999999997</v>
      </c>
      <c r="CPD13" s="27">
        <v>0.81720000000000004</v>
      </c>
      <c r="CPE13" s="27">
        <v>0.81720000000000004</v>
      </c>
      <c r="CPF13" s="27">
        <v>0.81720000000000004</v>
      </c>
      <c r="CPG13" s="27">
        <v>0.81579999999999997</v>
      </c>
      <c r="CPH13" s="27">
        <v>0.81669999999999998</v>
      </c>
      <c r="CPI13" s="27">
        <v>0.81530000000000002</v>
      </c>
      <c r="CPJ13" s="27">
        <v>0.81689999999999996</v>
      </c>
      <c r="CPK13" s="27">
        <v>0.81979999999999997</v>
      </c>
      <c r="CPL13" s="27">
        <v>0.81979999999999997</v>
      </c>
      <c r="CPM13" s="27">
        <v>0.81979999999999997</v>
      </c>
      <c r="CPN13" s="27">
        <v>0.81330000000000002</v>
      </c>
      <c r="CPO13" s="27">
        <v>0.81389999999999996</v>
      </c>
      <c r="CPP13" s="27">
        <v>0.81210000000000004</v>
      </c>
      <c r="CPQ13" s="27">
        <v>0.80889999999999995</v>
      </c>
      <c r="CPR13" s="27">
        <v>0.80730000000000002</v>
      </c>
      <c r="CPS13" s="27">
        <v>0.80730000000000002</v>
      </c>
      <c r="CPT13" s="27">
        <v>0.80730000000000002</v>
      </c>
      <c r="CPU13" s="27">
        <v>0.80279999999999996</v>
      </c>
      <c r="CPV13" s="27">
        <v>0.80100000000000005</v>
      </c>
      <c r="CPW13" s="27">
        <v>0.8024</v>
      </c>
      <c r="CPX13" s="27">
        <v>0.8014</v>
      </c>
      <c r="CPY13" s="27">
        <v>0.80089999999999995</v>
      </c>
      <c r="CPZ13" s="27">
        <v>0.80089999999999995</v>
      </c>
      <c r="CQA13" s="27">
        <v>0.80089999999999995</v>
      </c>
      <c r="CQB13" s="27">
        <v>0.79820000000000002</v>
      </c>
      <c r="CQC13" s="27">
        <v>0.79759999999999998</v>
      </c>
      <c r="CQD13" s="27">
        <v>0.79849999999999999</v>
      </c>
      <c r="CQE13" s="27">
        <v>0.79949999999999999</v>
      </c>
      <c r="CQF13" s="27">
        <v>0.79990000000000006</v>
      </c>
      <c r="CQG13" s="27">
        <v>0.79990000000000006</v>
      </c>
      <c r="CQH13" s="27">
        <v>0.79990000000000006</v>
      </c>
      <c r="CQI13" s="27">
        <v>0.80249999999999999</v>
      </c>
      <c r="CQJ13" s="27">
        <v>0.79890000000000005</v>
      </c>
      <c r="CQK13" s="27">
        <v>0.79990000000000006</v>
      </c>
      <c r="CQL13" s="27">
        <v>0.79700000000000004</v>
      </c>
      <c r="CQM13" s="27">
        <v>0.7984</v>
      </c>
      <c r="CQN13" s="27">
        <v>0.7984</v>
      </c>
      <c r="CQO13" s="27">
        <v>0.7984</v>
      </c>
      <c r="CQP13" s="27">
        <v>0.7994</v>
      </c>
      <c r="CQQ13" s="27">
        <v>0.79969999999999997</v>
      </c>
      <c r="CQR13" s="27">
        <v>0.80249999999999999</v>
      </c>
      <c r="CQS13" s="27">
        <v>0.80349999999999999</v>
      </c>
      <c r="CQT13" s="27">
        <v>0.80159999999999998</v>
      </c>
      <c r="CQU13" s="27">
        <v>0.80159999999999998</v>
      </c>
      <c r="CQV13" s="27">
        <v>0.80159999999999998</v>
      </c>
      <c r="CQW13" s="27">
        <v>0.80259999999999998</v>
      </c>
      <c r="CQX13" s="27">
        <v>0.80230000000000001</v>
      </c>
      <c r="CQY13" s="27">
        <v>0.80630000000000002</v>
      </c>
      <c r="CQZ13" s="27">
        <v>0.8054</v>
      </c>
      <c r="CRA13" s="27">
        <v>0.80269999999999997</v>
      </c>
      <c r="CRB13" s="27">
        <v>0.80269999999999997</v>
      </c>
      <c r="CRC13" s="27">
        <v>0.80269999999999997</v>
      </c>
      <c r="CRD13" s="27">
        <v>0.80349999999999999</v>
      </c>
      <c r="CRE13" s="27">
        <v>0.80300000000000005</v>
      </c>
      <c r="CRF13" s="27">
        <v>0.80400000000000005</v>
      </c>
      <c r="CRG13" s="27">
        <v>0.80210000000000004</v>
      </c>
      <c r="CRH13" s="27">
        <v>0.7994</v>
      </c>
      <c r="CRI13" s="27">
        <v>0.7994</v>
      </c>
      <c r="CRJ13" s="27">
        <v>0.7994</v>
      </c>
      <c r="CRK13" s="27">
        <v>0.7994</v>
      </c>
      <c r="CRL13" s="27">
        <v>0.79500000000000004</v>
      </c>
      <c r="CRM13" s="27">
        <v>0.79410000000000003</v>
      </c>
      <c r="CRN13" s="27">
        <v>0.79300000000000004</v>
      </c>
      <c r="CRO13" s="27">
        <v>0.79569999999999996</v>
      </c>
      <c r="CRP13" s="27">
        <v>0.79569999999999996</v>
      </c>
      <c r="CRQ13" s="27">
        <v>0.79569999999999996</v>
      </c>
      <c r="CRR13" s="27">
        <v>0.79769999999999996</v>
      </c>
      <c r="CRS13" s="27">
        <v>0.79359999999999997</v>
      </c>
      <c r="CRT13" s="27">
        <v>0.79259999999999997</v>
      </c>
      <c r="CRU13" s="27">
        <v>0.78939999999999999</v>
      </c>
      <c r="CRV13" s="27">
        <v>0.78820000000000001</v>
      </c>
      <c r="CRW13" s="27">
        <v>0.78820000000000001</v>
      </c>
      <c r="CRX13" s="27">
        <v>0.78820000000000001</v>
      </c>
      <c r="CRY13" s="27">
        <v>0.7863</v>
      </c>
      <c r="CRZ13" s="27">
        <v>0.79100000000000004</v>
      </c>
      <c r="CSA13" s="27">
        <v>0.78900000000000003</v>
      </c>
      <c r="CSB13" s="27">
        <v>0.78649999999999998</v>
      </c>
      <c r="CSC13" s="27">
        <v>0.78849999999999998</v>
      </c>
      <c r="CSD13" s="27">
        <v>0.78849999999999998</v>
      </c>
      <c r="CSE13" s="27">
        <v>0.78849999999999998</v>
      </c>
      <c r="CSF13" s="27">
        <v>0.79169999999999996</v>
      </c>
      <c r="CSG13" s="27">
        <v>0.79110000000000003</v>
      </c>
      <c r="CSH13" s="27">
        <v>0.79159999999999997</v>
      </c>
      <c r="CSI13" s="27">
        <v>0.78910000000000002</v>
      </c>
      <c r="CSJ13" s="27">
        <v>0.78820000000000001</v>
      </c>
      <c r="CSK13" s="27">
        <v>0.78820000000000001</v>
      </c>
      <c r="CSL13" s="27">
        <v>0.78820000000000001</v>
      </c>
      <c r="CSM13" s="27">
        <v>0.78180000000000005</v>
      </c>
      <c r="CSN13" s="27">
        <v>0.78269999999999995</v>
      </c>
      <c r="CSO13" s="27">
        <v>0.78049999999999997</v>
      </c>
      <c r="CSP13" s="27">
        <v>0.77939999999999998</v>
      </c>
      <c r="CSQ13" s="27">
        <v>0.78320000000000001</v>
      </c>
      <c r="CSR13" s="27">
        <v>0.78320000000000001</v>
      </c>
      <c r="CSS13" s="27">
        <v>0.78320000000000001</v>
      </c>
      <c r="CST13" s="27">
        <v>0.78690000000000004</v>
      </c>
      <c r="CSU13" s="27">
        <v>0.78879999999999995</v>
      </c>
      <c r="CSV13" s="27">
        <v>0.78959999999999997</v>
      </c>
      <c r="CSW13" s="27">
        <v>0.78639999999999999</v>
      </c>
      <c r="CSX13" s="27">
        <v>0.78539999999999999</v>
      </c>
      <c r="CSY13" s="27">
        <v>0.78539999999999999</v>
      </c>
      <c r="CSZ13" s="27">
        <v>0.78539999999999999</v>
      </c>
      <c r="CTA13" s="27">
        <v>0.77949999999999997</v>
      </c>
      <c r="CTB13" s="27">
        <v>0.78139999999999998</v>
      </c>
      <c r="CTC13" s="27">
        <v>0.77849999999999997</v>
      </c>
      <c r="CTD13" s="27">
        <v>0.78100000000000003</v>
      </c>
      <c r="CTE13" s="27">
        <v>0.7772</v>
      </c>
      <c r="CTF13" s="27">
        <v>0.7772</v>
      </c>
      <c r="CTG13" s="27">
        <v>0.7772</v>
      </c>
      <c r="CTH13" s="27">
        <v>0.78600000000000003</v>
      </c>
      <c r="CTI13" s="27">
        <v>0.7823</v>
      </c>
      <c r="CTJ13" s="27">
        <v>0.7762</v>
      </c>
      <c r="CTK13" s="27">
        <v>0.77680000000000005</v>
      </c>
      <c r="CTL13" s="27">
        <v>0.77280000000000004</v>
      </c>
      <c r="CTM13" s="27">
        <v>0.77280000000000004</v>
      </c>
      <c r="CTN13" s="27">
        <v>0.77280000000000004</v>
      </c>
      <c r="CTO13" s="27">
        <v>0.77729999999999999</v>
      </c>
      <c r="CTP13" s="27">
        <v>0.77990000000000004</v>
      </c>
      <c r="CTQ13" s="27">
        <v>0.78259999999999996</v>
      </c>
      <c r="CTR13" s="27">
        <v>0.78349999999999997</v>
      </c>
      <c r="CTS13" s="27">
        <v>0.78220000000000001</v>
      </c>
      <c r="CTT13" s="27">
        <v>0.78220000000000001</v>
      </c>
      <c r="CTU13" s="27">
        <v>0.78220000000000001</v>
      </c>
      <c r="CTV13" s="27">
        <v>0.78400000000000003</v>
      </c>
      <c r="CTW13" s="27">
        <v>0.78290000000000004</v>
      </c>
      <c r="CTX13" s="27">
        <v>0.78749999999999998</v>
      </c>
      <c r="CTY13" s="27">
        <v>0.78590000000000004</v>
      </c>
      <c r="CTZ13" s="27">
        <v>0.78549999999999998</v>
      </c>
      <c r="CUA13" s="27">
        <v>0.78549999999999998</v>
      </c>
      <c r="CUB13" s="27">
        <v>0.78549999999999998</v>
      </c>
      <c r="CUC13" s="27">
        <v>0.78859999999999997</v>
      </c>
      <c r="CUD13" s="27">
        <v>0.78939999999999999</v>
      </c>
      <c r="CUE13" s="27">
        <v>0.79630000000000001</v>
      </c>
      <c r="CUF13" s="27">
        <v>0.79549999999999998</v>
      </c>
      <c r="CUG13" s="27">
        <v>0.79930000000000001</v>
      </c>
      <c r="CUH13" s="27">
        <v>0.79930000000000001</v>
      </c>
      <c r="CUI13" s="27">
        <v>0.79930000000000001</v>
      </c>
      <c r="CUJ13" s="27">
        <v>0.80010000000000003</v>
      </c>
      <c r="CUK13" s="27">
        <v>0.79779999999999995</v>
      </c>
      <c r="CUL13" s="27">
        <v>0.80230000000000001</v>
      </c>
      <c r="CUM13" s="27">
        <v>0.80130000000000001</v>
      </c>
      <c r="CUN13" s="27">
        <v>0.80530000000000002</v>
      </c>
      <c r="CUO13" s="27">
        <v>0.80530000000000002</v>
      </c>
      <c r="CUP13" s="27">
        <v>0.80530000000000002</v>
      </c>
      <c r="CUQ13" s="27">
        <v>0.80469999999999997</v>
      </c>
      <c r="CUR13" s="27">
        <v>0.80600000000000005</v>
      </c>
      <c r="CUS13" s="27">
        <v>0.80869999999999997</v>
      </c>
      <c r="CUT13" s="27">
        <v>0.80869999999999997</v>
      </c>
      <c r="CUU13" s="27">
        <v>0.80679999999999996</v>
      </c>
      <c r="CUV13" s="27">
        <v>0.80679999999999996</v>
      </c>
      <c r="CUW13" s="27">
        <v>0.80679999999999996</v>
      </c>
      <c r="CUX13" s="27">
        <v>0.8054</v>
      </c>
      <c r="CUY13" s="27">
        <v>0.80330000000000001</v>
      </c>
      <c r="CUZ13" s="27">
        <v>0.80169999999999997</v>
      </c>
      <c r="CVA13" s="27">
        <v>0.80010000000000003</v>
      </c>
      <c r="CVB13" s="27">
        <v>0.80059999999999998</v>
      </c>
      <c r="CVC13" s="27">
        <v>0.80059999999999998</v>
      </c>
      <c r="CVD13" s="27">
        <v>0.80059999999999998</v>
      </c>
      <c r="CVE13" s="27">
        <v>0.79879999999999995</v>
      </c>
      <c r="CVF13" s="27">
        <v>0.79930000000000001</v>
      </c>
      <c r="CVG13" s="27">
        <v>0.80010000000000003</v>
      </c>
      <c r="CVH13" s="27">
        <v>0.79900000000000004</v>
      </c>
      <c r="CVI13" s="27">
        <v>0.80259999999999998</v>
      </c>
      <c r="CVJ13" s="27">
        <v>0.80259999999999998</v>
      </c>
      <c r="CVK13" s="27">
        <v>0.80259999999999998</v>
      </c>
      <c r="CVL13" s="27">
        <v>0.79679999999999995</v>
      </c>
      <c r="CVM13" s="27">
        <v>0.79479999999999995</v>
      </c>
      <c r="CVN13" s="27">
        <v>0.79320000000000002</v>
      </c>
      <c r="CVO13" s="27">
        <v>0.79320000000000002</v>
      </c>
      <c r="CVP13" s="27">
        <v>0.79320000000000002</v>
      </c>
      <c r="CVQ13" s="27">
        <v>0.79320000000000002</v>
      </c>
      <c r="CVR13" s="27">
        <v>0.79320000000000002</v>
      </c>
      <c r="CVS13" s="27">
        <v>0.79320000000000002</v>
      </c>
      <c r="CVT13" s="27">
        <v>0.79410000000000003</v>
      </c>
      <c r="CVU13" s="27">
        <v>0.79849999999999999</v>
      </c>
      <c r="CVV13" s="27">
        <v>0.79700000000000004</v>
      </c>
      <c r="CVW13" s="27">
        <v>0.79620000000000002</v>
      </c>
      <c r="CVX13" s="27">
        <v>0.79620000000000002</v>
      </c>
      <c r="CVY13" s="27">
        <v>0.79620000000000002</v>
      </c>
      <c r="CVZ13" s="27">
        <v>0.79449999999999998</v>
      </c>
      <c r="CWA13" s="27">
        <v>0.79569999999999996</v>
      </c>
      <c r="CWB13" s="27">
        <v>0.79630000000000001</v>
      </c>
      <c r="CWC13" s="27">
        <v>0.79339999999999999</v>
      </c>
      <c r="CWD13" s="27">
        <v>0.79069999999999996</v>
      </c>
      <c r="CWE13" s="27">
        <v>0.79069999999999996</v>
      </c>
      <c r="CWF13" s="27">
        <v>0.79069999999999996</v>
      </c>
      <c r="CWG13" s="27">
        <v>0.78939999999999999</v>
      </c>
      <c r="CWH13" s="27">
        <v>0.79149999999999998</v>
      </c>
      <c r="CWI13" s="27">
        <v>0.79159999999999997</v>
      </c>
      <c r="CWJ13" s="27">
        <v>0.79459999999999997</v>
      </c>
      <c r="CWK13" s="27">
        <v>0.79349999999999998</v>
      </c>
      <c r="CWL13" s="27">
        <v>0.79349999999999998</v>
      </c>
      <c r="CWM13" s="27">
        <v>0.79349999999999998</v>
      </c>
      <c r="CWN13" s="27">
        <v>0.79079999999999995</v>
      </c>
      <c r="CWO13" s="27">
        <v>0.78939999999999999</v>
      </c>
      <c r="CWP13" s="27">
        <v>0.79220000000000002</v>
      </c>
      <c r="CWQ13" s="27">
        <v>0.79259999999999997</v>
      </c>
      <c r="CWR13" s="27">
        <v>0.79849999999999999</v>
      </c>
      <c r="CWS13" s="27">
        <v>0.79849999999999999</v>
      </c>
      <c r="CWT13" s="27">
        <v>0.79849999999999999</v>
      </c>
      <c r="CWU13" s="27">
        <v>0.79800000000000004</v>
      </c>
      <c r="CWV13" s="27">
        <v>0.79259999999999997</v>
      </c>
      <c r="CWW13" s="27">
        <v>0.79220000000000002</v>
      </c>
      <c r="CWX13" s="27">
        <v>0.79600000000000004</v>
      </c>
      <c r="CWY13" s="27">
        <v>0.79969999999999997</v>
      </c>
      <c r="CWZ13" s="27">
        <v>0.79969999999999997</v>
      </c>
      <c r="CXA13" s="27">
        <v>0.79969999999999997</v>
      </c>
      <c r="CXB13" s="27">
        <v>0.80020000000000002</v>
      </c>
      <c r="CXC13" s="27">
        <v>0.80369999999999997</v>
      </c>
      <c r="CXD13" s="27">
        <v>0.79859999999999998</v>
      </c>
      <c r="CXE13" s="27">
        <v>0.79359999999999997</v>
      </c>
      <c r="CXF13" s="27">
        <v>0.7964</v>
      </c>
      <c r="CXG13" s="27">
        <v>0.7964</v>
      </c>
      <c r="CXH13" s="27">
        <v>0.7964</v>
      </c>
      <c r="CXI13" s="27">
        <v>0.79610000000000003</v>
      </c>
      <c r="CXJ13" s="27">
        <v>0.79479999999999995</v>
      </c>
      <c r="CXK13" s="27">
        <v>0.79590000000000005</v>
      </c>
      <c r="CXL13" s="27">
        <v>0.79890000000000005</v>
      </c>
      <c r="CXM13" s="27">
        <v>0.79549999999999998</v>
      </c>
      <c r="CXN13" s="27">
        <v>0.79549999999999998</v>
      </c>
      <c r="CXO13" s="27">
        <v>0.79549999999999998</v>
      </c>
      <c r="CXP13" s="27">
        <v>0.78710000000000002</v>
      </c>
      <c r="CXQ13" s="27">
        <v>0.79279999999999995</v>
      </c>
      <c r="CXR13" s="27">
        <v>0.79090000000000005</v>
      </c>
      <c r="CXS13" s="27">
        <v>0.7974</v>
      </c>
      <c r="CXT13" s="27">
        <v>0.79279999999999995</v>
      </c>
      <c r="CXU13" s="27">
        <v>0.79279999999999995</v>
      </c>
      <c r="CXV13" s="27">
        <v>0.79279999999999995</v>
      </c>
      <c r="CXW13" s="27">
        <v>0.80300000000000005</v>
      </c>
      <c r="CXX13" s="27">
        <v>0.80359999999999998</v>
      </c>
      <c r="CXY13" s="27">
        <v>0.80100000000000005</v>
      </c>
      <c r="CXZ13" s="27">
        <v>0.8</v>
      </c>
      <c r="CYA13" s="27">
        <v>0.8024</v>
      </c>
      <c r="CYB13" s="27">
        <v>0.8024</v>
      </c>
      <c r="CYC13" s="27">
        <v>0.8024</v>
      </c>
      <c r="CYD13" s="27">
        <v>0.8014</v>
      </c>
      <c r="CYE13" s="27">
        <v>0.79869999999999997</v>
      </c>
      <c r="CYF13" s="27">
        <v>0.79920000000000002</v>
      </c>
      <c r="CYG13" s="27">
        <v>0.79339999999999999</v>
      </c>
      <c r="CYH13" s="27">
        <v>0.7974</v>
      </c>
      <c r="CYI13" s="27">
        <v>0.7974</v>
      </c>
      <c r="CYJ13" s="27">
        <v>0.7974</v>
      </c>
      <c r="CYK13" s="27">
        <v>0.79610000000000003</v>
      </c>
      <c r="CYL13" s="27">
        <v>0.78690000000000004</v>
      </c>
      <c r="CYM13" s="27">
        <v>0.78680000000000005</v>
      </c>
      <c r="CYN13" s="27">
        <v>0.79</v>
      </c>
      <c r="CYO13" s="27">
        <v>0.78369999999999995</v>
      </c>
      <c r="CYP13" s="27">
        <v>0.78369999999999995</v>
      </c>
      <c r="CYQ13" s="27">
        <v>0.78369999999999995</v>
      </c>
      <c r="CYR13" s="27">
        <v>0.78490000000000004</v>
      </c>
      <c r="CYS13" s="27">
        <v>0.78159999999999996</v>
      </c>
      <c r="CYT13" s="27">
        <v>0.77929999999999999</v>
      </c>
      <c r="CYU13" s="27">
        <v>0.77490000000000003</v>
      </c>
      <c r="CYV13" s="27">
        <v>0.77549999999999997</v>
      </c>
      <c r="CYW13" s="27">
        <v>0.77549999999999997</v>
      </c>
      <c r="CYX13" s="27">
        <v>0.77549999999999997</v>
      </c>
      <c r="CYY13" s="27">
        <v>0.77459999999999996</v>
      </c>
      <c r="CYZ13" s="27">
        <v>0.77359999999999995</v>
      </c>
      <c r="CZA13" s="27">
        <v>0.77600000000000002</v>
      </c>
      <c r="CZB13" s="27">
        <v>0.77080000000000004</v>
      </c>
      <c r="CZC13" s="27">
        <v>0.77300000000000002</v>
      </c>
      <c r="CZD13" s="27">
        <v>0.77300000000000002</v>
      </c>
      <c r="CZE13" s="27">
        <v>0.77300000000000002</v>
      </c>
      <c r="CZF13" s="27">
        <v>0.77480000000000004</v>
      </c>
      <c r="CZG13" s="27">
        <v>0.77539999999999998</v>
      </c>
      <c r="CZH13" s="27">
        <v>0.77759999999999996</v>
      </c>
      <c r="CZI13" s="27">
        <v>0.77080000000000004</v>
      </c>
      <c r="CZJ13" s="27">
        <v>0.76929999999999998</v>
      </c>
      <c r="CZK13" s="27">
        <v>0.76929999999999998</v>
      </c>
      <c r="CZL13" s="27">
        <v>0.76929999999999998</v>
      </c>
      <c r="CZM13" s="27">
        <v>0.76700000000000002</v>
      </c>
      <c r="CZN13" s="27">
        <v>0.77200000000000002</v>
      </c>
      <c r="CZO13" s="27">
        <v>0.77139999999999997</v>
      </c>
      <c r="CZP13" s="27">
        <v>0.77329999999999999</v>
      </c>
      <c r="CZQ13" s="27">
        <v>0.77329999999999999</v>
      </c>
      <c r="CZR13" s="27">
        <v>0.77329999999999999</v>
      </c>
      <c r="CZS13" s="27">
        <v>0.77329999999999999</v>
      </c>
      <c r="CZT13" s="27">
        <v>0.77270000000000005</v>
      </c>
      <c r="CZU13" s="27">
        <v>0.7712</v>
      </c>
      <c r="CZV13" s="27">
        <v>0.76759999999999995</v>
      </c>
      <c r="CZW13" s="27">
        <v>0.76639999999999997</v>
      </c>
      <c r="CZX13" s="27">
        <v>0.76829999999999998</v>
      </c>
      <c r="CZY13" s="27">
        <v>0.76829999999999998</v>
      </c>
      <c r="CZZ13" s="27">
        <v>0.76829999999999998</v>
      </c>
      <c r="DAA13" s="27">
        <v>0.76600000000000001</v>
      </c>
      <c r="DAB13" s="27">
        <v>0.76539999999999997</v>
      </c>
      <c r="DAC13" s="27">
        <v>0.76819999999999999</v>
      </c>
      <c r="DAD13" s="27">
        <v>0.77070000000000005</v>
      </c>
      <c r="DAE13" s="27">
        <v>0.77110000000000001</v>
      </c>
      <c r="DAF13" s="27">
        <v>0.77110000000000001</v>
      </c>
      <c r="DAG13" s="27">
        <v>0.77110000000000001</v>
      </c>
      <c r="DAH13" s="27">
        <v>0.77690000000000003</v>
      </c>
      <c r="DAI13" s="27">
        <v>0.7772</v>
      </c>
      <c r="DAJ13" s="27">
        <v>0.77769999999999995</v>
      </c>
      <c r="DAK13" s="27">
        <v>0.7802</v>
      </c>
      <c r="DAL13" s="27">
        <v>0.78090000000000004</v>
      </c>
      <c r="DAM13" s="27">
        <v>0.78090000000000004</v>
      </c>
      <c r="DAN13" s="27">
        <v>0.78090000000000004</v>
      </c>
      <c r="DAO13" s="27">
        <v>0.77929999999999999</v>
      </c>
      <c r="DAP13" s="27">
        <v>0.77739999999999998</v>
      </c>
      <c r="DAQ13" s="27">
        <v>0.77059999999999995</v>
      </c>
      <c r="DAR13" s="27">
        <v>0.76990000000000003</v>
      </c>
      <c r="DAS13" s="27">
        <v>0.76190000000000002</v>
      </c>
      <c r="DAT13" s="27">
        <v>0.76190000000000002</v>
      </c>
      <c r="DAU13" s="27">
        <v>0.76190000000000002</v>
      </c>
      <c r="DAV13" s="27">
        <v>0.76529999999999998</v>
      </c>
      <c r="DAW13" s="27">
        <v>0.76539999999999997</v>
      </c>
      <c r="DAX13" s="27">
        <v>0.76900000000000002</v>
      </c>
      <c r="DAY13" s="27">
        <v>0.76790000000000003</v>
      </c>
      <c r="DAZ13" s="27">
        <v>0.77229999999999999</v>
      </c>
      <c r="DBA13" s="27">
        <v>0.77229999999999999</v>
      </c>
      <c r="DBB13" s="27">
        <v>0.77229999999999999</v>
      </c>
      <c r="DBC13" s="27">
        <v>0.77239999999999998</v>
      </c>
      <c r="DBD13" s="27">
        <v>0.77310000000000001</v>
      </c>
      <c r="DBE13" s="27">
        <v>0.77380000000000004</v>
      </c>
      <c r="DBF13" s="27">
        <v>0.77629999999999999</v>
      </c>
      <c r="DBG13" s="27">
        <v>0.77539999999999998</v>
      </c>
      <c r="DBH13" s="27">
        <v>0.77539999999999998</v>
      </c>
      <c r="DBI13" s="27">
        <v>0.77539999999999998</v>
      </c>
      <c r="DBJ13" s="27">
        <v>0.77600000000000002</v>
      </c>
      <c r="DBK13" s="27">
        <v>0.77849999999999997</v>
      </c>
      <c r="DBL13" s="27">
        <v>0.78690000000000004</v>
      </c>
      <c r="DBM13" s="27">
        <v>0.78700000000000003</v>
      </c>
      <c r="DBN13" s="27">
        <v>0.78879999999999995</v>
      </c>
      <c r="DBO13" s="27">
        <v>0.78879999999999995</v>
      </c>
      <c r="DBP13" s="27">
        <v>0.78879999999999995</v>
      </c>
      <c r="DBQ13" s="27">
        <v>0.78869999999999996</v>
      </c>
      <c r="DBR13" s="27">
        <v>0.78520000000000001</v>
      </c>
      <c r="DBS13" s="27">
        <v>0.78310000000000002</v>
      </c>
      <c r="DBT13" s="27">
        <v>0.80049999999999999</v>
      </c>
      <c r="DBU13" s="27">
        <v>0.80510000000000004</v>
      </c>
      <c r="DBV13" s="27">
        <v>0.80510000000000004</v>
      </c>
      <c r="DBW13" s="27">
        <v>0.80510000000000004</v>
      </c>
      <c r="DBX13" s="27">
        <v>0.79969999999999997</v>
      </c>
      <c r="DBY13" s="27">
        <v>0.78869999999999996</v>
      </c>
      <c r="DBZ13" s="27">
        <v>0.79239999999999999</v>
      </c>
      <c r="DCA13" s="27">
        <v>0.78779999999999994</v>
      </c>
      <c r="DCB13" s="27">
        <v>0.78500000000000003</v>
      </c>
      <c r="DCC13" s="27">
        <v>0.78500000000000003</v>
      </c>
      <c r="DCD13" s="27">
        <v>0.78500000000000003</v>
      </c>
      <c r="DCE13" s="27">
        <v>0.78900000000000003</v>
      </c>
      <c r="DCF13" s="27">
        <v>0.79310000000000003</v>
      </c>
      <c r="DCG13" s="27">
        <v>0.78490000000000004</v>
      </c>
      <c r="DCH13" s="27">
        <v>0.78910000000000002</v>
      </c>
      <c r="DCI13" s="27">
        <v>0.78769999999999996</v>
      </c>
      <c r="DCJ13" s="27">
        <v>0.78769999999999996</v>
      </c>
      <c r="DCK13" s="27">
        <v>0.78769999999999996</v>
      </c>
      <c r="DCL13" s="27">
        <v>0.78169999999999995</v>
      </c>
      <c r="DCM13" s="27">
        <v>0.78290000000000004</v>
      </c>
      <c r="DCN13" s="27">
        <v>0.7782</v>
      </c>
      <c r="DCO13" s="27">
        <v>0.78129999999999999</v>
      </c>
      <c r="DCP13" s="27">
        <v>0.77249999999999996</v>
      </c>
      <c r="DCQ13" s="27">
        <v>0.77249999999999996</v>
      </c>
      <c r="DCR13" s="27">
        <v>0.77249999999999996</v>
      </c>
      <c r="DCS13" s="27">
        <v>0.76590000000000003</v>
      </c>
      <c r="DCT13" s="27">
        <v>0.76700000000000002</v>
      </c>
      <c r="DCU13" s="27">
        <v>0.75939999999999996</v>
      </c>
      <c r="DCV13" s="27">
        <v>0.7621</v>
      </c>
      <c r="DCW13" s="27">
        <v>0.76770000000000005</v>
      </c>
      <c r="DCX13" s="27">
        <v>0.76770000000000005</v>
      </c>
      <c r="DCY13" s="27">
        <v>0.76770000000000005</v>
      </c>
      <c r="DCZ13" s="27">
        <v>0.77239999999999998</v>
      </c>
      <c r="DDA13" s="27">
        <v>0.77880000000000005</v>
      </c>
      <c r="DDB13" s="27">
        <v>0.78</v>
      </c>
      <c r="DDC13" s="27">
        <v>0.76939999999999997</v>
      </c>
      <c r="DDD13" s="27">
        <v>0.76680000000000004</v>
      </c>
      <c r="DDE13" s="27">
        <v>0.76680000000000004</v>
      </c>
      <c r="DDF13" s="27">
        <v>0.76680000000000004</v>
      </c>
      <c r="DDG13" s="27">
        <v>0.76639999999999997</v>
      </c>
      <c r="DDH13" s="27">
        <v>0.78290000000000004</v>
      </c>
      <c r="DDI13" s="27">
        <v>0.79490000000000005</v>
      </c>
      <c r="DDJ13" s="27">
        <v>0.79379999999999995</v>
      </c>
      <c r="DDK13" s="27">
        <v>0.80600000000000005</v>
      </c>
      <c r="DDL13" s="27">
        <v>0.80600000000000005</v>
      </c>
      <c r="DDM13" s="27">
        <v>0.80600000000000005</v>
      </c>
      <c r="DDN13" s="27">
        <v>0.80389999999999995</v>
      </c>
      <c r="DDO13" s="27">
        <v>0.80449999999999999</v>
      </c>
      <c r="DDP13" s="27">
        <v>0.80389999999999995</v>
      </c>
      <c r="DDQ13" s="27">
        <v>0.81079999999999997</v>
      </c>
      <c r="DDR13" s="27">
        <v>0.81699999999999995</v>
      </c>
      <c r="DDS13" s="27">
        <v>0.81699999999999995</v>
      </c>
      <c r="DDT13" s="27">
        <v>0.81699999999999995</v>
      </c>
      <c r="DDU13" s="27">
        <v>0.82579999999999998</v>
      </c>
      <c r="DDV13" s="27">
        <v>0.82669999999999999</v>
      </c>
      <c r="DDW13" s="27">
        <v>0.8276</v>
      </c>
      <c r="DDX13" s="27">
        <v>0.82869999999999999</v>
      </c>
      <c r="DDY13" s="27">
        <v>0.83089999999999997</v>
      </c>
      <c r="DDZ13" s="27">
        <v>0.83089999999999997</v>
      </c>
      <c r="DEA13" s="27">
        <v>0.83089999999999997</v>
      </c>
      <c r="DEB13" s="27">
        <v>0.83009999999999995</v>
      </c>
      <c r="DEC13" s="27">
        <v>0.83150000000000002</v>
      </c>
      <c r="DED13" s="27">
        <v>0.82769999999999999</v>
      </c>
      <c r="DEE13" s="27">
        <v>0.82850000000000001</v>
      </c>
      <c r="DEF13" s="27">
        <v>0.82869999999999999</v>
      </c>
      <c r="DEG13" s="27">
        <v>0.82869999999999999</v>
      </c>
      <c r="DEH13" s="27">
        <v>0.82869999999999999</v>
      </c>
      <c r="DEI13" s="27">
        <v>0.82779999999999998</v>
      </c>
      <c r="DEJ13" s="27">
        <v>0.82950000000000002</v>
      </c>
      <c r="DEK13" s="27">
        <v>0.83050000000000002</v>
      </c>
      <c r="DEL13" s="27">
        <v>0.82909999999999995</v>
      </c>
      <c r="DEM13" s="27">
        <v>0.82699999999999996</v>
      </c>
      <c r="DEN13" s="27">
        <v>0.82699999999999996</v>
      </c>
      <c r="DEO13" s="27">
        <v>0.82699999999999996</v>
      </c>
      <c r="DEP13" s="27">
        <v>0.82410000000000005</v>
      </c>
      <c r="DEQ13" s="27">
        <v>0.83240000000000003</v>
      </c>
      <c r="DER13" s="27">
        <v>0.83020000000000005</v>
      </c>
      <c r="DES13" s="27">
        <v>0.8296</v>
      </c>
      <c r="DET13" s="27">
        <v>0.82509999999999994</v>
      </c>
      <c r="DEU13" s="27">
        <v>0.82509999999999994</v>
      </c>
      <c r="DEV13" s="27">
        <v>0.82509999999999994</v>
      </c>
      <c r="DEW13" s="27">
        <v>0.82179999999999997</v>
      </c>
      <c r="DEX13" s="27">
        <v>0.82320000000000004</v>
      </c>
      <c r="DEY13" s="27">
        <v>0.82330000000000003</v>
      </c>
      <c r="DEZ13" s="27">
        <v>0.82130000000000003</v>
      </c>
      <c r="DFA13" s="27">
        <v>0.8196</v>
      </c>
      <c r="DFB13" s="27">
        <v>0.8196</v>
      </c>
      <c r="DFC13" s="27">
        <v>0.8196</v>
      </c>
      <c r="DFD13" s="27">
        <v>0.82310000000000005</v>
      </c>
      <c r="DFE13" s="27">
        <v>0.82779999999999998</v>
      </c>
      <c r="DFF13" s="27">
        <v>0.82950000000000002</v>
      </c>
      <c r="DFG13" s="27">
        <v>0.83330000000000004</v>
      </c>
      <c r="DFH13" s="27">
        <v>0.82979999999999998</v>
      </c>
      <c r="DFI13" s="27">
        <v>0.82979999999999998</v>
      </c>
      <c r="DFJ13" s="27">
        <v>0.82979999999999998</v>
      </c>
      <c r="DFK13" s="27">
        <v>0.8306</v>
      </c>
      <c r="DFL13" s="27">
        <v>0.83189999999999997</v>
      </c>
      <c r="DFM13" s="27">
        <v>0.83160000000000001</v>
      </c>
      <c r="DFN13" s="27">
        <v>0.82840000000000003</v>
      </c>
      <c r="DFO13" s="27">
        <v>0.82769999999999999</v>
      </c>
      <c r="DFP13" s="27">
        <v>0.82769999999999999</v>
      </c>
      <c r="DFQ13" s="27">
        <v>0.82769999999999999</v>
      </c>
      <c r="DFR13" s="27">
        <v>0.82509999999999994</v>
      </c>
      <c r="DFS13" s="27">
        <v>0.82369999999999999</v>
      </c>
      <c r="DFT13" s="27">
        <v>0.82230000000000003</v>
      </c>
      <c r="DFU13" s="27">
        <v>0.82099999999999995</v>
      </c>
      <c r="DFV13" s="27">
        <v>0.82069999999999999</v>
      </c>
      <c r="DFW13" s="27">
        <v>0.82069999999999999</v>
      </c>
      <c r="DFX13" s="27">
        <v>0.82069999999999999</v>
      </c>
      <c r="DFY13" s="27">
        <v>0.82179999999999997</v>
      </c>
      <c r="DFZ13" s="27">
        <v>0.81789999999999996</v>
      </c>
      <c r="DGA13" s="27">
        <v>0.81440000000000001</v>
      </c>
      <c r="DGB13" s="27">
        <v>0.81669999999999998</v>
      </c>
      <c r="DGC13" s="27">
        <v>0.82020000000000004</v>
      </c>
      <c r="DGD13" s="27">
        <v>0.82020000000000004</v>
      </c>
      <c r="DGE13" s="27">
        <v>0.82020000000000004</v>
      </c>
      <c r="DGF13" s="27">
        <v>0.81469999999999998</v>
      </c>
      <c r="DGG13" s="27">
        <v>0.81330000000000002</v>
      </c>
      <c r="DGH13" s="27">
        <v>0.81399999999999995</v>
      </c>
      <c r="DGI13" s="27">
        <v>0.81540000000000001</v>
      </c>
      <c r="DGJ13" s="27">
        <v>0.81520000000000004</v>
      </c>
      <c r="DGK13" s="27">
        <v>0.81520000000000004</v>
      </c>
      <c r="DGL13" s="27">
        <v>0.81520000000000004</v>
      </c>
      <c r="DGM13" s="27">
        <v>0.81369999999999998</v>
      </c>
      <c r="DGN13" s="27">
        <v>0.81040000000000001</v>
      </c>
      <c r="DGO13" s="27">
        <v>0.80489999999999995</v>
      </c>
      <c r="DGP13" s="27">
        <v>0.80520000000000003</v>
      </c>
      <c r="DGQ13" s="27">
        <v>0.80810000000000004</v>
      </c>
      <c r="DGR13" s="27">
        <v>0.80810000000000004</v>
      </c>
      <c r="DGS13" s="27">
        <v>0.80810000000000004</v>
      </c>
      <c r="DGT13" s="27">
        <v>0.8085</v>
      </c>
      <c r="DGU13" s="27">
        <v>0.8115</v>
      </c>
      <c r="DGV13" s="27">
        <v>0.81059999999999999</v>
      </c>
      <c r="DGW13" s="27">
        <v>0.80800000000000005</v>
      </c>
      <c r="DGX13" s="27">
        <v>0.80979999999999996</v>
      </c>
      <c r="DGY13" s="27">
        <v>0.80979999999999996</v>
      </c>
      <c r="DGZ13" s="27">
        <v>0.80979999999999996</v>
      </c>
      <c r="DHA13" s="27">
        <v>0.8044</v>
      </c>
      <c r="DHB13" s="27">
        <v>0.81010000000000004</v>
      </c>
      <c r="DHC13" s="27">
        <v>0.8115</v>
      </c>
      <c r="DHD13" s="27">
        <v>0.80810000000000004</v>
      </c>
      <c r="DHE13" s="27">
        <v>0.81200000000000006</v>
      </c>
      <c r="DHF13" s="27">
        <v>0.81200000000000006</v>
      </c>
      <c r="DHG13" s="27">
        <v>0.81200000000000006</v>
      </c>
      <c r="DHH13" s="27">
        <v>0.81220000000000003</v>
      </c>
      <c r="DHI13" s="27">
        <v>0.81100000000000005</v>
      </c>
      <c r="DHJ13" s="27">
        <v>0.8145</v>
      </c>
      <c r="DHK13" s="27">
        <v>0.81269999999999998</v>
      </c>
      <c r="DHL13" s="27">
        <v>0.81100000000000005</v>
      </c>
      <c r="DHM13" s="27">
        <v>0.81100000000000005</v>
      </c>
      <c r="DHN13" s="27">
        <v>0.81100000000000005</v>
      </c>
      <c r="DHO13" s="27">
        <v>0.80979999999999996</v>
      </c>
      <c r="DHP13" s="27">
        <v>0.81230000000000002</v>
      </c>
      <c r="DHQ13" s="27">
        <v>0.81020000000000003</v>
      </c>
      <c r="DHR13" s="27">
        <v>0.81030000000000002</v>
      </c>
      <c r="DHS13" s="27">
        <v>0.80900000000000005</v>
      </c>
      <c r="DHT13" s="27">
        <v>0.80900000000000005</v>
      </c>
      <c r="DHU13" s="27">
        <v>0.80900000000000005</v>
      </c>
      <c r="DHV13" s="27">
        <v>0.80430000000000001</v>
      </c>
      <c r="DHW13" s="27">
        <v>0.80130000000000001</v>
      </c>
      <c r="DHX13" s="27">
        <v>0.8024</v>
      </c>
      <c r="DHY13" s="27">
        <v>0.80110000000000003</v>
      </c>
      <c r="DHZ13" s="27">
        <v>0.80830000000000002</v>
      </c>
      <c r="DIA13" s="27">
        <v>0.80830000000000002</v>
      </c>
      <c r="DIB13" s="27">
        <v>0.80830000000000002</v>
      </c>
      <c r="DIC13" s="27">
        <v>0.80759999999999998</v>
      </c>
      <c r="DID13" s="27">
        <v>0.80389999999999995</v>
      </c>
      <c r="DIE13" s="27">
        <v>0.80079999999999996</v>
      </c>
      <c r="DIF13" s="27">
        <v>0.80010000000000003</v>
      </c>
      <c r="DIG13" s="27">
        <v>0.80659999999999998</v>
      </c>
      <c r="DIH13" s="27">
        <v>0.80659999999999998</v>
      </c>
      <c r="DII13" s="27">
        <v>0.80659999999999998</v>
      </c>
      <c r="DIJ13" s="27">
        <v>0.80400000000000005</v>
      </c>
      <c r="DIK13" s="27">
        <v>0.81269999999999998</v>
      </c>
      <c r="DIL13" s="27">
        <v>0.81130000000000002</v>
      </c>
      <c r="DIM13" s="27">
        <v>0.81100000000000005</v>
      </c>
      <c r="DIN13" s="27">
        <v>0.80879999999999996</v>
      </c>
      <c r="DIO13" s="27">
        <v>0.80879999999999996</v>
      </c>
      <c r="DIP13" s="27">
        <v>0.80879999999999996</v>
      </c>
      <c r="DIQ13" s="27">
        <v>0.81069999999999998</v>
      </c>
      <c r="DIR13" s="27">
        <v>0.81479999999999997</v>
      </c>
      <c r="DIS13" s="27">
        <v>0.81410000000000005</v>
      </c>
      <c r="DIT13" s="27">
        <v>0.8175</v>
      </c>
      <c r="DIU13" s="27">
        <v>0.81630000000000003</v>
      </c>
      <c r="DIV13" s="27">
        <v>0.81630000000000003</v>
      </c>
      <c r="DIW13" s="27">
        <v>0.81630000000000003</v>
      </c>
      <c r="DIX13" s="27">
        <v>0.81330000000000002</v>
      </c>
      <c r="DIY13" s="27">
        <v>0.81130000000000002</v>
      </c>
      <c r="DIZ13" s="27">
        <v>0.81040000000000001</v>
      </c>
      <c r="DJA13" s="27">
        <v>0.80940000000000001</v>
      </c>
      <c r="DJB13" s="27">
        <v>0.80940000000000001</v>
      </c>
      <c r="DJC13" s="27">
        <v>0.80940000000000001</v>
      </c>
      <c r="DJD13" s="27">
        <v>0.80940000000000001</v>
      </c>
      <c r="DJE13" s="27">
        <v>0.80940000000000001</v>
      </c>
      <c r="DJF13" s="27">
        <v>0.80689999999999995</v>
      </c>
      <c r="DJG13" s="27">
        <v>0.80189999999999995</v>
      </c>
      <c r="DJH13" s="27">
        <v>0.80079999999999996</v>
      </c>
      <c r="DJI13" s="27">
        <v>0.80369999999999997</v>
      </c>
      <c r="DJJ13" s="27">
        <v>0.80369999999999997</v>
      </c>
      <c r="DJK13" s="27">
        <v>0.80369999999999997</v>
      </c>
      <c r="DJL13" s="27">
        <v>0.80010000000000003</v>
      </c>
      <c r="DJM13" s="27">
        <v>0.7964</v>
      </c>
      <c r="DJN13" s="27">
        <v>0.79579999999999995</v>
      </c>
      <c r="DJO13" s="27">
        <v>0.79579999999999995</v>
      </c>
      <c r="DJP13" s="27">
        <v>0.7954</v>
      </c>
      <c r="DJQ13" s="27">
        <v>0.7954</v>
      </c>
      <c r="DJR13" s="27">
        <v>0.7954</v>
      </c>
      <c r="DJS13" s="27">
        <v>0.79339999999999999</v>
      </c>
      <c r="DJT13" s="27">
        <v>0.79349999999999998</v>
      </c>
      <c r="DJU13" s="27">
        <v>0.79300000000000004</v>
      </c>
      <c r="DJV13" s="27">
        <v>0.79349999999999998</v>
      </c>
      <c r="DJW13" s="27">
        <v>0.79259999999999997</v>
      </c>
      <c r="DJX13" s="27">
        <v>0.79259999999999997</v>
      </c>
      <c r="DJY13" s="27">
        <v>0.79259999999999997</v>
      </c>
      <c r="DJZ13" s="27">
        <v>0.79359999999999997</v>
      </c>
      <c r="DKA13" s="27">
        <v>0.79239999999999999</v>
      </c>
      <c r="DKB13" s="27">
        <v>0.79190000000000005</v>
      </c>
      <c r="DKC13" s="27">
        <v>0.79179999999999995</v>
      </c>
      <c r="DKD13" s="27">
        <v>0.79339999999999999</v>
      </c>
      <c r="DKE13" s="27">
        <v>0.79339999999999999</v>
      </c>
      <c r="DKF13" s="27">
        <v>0.79339999999999999</v>
      </c>
      <c r="DKG13" s="27">
        <v>0.79239999999999999</v>
      </c>
      <c r="DKH13" s="27">
        <v>0.79039999999999999</v>
      </c>
      <c r="DKI13" s="27">
        <v>0.79169999999999996</v>
      </c>
      <c r="DKJ13" s="27">
        <v>0.78979999999999995</v>
      </c>
      <c r="DKK13" s="27">
        <v>0.78449999999999998</v>
      </c>
      <c r="DKL13" s="27">
        <v>0.78449999999999998</v>
      </c>
      <c r="DKM13" s="27">
        <v>0.78449999999999998</v>
      </c>
      <c r="DKN13" s="27">
        <v>0.78139999999999998</v>
      </c>
      <c r="DKO13" s="27">
        <v>0.78129999999999999</v>
      </c>
      <c r="DKP13" s="27">
        <v>0.77810000000000001</v>
      </c>
      <c r="DKQ13" s="27">
        <v>0.78839999999999999</v>
      </c>
      <c r="DKR13" s="27">
        <v>0.78520000000000001</v>
      </c>
      <c r="DKS13" s="27">
        <v>0.78520000000000001</v>
      </c>
      <c r="DKT13" s="27">
        <v>0.78520000000000001</v>
      </c>
      <c r="DKU13" s="27">
        <v>0.78659999999999997</v>
      </c>
      <c r="DKV13" s="27">
        <v>0.78939999999999999</v>
      </c>
      <c r="DKW13" s="27">
        <v>0.78779999999999994</v>
      </c>
      <c r="DKX13" s="27">
        <v>0.79110000000000003</v>
      </c>
      <c r="DKY13" s="27">
        <v>0.78910000000000002</v>
      </c>
      <c r="DKZ13" s="27">
        <v>0.78910000000000002</v>
      </c>
      <c r="DLA13" s="27">
        <v>0.78910000000000002</v>
      </c>
      <c r="DLB13" s="27">
        <v>0.78790000000000004</v>
      </c>
      <c r="DLC13" s="27">
        <v>0.78700000000000003</v>
      </c>
      <c r="DLD13" s="27">
        <v>0.78720000000000001</v>
      </c>
      <c r="DLE13" s="27">
        <v>0.78680000000000005</v>
      </c>
      <c r="DLF13" s="27">
        <v>0.78459999999999996</v>
      </c>
      <c r="DLG13" s="27">
        <v>0.78459999999999996</v>
      </c>
      <c r="DLH13" s="27">
        <v>0.78459999999999996</v>
      </c>
      <c r="DLI13" s="27">
        <v>0.7823</v>
      </c>
      <c r="DLJ13" s="27">
        <v>0.78380000000000005</v>
      </c>
      <c r="DLK13" s="27">
        <v>0.78139999999999998</v>
      </c>
      <c r="DLL13" s="27">
        <v>0.78390000000000004</v>
      </c>
      <c r="DLM13" s="27">
        <v>0.78510000000000002</v>
      </c>
      <c r="DLN13" s="27">
        <v>0.78510000000000002</v>
      </c>
      <c r="DLO13" s="27">
        <v>0.78510000000000002</v>
      </c>
      <c r="DLP13" s="27">
        <v>0.78239999999999998</v>
      </c>
      <c r="DLQ13" s="27">
        <v>0.78120000000000001</v>
      </c>
      <c r="DLR13" s="27">
        <v>0.78139999999999998</v>
      </c>
      <c r="DLS13" s="27">
        <v>0.77990000000000004</v>
      </c>
      <c r="DLT13" s="27">
        <v>0.77910000000000001</v>
      </c>
      <c r="DLU13" s="27">
        <v>0.77910000000000001</v>
      </c>
      <c r="DLV13" s="27">
        <v>0.77910000000000001</v>
      </c>
      <c r="DLW13" s="27">
        <v>0.78169999999999995</v>
      </c>
      <c r="DLX13" s="27">
        <v>0.78439999999999999</v>
      </c>
      <c r="DLY13" s="27">
        <v>0.78590000000000004</v>
      </c>
      <c r="DLZ13" s="27">
        <v>0.78410000000000002</v>
      </c>
      <c r="DMA13" s="27">
        <v>0.78510000000000002</v>
      </c>
      <c r="DMB13" s="27">
        <v>0.78510000000000002</v>
      </c>
      <c r="DMC13" s="27">
        <v>0.78510000000000002</v>
      </c>
      <c r="DMD13" s="27">
        <v>0.78569999999999995</v>
      </c>
      <c r="DME13" s="27">
        <v>0.78600000000000003</v>
      </c>
      <c r="DMF13" s="27">
        <v>0.7843</v>
      </c>
      <c r="DMG13" s="27">
        <v>0.78090000000000004</v>
      </c>
      <c r="DMH13" s="27">
        <v>0.78159999999999996</v>
      </c>
      <c r="DMI13" s="27">
        <v>0.78159999999999996</v>
      </c>
      <c r="DMJ13" s="27">
        <v>0.78159999999999996</v>
      </c>
      <c r="DMK13" s="27">
        <v>0.78149999999999997</v>
      </c>
      <c r="DML13" s="27">
        <v>0.78069999999999995</v>
      </c>
      <c r="DMM13" s="27">
        <v>0.77949999999999997</v>
      </c>
      <c r="DMN13" s="27">
        <v>0.7792</v>
      </c>
      <c r="DMO13" s="27">
        <v>0.77869999999999995</v>
      </c>
      <c r="DMP13" s="27">
        <v>0.77869999999999995</v>
      </c>
      <c r="DMQ13" s="27">
        <v>0.77869999999999995</v>
      </c>
      <c r="DMR13" s="27">
        <v>0.77700000000000002</v>
      </c>
      <c r="DMS13" s="27">
        <v>0.78100000000000003</v>
      </c>
      <c r="DMT13" s="27">
        <v>0.77910000000000001</v>
      </c>
      <c r="DMU13" s="27">
        <v>0.77680000000000005</v>
      </c>
      <c r="DMV13" s="27">
        <v>0.77510000000000001</v>
      </c>
      <c r="DMW13" s="27">
        <v>0.77510000000000001</v>
      </c>
      <c r="DMX13" s="27">
        <v>0.77510000000000001</v>
      </c>
      <c r="DMY13" s="27">
        <v>0.77710000000000001</v>
      </c>
      <c r="DMZ13" s="27">
        <v>0.77429999999999999</v>
      </c>
      <c r="DNA13" s="27">
        <v>0.7722</v>
      </c>
      <c r="DNB13" s="27">
        <v>0.76790000000000003</v>
      </c>
      <c r="DNC13" s="27">
        <v>0.77039999999999997</v>
      </c>
      <c r="DND13" s="27">
        <v>0.77039999999999997</v>
      </c>
      <c r="DNE13" s="27">
        <v>0.77039999999999997</v>
      </c>
      <c r="DNF13" s="27">
        <v>0.77280000000000004</v>
      </c>
      <c r="DNG13" s="27">
        <v>0.7742</v>
      </c>
      <c r="DNH13" s="27">
        <v>0.77829999999999999</v>
      </c>
      <c r="DNI13" s="27">
        <v>0.77839999999999998</v>
      </c>
      <c r="DNJ13" s="27">
        <v>0.77980000000000005</v>
      </c>
      <c r="DNK13" s="27">
        <v>0.77980000000000005</v>
      </c>
      <c r="DNL13" s="27">
        <v>0.77980000000000005</v>
      </c>
      <c r="DNM13" s="27">
        <v>0.7752</v>
      </c>
      <c r="DNN13" s="27">
        <v>0.77080000000000004</v>
      </c>
      <c r="DNO13" s="27">
        <v>0.77200000000000002</v>
      </c>
      <c r="DNP13" s="27">
        <v>0.76839999999999997</v>
      </c>
      <c r="DNQ13" s="27">
        <v>0.76939999999999997</v>
      </c>
      <c r="DNR13" s="27">
        <v>0.76939999999999997</v>
      </c>
      <c r="DNS13" s="27">
        <v>0.76939999999999997</v>
      </c>
      <c r="DNT13" s="27">
        <v>0.76539999999999997</v>
      </c>
      <c r="DNU13" s="27">
        <v>0.76370000000000005</v>
      </c>
      <c r="DNV13" s="27">
        <v>0.76139999999999997</v>
      </c>
      <c r="DNW13" s="27">
        <v>0.75929999999999997</v>
      </c>
      <c r="DNX13" s="27">
        <v>0.76090000000000002</v>
      </c>
      <c r="DNY13" s="27">
        <v>0.76090000000000002</v>
      </c>
      <c r="DNZ13" s="27">
        <v>0.76090000000000002</v>
      </c>
      <c r="DOA13" s="27">
        <v>0.76049999999999995</v>
      </c>
      <c r="DOB13" s="27">
        <v>0.76329999999999998</v>
      </c>
      <c r="DOC13" s="27">
        <v>0.76959999999999995</v>
      </c>
      <c r="DOD13" s="27">
        <v>0.76449999999999996</v>
      </c>
      <c r="DOE13" s="27">
        <v>0.76470000000000005</v>
      </c>
      <c r="DOF13" s="27">
        <v>0.76470000000000005</v>
      </c>
      <c r="DOG13" s="27">
        <v>0.76470000000000005</v>
      </c>
      <c r="DOH13" s="27">
        <v>0.76180000000000003</v>
      </c>
      <c r="DOI13" s="27">
        <v>0.7591</v>
      </c>
      <c r="DOJ13" s="27">
        <v>0.76780000000000004</v>
      </c>
      <c r="DOK13" s="27">
        <v>0.76559999999999995</v>
      </c>
      <c r="DOL13" s="27">
        <v>0.76500000000000001</v>
      </c>
      <c r="DOM13" s="27">
        <v>0.76500000000000001</v>
      </c>
      <c r="DON13" s="27">
        <v>0.76500000000000001</v>
      </c>
      <c r="DOO13" s="27">
        <v>0.76270000000000004</v>
      </c>
      <c r="DOP13" s="27">
        <v>0.76359999999999995</v>
      </c>
      <c r="DOQ13" s="27">
        <v>0.75490000000000002</v>
      </c>
      <c r="DOR13" s="27">
        <v>0.75770000000000004</v>
      </c>
      <c r="DOS13" s="27">
        <v>0.75770000000000004</v>
      </c>
      <c r="DOT13" s="27">
        <v>0.75770000000000004</v>
      </c>
      <c r="DOU13" s="27">
        <v>0.75770000000000004</v>
      </c>
      <c r="DOV13" s="27">
        <v>0.76429999999999998</v>
      </c>
      <c r="DOW13" s="27">
        <v>0.76329999999999998</v>
      </c>
      <c r="DOX13" s="27">
        <v>0.76190000000000002</v>
      </c>
      <c r="DOY13" s="27">
        <v>0.7702</v>
      </c>
      <c r="DOZ13" s="27">
        <v>0.77059999999999995</v>
      </c>
      <c r="DPA13" s="27">
        <v>0.77059999999999995</v>
      </c>
      <c r="DPB13" s="27">
        <v>0.77059999999999995</v>
      </c>
      <c r="DPC13" s="27">
        <v>0.7722</v>
      </c>
      <c r="DPD13" s="27">
        <v>0.76559999999999995</v>
      </c>
      <c r="DPE13" s="27">
        <v>0.76980000000000004</v>
      </c>
      <c r="DPF13" s="27">
        <v>0.76749999999999996</v>
      </c>
      <c r="DPG13" s="27">
        <v>0.77259999999999995</v>
      </c>
      <c r="DPH13" s="27">
        <v>0.77259999999999995</v>
      </c>
      <c r="DPI13" s="27">
        <v>0.77259999999999995</v>
      </c>
      <c r="DPJ13" s="27">
        <v>0.77639999999999998</v>
      </c>
      <c r="DPK13" s="27">
        <v>0.77629999999999999</v>
      </c>
      <c r="DPL13" s="27">
        <v>0.77880000000000005</v>
      </c>
      <c r="DPM13" s="27">
        <v>0.77649999999999997</v>
      </c>
      <c r="DPN13" s="27">
        <v>0.77790000000000004</v>
      </c>
      <c r="DPO13" s="27">
        <v>0.77790000000000004</v>
      </c>
      <c r="DPP13" s="27">
        <v>0.77790000000000004</v>
      </c>
      <c r="DPQ13" s="27">
        <v>0.7792</v>
      </c>
      <c r="DPR13" s="27">
        <v>0.77639999999999998</v>
      </c>
      <c r="DPS13" s="27">
        <v>0.77629999999999999</v>
      </c>
      <c r="DPT13" s="27">
        <v>0.77410000000000001</v>
      </c>
      <c r="DPU13" s="27">
        <v>0.7712</v>
      </c>
      <c r="DPV13" s="27">
        <v>0.7712</v>
      </c>
      <c r="DPW13" s="27">
        <v>0.7712</v>
      </c>
      <c r="DPX13" s="27">
        <v>0.77010000000000001</v>
      </c>
      <c r="DPY13" s="27">
        <v>0.76790000000000003</v>
      </c>
      <c r="DPZ13" s="27">
        <v>0.77059999999999995</v>
      </c>
      <c r="DQA13" s="27">
        <v>0.77429999999999999</v>
      </c>
      <c r="DQB13" s="27">
        <v>0.76829999999999998</v>
      </c>
      <c r="DQC13" s="27">
        <v>0.76829999999999998</v>
      </c>
      <c r="DQD13" s="27">
        <v>0.76829999999999998</v>
      </c>
      <c r="DQE13" s="27">
        <v>0.77039999999999997</v>
      </c>
      <c r="DQF13" s="27">
        <v>0.7651</v>
      </c>
      <c r="DQG13" s="27">
        <v>0.76459999999999995</v>
      </c>
      <c r="DQH13" s="27">
        <v>0.7681</v>
      </c>
      <c r="DQI13" s="27">
        <v>0.77229999999999999</v>
      </c>
      <c r="DQJ13" s="27">
        <v>0.77229999999999999</v>
      </c>
      <c r="DQK13" s="27">
        <v>0.77229999999999999</v>
      </c>
      <c r="DQL13" s="27">
        <v>0.77270000000000005</v>
      </c>
      <c r="DQM13" s="27">
        <v>0.76770000000000005</v>
      </c>
      <c r="DQN13" s="27">
        <v>0.76500000000000001</v>
      </c>
      <c r="DQO13" s="27">
        <v>0.76580000000000004</v>
      </c>
      <c r="DQP13" s="27">
        <v>0.76239999999999997</v>
      </c>
      <c r="DQQ13" s="27">
        <v>0.76239999999999997</v>
      </c>
      <c r="DQR13" s="27">
        <v>0.76239999999999997</v>
      </c>
      <c r="DQS13" s="27">
        <v>0.76559999999999995</v>
      </c>
      <c r="DQT13" s="27">
        <v>0.76319999999999999</v>
      </c>
      <c r="DQU13" s="27">
        <v>0.76200000000000001</v>
      </c>
      <c r="DQV13" s="27">
        <v>0.76119999999999999</v>
      </c>
      <c r="DQW13" s="27">
        <v>0.76190000000000002</v>
      </c>
      <c r="DQX13" s="27">
        <v>0.76190000000000002</v>
      </c>
      <c r="DQY13" s="27">
        <v>0.76190000000000002</v>
      </c>
      <c r="DQZ13" s="27">
        <v>0.76070000000000004</v>
      </c>
      <c r="DRA13" s="27">
        <v>0.75980000000000003</v>
      </c>
      <c r="DRB13" s="27">
        <v>0.7571</v>
      </c>
      <c r="DRC13" s="27">
        <v>0.75690000000000002</v>
      </c>
      <c r="DRD13" s="27">
        <v>0.75529999999999997</v>
      </c>
      <c r="DRE13" s="27">
        <v>0.75529999999999997</v>
      </c>
      <c r="DRF13" s="27">
        <v>0.75529999999999997</v>
      </c>
      <c r="DRG13" s="27">
        <v>0.75249999999999995</v>
      </c>
      <c r="DRH13" s="27">
        <v>0.75429999999999997</v>
      </c>
      <c r="DRI13" s="27">
        <v>0.75080000000000002</v>
      </c>
      <c r="DRJ13" s="27">
        <v>0.74990000000000001</v>
      </c>
      <c r="DRK13" s="27">
        <v>0.74880000000000002</v>
      </c>
      <c r="DRL13" s="27">
        <v>0.74880000000000002</v>
      </c>
      <c r="DRM13" s="27">
        <v>0.74880000000000002</v>
      </c>
      <c r="DRN13" s="27">
        <v>0.74839999999999995</v>
      </c>
      <c r="DRO13" s="27">
        <v>0.74760000000000004</v>
      </c>
      <c r="DRP13" s="27">
        <v>0.74729999999999996</v>
      </c>
      <c r="DRQ13" s="27">
        <v>0.74690000000000001</v>
      </c>
      <c r="DRR13" s="27">
        <v>0.74619999999999997</v>
      </c>
      <c r="DRS13" s="27">
        <v>0.74619999999999997</v>
      </c>
      <c r="DRT13" s="27">
        <v>0.74619999999999997</v>
      </c>
      <c r="DRU13" s="27">
        <v>0.74529999999999996</v>
      </c>
      <c r="DRV13" s="27">
        <v>0.74360000000000004</v>
      </c>
      <c r="DRW13" s="27">
        <v>0.74180000000000001</v>
      </c>
      <c r="DRX13" s="27">
        <v>0.74329999999999996</v>
      </c>
      <c r="DRY13" s="27">
        <v>0.74309999999999998</v>
      </c>
      <c r="DRZ13" s="27">
        <v>0.74309999999999998</v>
      </c>
      <c r="DSA13" s="27">
        <v>0.74309999999999998</v>
      </c>
      <c r="DSB13" s="27">
        <v>0.74260000000000004</v>
      </c>
      <c r="DSC13" s="27">
        <v>0.7409</v>
      </c>
      <c r="DSD13" s="27">
        <v>0.73750000000000004</v>
      </c>
      <c r="DSE13" s="27">
        <v>0.73880000000000001</v>
      </c>
      <c r="DSF13" s="27">
        <v>0.73680000000000001</v>
      </c>
      <c r="DSG13" s="27">
        <v>0.73680000000000001</v>
      </c>
      <c r="DSH13" s="27">
        <v>0.73680000000000001</v>
      </c>
      <c r="DSI13" s="27">
        <v>0.73699999999999999</v>
      </c>
      <c r="DSJ13" s="27">
        <v>0.73460000000000003</v>
      </c>
      <c r="DSK13" s="27">
        <v>0.73350000000000004</v>
      </c>
      <c r="DSL13" s="27">
        <v>0.73780000000000001</v>
      </c>
      <c r="DSM13" s="27">
        <v>0.73580000000000001</v>
      </c>
      <c r="DSN13" s="27">
        <v>0.73580000000000001</v>
      </c>
      <c r="DSO13" s="27">
        <v>0.73580000000000001</v>
      </c>
      <c r="DSP13" s="27">
        <v>0.74009999999999998</v>
      </c>
      <c r="DSQ13" s="27">
        <v>0.74160000000000004</v>
      </c>
      <c r="DSR13" s="27">
        <v>0.73809999999999998</v>
      </c>
      <c r="DSS13" s="27">
        <v>0.73409999999999997</v>
      </c>
      <c r="DST13" s="27">
        <v>0.73409999999999997</v>
      </c>
      <c r="DSU13" s="27">
        <v>0.73409999999999997</v>
      </c>
      <c r="DSV13" s="27">
        <v>0.73409999999999997</v>
      </c>
      <c r="DSW13" s="27">
        <v>0.73380000000000001</v>
      </c>
      <c r="DSX13" s="27">
        <v>0.73529999999999995</v>
      </c>
      <c r="DSY13" s="27">
        <v>0.73760000000000003</v>
      </c>
      <c r="DSZ13" s="27">
        <v>0.74229999999999996</v>
      </c>
      <c r="DTA13" s="27">
        <v>0.74009999999999998</v>
      </c>
      <c r="DTB13" s="27">
        <v>0.74009999999999998</v>
      </c>
      <c r="DTC13" s="27">
        <v>0.74009999999999998</v>
      </c>
      <c r="DTD13" s="27">
        <v>0.73950000000000005</v>
      </c>
      <c r="DTE13" s="27">
        <v>0.73939999999999995</v>
      </c>
      <c r="DTF13" s="27">
        <v>0.74019999999999997</v>
      </c>
      <c r="DTG13" s="27">
        <v>0.73839999999999995</v>
      </c>
      <c r="DTH13" s="27">
        <v>0.73470000000000002</v>
      </c>
      <c r="DTI13" s="27">
        <v>0.73470000000000002</v>
      </c>
      <c r="DTJ13" s="27">
        <v>0.73470000000000002</v>
      </c>
      <c r="DTK13" s="27">
        <v>0.73419999999999996</v>
      </c>
      <c r="DTL13" s="27">
        <v>0.73240000000000005</v>
      </c>
      <c r="DTM13" s="27">
        <v>0.73499999999999999</v>
      </c>
      <c r="DTN13" s="27">
        <v>0.73219999999999996</v>
      </c>
      <c r="DTO13" s="27">
        <v>0.72940000000000005</v>
      </c>
      <c r="DTP13" s="27">
        <v>0.72940000000000005</v>
      </c>
      <c r="DTQ13" s="27">
        <v>0.72940000000000005</v>
      </c>
      <c r="DTR13" s="27">
        <v>0.72809999999999997</v>
      </c>
      <c r="DTS13" s="27">
        <v>0.72789999999999999</v>
      </c>
      <c r="DTT13" s="27">
        <v>0.72650000000000003</v>
      </c>
      <c r="DTU13" s="27">
        <v>0.72540000000000004</v>
      </c>
      <c r="DTV13" s="27">
        <v>0.72650000000000003</v>
      </c>
      <c r="DTW13" s="27">
        <v>0.72650000000000003</v>
      </c>
      <c r="DTX13" s="27">
        <v>0.72650000000000003</v>
      </c>
      <c r="DTY13" s="27">
        <v>0.7278</v>
      </c>
      <c r="DTZ13" s="27">
        <v>0.7268</v>
      </c>
      <c r="DUA13" s="27">
        <v>0.72409999999999997</v>
      </c>
      <c r="DUB13" s="27">
        <v>0.72340000000000004</v>
      </c>
      <c r="DUC13" s="27">
        <v>0.72419999999999995</v>
      </c>
      <c r="DUD13" s="27">
        <v>0.72419999999999995</v>
      </c>
      <c r="DUE13" s="27">
        <v>0.72419999999999995</v>
      </c>
      <c r="DUF13" s="27">
        <v>0.7238</v>
      </c>
      <c r="DUG13" s="27">
        <v>0.71889999999999998</v>
      </c>
      <c r="DUH13" s="27">
        <v>0.71970000000000001</v>
      </c>
      <c r="DUI13" s="27">
        <v>0.71750000000000003</v>
      </c>
      <c r="DUJ13" s="27">
        <v>0.7177</v>
      </c>
      <c r="DUK13" s="27">
        <v>0.7177</v>
      </c>
      <c r="DUL13" s="27">
        <v>0.7177</v>
      </c>
      <c r="DUM13" s="27">
        <v>0.7157</v>
      </c>
      <c r="DUN13" s="27">
        <v>0.71509999999999996</v>
      </c>
      <c r="DUO13" s="27">
        <v>0.71440000000000003</v>
      </c>
      <c r="DUP13" s="27">
        <v>0.7208</v>
      </c>
      <c r="DUQ13" s="27">
        <v>0.71840000000000004</v>
      </c>
      <c r="DUR13" s="27">
        <v>0.71840000000000004</v>
      </c>
      <c r="DUS13" s="27">
        <v>0.71840000000000004</v>
      </c>
      <c r="DUT13" s="27">
        <v>0.7177</v>
      </c>
      <c r="DUU13" s="27">
        <v>0.71909999999999996</v>
      </c>
      <c r="DUV13" s="27">
        <v>0.72340000000000004</v>
      </c>
      <c r="DUW13" s="27">
        <v>0.72699999999999998</v>
      </c>
      <c r="DUX13" s="27">
        <v>0.72060000000000002</v>
      </c>
      <c r="DUY13" s="27">
        <v>0.72060000000000002</v>
      </c>
      <c r="DUZ13" s="27">
        <v>0.72060000000000002</v>
      </c>
      <c r="DVA13" s="27">
        <v>0.71860000000000002</v>
      </c>
      <c r="DVB13" s="27">
        <v>0.71619999999999995</v>
      </c>
      <c r="DVC13" s="27">
        <v>0.71640000000000004</v>
      </c>
      <c r="DVD13" s="27">
        <v>0.71650000000000003</v>
      </c>
      <c r="DVE13" s="27">
        <v>0.71340000000000003</v>
      </c>
      <c r="DVF13" s="27">
        <v>0.71340000000000003</v>
      </c>
      <c r="DVG13" s="27">
        <v>0.71340000000000003</v>
      </c>
      <c r="DVH13" s="27">
        <v>0.70889999999999997</v>
      </c>
      <c r="DVI13" s="27">
        <v>0.70779999999999998</v>
      </c>
      <c r="DVJ13" s="27">
        <v>0.70609999999999995</v>
      </c>
      <c r="DVK13" s="27">
        <v>0.70579999999999998</v>
      </c>
      <c r="DVL13" s="27">
        <v>0.70960000000000001</v>
      </c>
      <c r="DVM13" s="27">
        <v>0.70960000000000001</v>
      </c>
      <c r="DVN13" s="27">
        <v>0.70960000000000001</v>
      </c>
      <c r="DVO13" s="27">
        <v>0.71230000000000004</v>
      </c>
      <c r="DVP13" s="27">
        <v>0.70909999999999995</v>
      </c>
      <c r="DVQ13" s="27">
        <v>0.70699999999999996</v>
      </c>
      <c r="DVR13" s="27">
        <v>0.71450000000000002</v>
      </c>
      <c r="DVS13" s="27">
        <v>0.71530000000000005</v>
      </c>
      <c r="DVT13" s="27">
        <v>0.71530000000000005</v>
      </c>
      <c r="DVU13" s="27">
        <v>0.71530000000000005</v>
      </c>
      <c r="DVV13" s="27">
        <v>0.7117</v>
      </c>
      <c r="DVW13" s="27">
        <v>0.71109999999999995</v>
      </c>
      <c r="DVX13" s="27">
        <v>0.70469999999999999</v>
      </c>
      <c r="DVY13" s="27">
        <v>0.71</v>
      </c>
      <c r="DVZ13" s="27">
        <v>0.71009999999999995</v>
      </c>
      <c r="DWA13" s="27">
        <v>0.71009999999999995</v>
      </c>
      <c r="DWB13" s="27">
        <v>0.71009999999999995</v>
      </c>
      <c r="DWC13" s="27">
        <v>0.70930000000000004</v>
      </c>
      <c r="DWD13" s="27">
        <v>0.71599999999999997</v>
      </c>
      <c r="DWE13" s="27">
        <v>0.72140000000000004</v>
      </c>
      <c r="DWF13" s="27">
        <v>0.71960000000000002</v>
      </c>
      <c r="DWG13" s="27">
        <v>0.72319999999999995</v>
      </c>
      <c r="DWH13" s="27">
        <v>0.72319999999999995</v>
      </c>
      <c r="DWI13" s="27">
        <v>0.72319999999999995</v>
      </c>
      <c r="DWJ13" s="27">
        <v>0.72430000000000005</v>
      </c>
      <c r="DWK13" s="27">
        <v>0.72470000000000001</v>
      </c>
      <c r="DWL13" s="27">
        <v>0.72119999999999995</v>
      </c>
      <c r="DWM13" s="27">
        <v>0.72509999999999997</v>
      </c>
      <c r="DWN13" s="27">
        <v>0.71699999999999997</v>
      </c>
      <c r="DWO13" s="27">
        <v>0.71699999999999997</v>
      </c>
      <c r="DWP13" s="27">
        <v>0.71699999999999997</v>
      </c>
      <c r="DWQ13" s="27">
        <v>0.71840000000000004</v>
      </c>
      <c r="DWR13" s="27">
        <v>0.7218</v>
      </c>
      <c r="DWS13" s="27">
        <v>0.72670000000000001</v>
      </c>
      <c r="DWT13" s="27">
        <v>0.72870000000000001</v>
      </c>
      <c r="DWU13" s="27">
        <v>0.73089999999999999</v>
      </c>
      <c r="DWV13" s="27">
        <v>0.73089999999999999</v>
      </c>
      <c r="DWW13" s="27">
        <v>0.73089999999999999</v>
      </c>
      <c r="DWX13" s="27">
        <v>0.73060000000000003</v>
      </c>
      <c r="DWY13" s="27">
        <v>0.7278</v>
      </c>
      <c r="DWZ13" s="27">
        <v>0.73</v>
      </c>
      <c r="DXA13" s="27">
        <v>0.73109999999999997</v>
      </c>
      <c r="DXB13" s="27">
        <v>0.72899999999999998</v>
      </c>
      <c r="DXC13" s="27">
        <v>0.72899999999999998</v>
      </c>
      <c r="DXD13" s="27">
        <v>0.72899999999999998</v>
      </c>
      <c r="DXE13" s="27">
        <v>0.72850000000000004</v>
      </c>
      <c r="DXF13" s="27">
        <v>0.72809999999999997</v>
      </c>
      <c r="DXG13" s="27">
        <v>0.72699999999999998</v>
      </c>
      <c r="DXH13" s="27">
        <v>0.72389999999999999</v>
      </c>
      <c r="DXI13" s="27">
        <v>0.72889999999999999</v>
      </c>
      <c r="DXJ13" s="27">
        <v>0.72889999999999999</v>
      </c>
      <c r="DXK13" s="27">
        <v>0.72889999999999999</v>
      </c>
      <c r="DXL13" s="27">
        <v>0.72770000000000001</v>
      </c>
      <c r="DXM13" s="27">
        <v>0.7268</v>
      </c>
      <c r="DXN13" s="27">
        <v>0.71809999999999996</v>
      </c>
      <c r="DXO13" s="27">
        <v>0.71889999999999998</v>
      </c>
      <c r="DXP13" s="27">
        <v>0.71850000000000003</v>
      </c>
      <c r="DXQ13" s="27">
        <v>0.71850000000000003</v>
      </c>
      <c r="DXR13" s="27">
        <v>0.71850000000000003</v>
      </c>
      <c r="DXS13" s="27">
        <v>0.71630000000000005</v>
      </c>
      <c r="DXT13" s="27">
        <v>0.71650000000000003</v>
      </c>
      <c r="DXU13" s="27">
        <v>0.71560000000000001</v>
      </c>
      <c r="DXV13" s="27">
        <v>0.71540000000000004</v>
      </c>
      <c r="DXW13" s="27">
        <v>0.71540000000000004</v>
      </c>
      <c r="DXX13" s="27">
        <v>0.71540000000000004</v>
      </c>
      <c r="DXY13" s="27">
        <v>0.71540000000000004</v>
      </c>
      <c r="DXZ13" s="27">
        <v>0.71540000000000004</v>
      </c>
      <c r="DYA13" s="27">
        <v>0.71460000000000001</v>
      </c>
      <c r="DYB13" s="27">
        <v>0.7147</v>
      </c>
      <c r="DYC13" s="27">
        <v>0.71479999999999999</v>
      </c>
      <c r="DYD13" s="27">
        <v>0.71189999999999998</v>
      </c>
      <c r="DYE13" s="27">
        <v>0.71189999999999998</v>
      </c>
      <c r="DYF13" s="27">
        <v>0.71189999999999998</v>
      </c>
      <c r="DYG13" s="27">
        <v>0.71179999999999999</v>
      </c>
      <c r="DYH13" s="27">
        <v>0.71179999999999999</v>
      </c>
      <c r="DYI13" s="27">
        <v>0.71350000000000002</v>
      </c>
      <c r="DYJ13" s="27">
        <v>0.71189999999999998</v>
      </c>
      <c r="DYK13" s="27">
        <v>0.71660000000000001</v>
      </c>
      <c r="DYL13" s="27">
        <v>0.71660000000000001</v>
      </c>
      <c r="DYM13" s="27">
        <v>0.71660000000000001</v>
      </c>
      <c r="DYN13" s="27">
        <v>0.71740000000000004</v>
      </c>
      <c r="DYO13" s="27">
        <v>0.71779999999999999</v>
      </c>
      <c r="DYP13" s="27">
        <v>0.71640000000000004</v>
      </c>
      <c r="DYQ13" s="27">
        <v>0.71579999999999999</v>
      </c>
      <c r="DYR13" s="27">
        <v>0.7177</v>
      </c>
      <c r="DYS13" s="27">
        <v>0.7177</v>
      </c>
      <c r="DYT13" s="27">
        <v>0.7177</v>
      </c>
      <c r="DYU13" s="27">
        <v>0.71519999999999995</v>
      </c>
      <c r="DYV13" s="27">
        <v>0.71499999999999997</v>
      </c>
      <c r="DYW13" s="27">
        <v>0.71389999999999998</v>
      </c>
      <c r="DYX13" s="27">
        <v>0.71489999999999998</v>
      </c>
      <c r="DYY13" s="27">
        <v>0.7147</v>
      </c>
      <c r="DYZ13" s="27">
        <v>0.7147</v>
      </c>
      <c r="DZA13" s="27">
        <v>0.7147</v>
      </c>
      <c r="DZB13" s="27">
        <v>0.71530000000000005</v>
      </c>
      <c r="DZC13" s="27">
        <v>0.71399999999999997</v>
      </c>
      <c r="DZD13" s="27">
        <v>0.71250000000000002</v>
      </c>
      <c r="DZE13" s="27">
        <v>0.71089999999999998</v>
      </c>
      <c r="DZF13" s="27">
        <v>0.71079999999999999</v>
      </c>
      <c r="DZG13" s="27">
        <v>0.71079999999999999</v>
      </c>
      <c r="DZH13" s="27">
        <v>0.71079999999999999</v>
      </c>
      <c r="DZI13" s="27">
        <v>0.70889999999999997</v>
      </c>
      <c r="DZJ13" s="27">
        <v>0.70930000000000004</v>
      </c>
      <c r="DZK13" s="27">
        <v>0.70989999999999998</v>
      </c>
      <c r="DZL13" s="27">
        <v>0.71009999999999995</v>
      </c>
      <c r="DZM13" s="27">
        <v>0.70689999999999997</v>
      </c>
      <c r="DZN13" s="27">
        <v>0.70689999999999997</v>
      </c>
      <c r="DZO13" s="27">
        <v>0.70689999999999997</v>
      </c>
      <c r="DZP13" s="27">
        <v>0.71020000000000005</v>
      </c>
      <c r="DZQ13" s="27">
        <v>0.71250000000000002</v>
      </c>
      <c r="DZR13" s="27">
        <v>0.7107</v>
      </c>
      <c r="DZS13" s="27">
        <v>0.70860000000000001</v>
      </c>
      <c r="DZT13" s="27">
        <v>0.70689999999999997</v>
      </c>
      <c r="DZU13" s="27">
        <v>0.70689999999999997</v>
      </c>
      <c r="DZV13" s="27">
        <v>0.70689999999999997</v>
      </c>
      <c r="DZW13" s="27">
        <v>0.70799999999999996</v>
      </c>
      <c r="DZX13" s="27">
        <v>0.70520000000000005</v>
      </c>
      <c r="DZY13" s="27">
        <v>0.70520000000000005</v>
      </c>
      <c r="DZZ13" s="27">
        <v>0.70309999999999995</v>
      </c>
      <c r="EAA13" s="27">
        <v>0.70299999999999996</v>
      </c>
      <c r="EAB13" s="27">
        <v>0.70299999999999996</v>
      </c>
      <c r="EAC13" s="27">
        <v>0.70299999999999996</v>
      </c>
      <c r="EAD13" s="27">
        <v>0.70660000000000001</v>
      </c>
      <c r="EAE13" s="27">
        <v>0.7097</v>
      </c>
      <c r="EAF13" s="27">
        <v>0.70960000000000001</v>
      </c>
      <c r="EAG13" s="27">
        <v>0.70799999999999996</v>
      </c>
      <c r="EAH13" s="27">
        <v>0.71220000000000006</v>
      </c>
      <c r="EAI13" s="27">
        <v>0.71220000000000006</v>
      </c>
      <c r="EAJ13" s="27">
        <v>0.71220000000000006</v>
      </c>
      <c r="EAK13" s="27">
        <v>0.71340000000000003</v>
      </c>
      <c r="EAL13" s="27">
        <v>0.71209999999999996</v>
      </c>
      <c r="EAM13" s="27">
        <v>0.71209999999999996</v>
      </c>
      <c r="EAN13" s="27">
        <v>0.71430000000000005</v>
      </c>
      <c r="EAO13" s="27">
        <v>0.71250000000000002</v>
      </c>
      <c r="EAP13" s="27">
        <v>0.71250000000000002</v>
      </c>
      <c r="EAQ13" s="27">
        <v>0.71250000000000002</v>
      </c>
      <c r="EAR13" s="27">
        <v>0.71299999999999997</v>
      </c>
      <c r="EAS13" s="27">
        <v>0.71509999999999996</v>
      </c>
      <c r="EAT13" s="27">
        <v>0.71860000000000002</v>
      </c>
      <c r="EAU13" s="27">
        <v>0.71970000000000001</v>
      </c>
      <c r="EAV13" s="27">
        <v>0.71930000000000005</v>
      </c>
      <c r="EAW13" s="27">
        <v>0.71930000000000005</v>
      </c>
      <c r="EAX13" s="27">
        <v>0.71930000000000005</v>
      </c>
      <c r="EAY13" s="27">
        <v>0.7208</v>
      </c>
      <c r="EAZ13" s="27">
        <v>0.72060000000000002</v>
      </c>
      <c r="EBA13" s="27">
        <v>0.71930000000000005</v>
      </c>
      <c r="EBB13" s="27">
        <v>0.72050000000000003</v>
      </c>
      <c r="EBC13" s="27">
        <v>0.71479999999999999</v>
      </c>
      <c r="EBD13" s="27">
        <v>0.71479999999999999</v>
      </c>
      <c r="EBE13" s="27">
        <v>0.71479999999999999</v>
      </c>
      <c r="EBF13" s="27">
        <v>0.71550000000000002</v>
      </c>
      <c r="EBG13" s="27">
        <v>0.71650000000000003</v>
      </c>
      <c r="EBH13" s="27">
        <v>0.71699999999999997</v>
      </c>
      <c r="EBI13" s="27">
        <v>0.71489999999999998</v>
      </c>
      <c r="EBJ13" s="27">
        <v>0.71340000000000003</v>
      </c>
      <c r="EBK13" s="27">
        <v>0.71340000000000003</v>
      </c>
      <c r="EBL13" s="27">
        <v>0.71340000000000003</v>
      </c>
      <c r="EBM13" s="27">
        <v>0.71340000000000003</v>
      </c>
      <c r="EBN13" s="27">
        <v>0.71189999999999998</v>
      </c>
      <c r="EBO13" s="27">
        <v>0.71289999999999998</v>
      </c>
      <c r="EBP13" s="27">
        <v>0.71109999999999995</v>
      </c>
      <c r="EBQ13" s="27">
        <v>0.71199999999999997</v>
      </c>
      <c r="EBR13" s="27">
        <v>0.71199999999999997</v>
      </c>
      <c r="EBS13" s="27">
        <v>0.71199999999999997</v>
      </c>
      <c r="EBT13" s="27">
        <v>0.71199999999999997</v>
      </c>
      <c r="EBU13" s="27">
        <v>0.70879999999999999</v>
      </c>
      <c r="EBV13" s="27">
        <v>0.71120000000000005</v>
      </c>
      <c r="EBW13" s="27">
        <v>0.71289999999999998</v>
      </c>
      <c r="EBX13" s="27">
        <v>0.71319999999999995</v>
      </c>
      <c r="EBY13" s="27">
        <v>0.71319999999999995</v>
      </c>
      <c r="EBZ13" s="27">
        <v>0.71319999999999995</v>
      </c>
      <c r="ECA13" s="27">
        <v>0.7127</v>
      </c>
      <c r="ECB13" s="27">
        <v>0.71650000000000003</v>
      </c>
      <c r="ECC13" s="27">
        <v>0.71689999999999998</v>
      </c>
      <c r="ECD13" s="27">
        <v>0.71819999999999995</v>
      </c>
      <c r="ECE13" s="27">
        <v>0.72</v>
      </c>
      <c r="ECF13" s="27">
        <v>0.72</v>
      </c>
      <c r="ECG13" s="27">
        <v>0.72</v>
      </c>
      <c r="ECH13" s="27">
        <v>0.71950000000000003</v>
      </c>
      <c r="ECI13" s="27">
        <v>0.71950000000000003</v>
      </c>
      <c r="ECJ13" s="27">
        <v>0.71819999999999995</v>
      </c>
      <c r="ECK13" s="27">
        <v>0.71819999999999995</v>
      </c>
      <c r="ECL13" s="27">
        <v>0.72409999999999997</v>
      </c>
      <c r="ECM13" s="27">
        <v>0.72409999999999997</v>
      </c>
      <c r="ECN13" s="27">
        <v>0.72409999999999997</v>
      </c>
      <c r="ECO13" s="27">
        <v>0.72519999999999996</v>
      </c>
      <c r="ECP13" s="27">
        <v>0.72440000000000004</v>
      </c>
      <c r="ECQ13" s="27">
        <v>0.72389999999999999</v>
      </c>
      <c r="ECR13" s="27">
        <v>0.72260000000000002</v>
      </c>
      <c r="ECS13" s="27">
        <v>0.72050000000000003</v>
      </c>
      <c r="ECT13" s="27">
        <v>0.72050000000000003</v>
      </c>
      <c r="ECU13" s="27">
        <v>0.72050000000000003</v>
      </c>
      <c r="ECV13" s="27">
        <v>0.72360000000000002</v>
      </c>
      <c r="ECW13" s="27">
        <v>0.72440000000000004</v>
      </c>
      <c r="ECX13" s="27">
        <v>0.7218</v>
      </c>
      <c r="ECY13" s="27">
        <v>0.72230000000000005</v>
      </c>
      <c r="ECZ13" s="27">
        <v>0.71930000000000005</v>
      </c>
      <c r="EDA13" s="27">
        <v>0.71930000000000005</v>
      </c>
      <c r="EDB13" s="27">
        <v>0.71930000000000005</v>
      </c>
      <c r="EDC13" s="27">
        <v>0.71930000000000005</v>
      </c>
      <c r="EDD13" s="27">
        <v>0.7228</v>
      </c>
      <c r="EDE13" s="27">
        <v>0.72099999999999997</v>
      </c>
      <c r="EDF13" s="27">
        <v>0.7218</v>
      </c>
      <c r="EDG13" s="27">
        <v>0.72119999999999995</v>
      </c>
      <c r="EDH13" s="27">
        <v>0.72119999999999995</v>
      </c>
      <c r="EDI13" s="27">
        <v>0.72119999999999995</v>
      </c>
      <c r="EDJ13" s="27">
        <v>0.72030000000000005</v>
      </c>
      <c r="EDK13" s="27">
        <v>0.72119999999999995</v>
      </c>
      <c r="EDL13" s="27">
        <v>0.71989999999999998</v>
      </c>
      <c r="EDM13" s="27">
        <v>0.72130000000000005</v>
      </c>
      <c r="EDN13" s="27">
        <v>0.71799999999999997</v>
      </c>
      <c r="EDO13" s="27">
        <v>0.71799999999999997</v>
      </c>
      <c r="EDP13" s="27">
        <v>0.71799999999999997</v>
      </c>
      <c r="EDQ13" s="27">
        <v>0.71679999999999999</v>
      </c>
      <c r="EDR13" s="27">
        <v>0.71589999999999998</v>
      </c>
      <c r="EDS13" s="27">
        <v>0.71350000000000002</v>
      </c>
      <c r="EDT13" s="27">
        <v>0.7147</v>
      </c>
      <c r="EDU13" s="27">
        <v>0.71509999999999996</v>
      </c>
      <c r="EDV13" s="27">
        <v>0.71509999999999996</v>
      </c>
      <c r="EDW13" s="27">
        <v>0.71509999999999996</v>
      </c>
      <c r="EDX13" s="27">
        <v>0.71519999999999995</v>
      </c>
      <c r="EDY13" s="27">
        <v>0.71379999999999999</v>
      </c>
      <c r="EDZ13" s="27">
        <v>0.71550000000000002</v>
      </c>
      <c r="EEA13" s="27">
        <v>0.7177</v>
      </c>
      <c r="EEB13" s="27">
        <v>0.7177</v>
      </c>
      <c r="EEC13" s="27">
        <v>0.7177</v>
      </c>
      <c r="EED13" s="27">
        <v>0.7177</v>
      </c>
      <c r="EEE13" s="27">
        <v>0.71609999999999996</v>
      </c>
      <c r="EEF13" s="27">
        <v>0.71619999999999995</v>
      </c>
      <c r="EEG13" s="27">
        <v>0.71930000000000005</v>
      </c>
      <c r="EEH13" s="27">
        <v>0.71830000000000005</v>
      </c>
      <c r="EEI13" s="27">
        <v>0.71619999999999995</v>
      </c>
      <c r="EEJ13" s="27">
        <v>0.71619999999999995</v>
      </c>
      <c r="EEK13" s="27">
        <v>0.71619999999999995</v>
      </c>
      <c r="EEL13" s="27">
        <v>0.71809999999999996</v>
      </c>
      <c r="EEM13" s="27">
        <v>0.71799999999999997</v>
      </c>
      <c r="EEN13" s="27">
        <v>0.71619999999999995</v>
      </c>
      <c r="EEO13" s="27">
        <v>0.71560000000000001</v>
      </c>
      <c r="EEP13" s="27">
        <v>0.71830000000000005</v>
      </c>
      <c r="EEQ13" s="27">
        <v>0.71830000000000005</v>
      </c>
      <c r="EER13" s="27">
        <v>0.71830000000000005</v>
      </c>
      <c r="EES13" s="27">
        <v>0.71899999999999997</v>
      </c>
      <c r="EET13" s="27">
        <v>0.71389999999999998</v>
      </c>
      <c r="EEU13" s="27">
        <v>0.71319999999999995</v>
      </c>
      <c r="EEV13" s="27">
        <v>0.7087</v>
      </c>
      <c r="EEW13" s="27">
        <v>0.70630000000000004</v>
      </c>
      <c r="EEX13" s="27">
        <v>0.70630000000000004</v>
      </c>
      <c r="EEY13" s="27">
        <v>0.70630000000000004</v>
      </c>
      <c r="EEZ13" s="27">
        <v>0.70779999999999998</v>
      </c>
      <c r="EFA13" s="27">
        <v>0.70899999999999996</v>
      </c>
      <c r="EFB13" s="27">
        <v>0.70489999999999997</v>
      </c>
      <c r="EFC13" s="27">
        <v>0.7046</v>
      </c>
      <c r="EFD13" s="27">
        <v>0.70569999999999999</v>
      </c>
      <c r="EFE13" s="27">
        <v>0.70569999999999999</v>
      </c>
      <c r="EFF13" s="27">
        <v>0.70569999999999999</v>
      </c>
      <c r="EFG13" s="27">
        <v>0.70830000000000004</v>
      </c>
      <c r="EFH13" s="27">
        <v>0.70799999999999996</v>
      </c>
      <c r="EFI13" s="27">
        <v>0.70840000000000003</v>
      </c>
      <c r="EFJ13" s="27">
        <v>0.70509999999999995</v>
      </c>
      <c r="EFK13" s="27">
        <v>0.70689999999999997</v>
      </c>
      <c r="EFL13" s="27">
        <v>0.70689999999999997</v>
      </c>
      <c r="EFM13" s="27">
        <v>0.70689999999999997</v>
      </c>
      <c r="EFN13" s="27">
        <v>0.70620000000000005</v>
      </c>
      <c r="EFO13" s="27">
        <v>0.70809999999999995</v>
      </c>
      <c r="EFP13" s="27">
        <v>0.7026</v>
      </c>
      <c r="EFQ13" s="27">
        <v>0.70169999999999999</v>
      </c>
      <c r="EFR13" s="27">
        <v>0.70330000000000004</v>
      </c>
      <c r="EFS13" s="27">
        <v>0.70330000000000004</v>
      </c>
      <c r="EFT13" s="27">
        <v>0.70330000000000004</v>
      </c>
      <c r="EFU13" s="27">
        <v>0.70109999999999995</v>
      </c>
      <c r="EFV13" s="27">
        <v>0.7016</v>
      </c>
      <c r="EFW13" s="27">
        <v>0.70109999999999995</v>
      </c>
      <c r="EFX13" s="27">
        <v>0.69779999999999998</v>
      </c>
      <c r="EFY13" s="27">
        <v>0.69510000000000005</v>
      </c>
      <c r="EFZ13" s="27">
        <v>0.69510000000000005</v>
      </c>
      <c r="EGA13" s="27">
        <v>0.69510000000000005</v>
      </c>
      <c r="EGB13" s="27">
        <v>0.69520000000000004</v>
      </c>
      <c r="EGC13" s="27">
        <v>0.69279999999999997</v>
      </c>
      <c r="EGD13" s="27">
        <v>0.69340000000000002</v>
      </c>
      <c r="EGE13" s="27">
        <v>0.69269999999999998</v>
      </c>
      <c r="EGF13" s="27">
        <v>0.69489999999999996</v>
      </c>
      <c r="EGG13" s="27">
        <v>0.69489999999999996</v>
      </c>
      <c r="EGH13" s="27">
        <v>0.69489999999999996</v>
      </c>
      <c r="EGI13" s="27">
        <v>0.69269999999999998</v>
      </c>
      <c r="EGJ13" s="27">
        <v>0.69279999999999997</v>
      </c>
      <c r="EGK13" s="27">
        <v>0.69350000000000001</v>
      </c>
      <c r="EGL13" s="27">
        <v>0.69420000000000004</v>
      </c>
      <c r="EGM13" s="27">
        <v>0.69499999999999995</v>
      </c>
      <c r="EGN13" s="27">
        <v>0.69499999999999995</v>
      </c>
      <c r="EGO13" s="27">
        <v>0.69499999999999995</v>
      </c>
      <c r="EGP13" s="27">
        <v>0.69079999999999997</v>
      </c>
      <c r="EGQ13" s="27">
        <v>0.68859999999999999</v>
      </c>
      <c r="EGR13" s="27">
        <v>0.6895</v>
      </c>
      <c r="EGS13" s="27">
        <v>0.68869999999999998</v>
      </c>
      <c r="EGT13" s="27">
        <v>0.69289999999999996</v>
      </c>
      <c r="EGU13" s="27">
        <v>0.69289999999999996</v>
      </c>
      <c r="EGV13" s="27">
        <v>0.69289999999999996</v>
      </c>
      <c r="EGW13" s="27">
        <v>0.69389999999999996</v>
      </c>
      <c r="EGX13" s="27">
        <v>0.69089999999999996</v>
      </c>
      <c r="EGY13" s="27">
        <v>0.69140000000000001</v>
      </c>
      <c r="EGZ13" s="27">
        <v>0.69389999999999996</v>
      </c>
      <c r="EHA13" s="27">
        <v>0.69599999999999995</v>
      </c>
      <c r="EHB13" s="27">
        <v>0.69599999999999995</v>
      </c>
      <c r="EHC13" s="27">
        <v>0.69599999999999995</v>
      </c>
      <c r="EHD13" s="27">
        <v>0.69650000000000001</v>
      </c>
      <c r="EHE13" s="27">
        <v>0.69769999999999999</v>
      </c>
      <c r="EHF13" s="27">
        <v>0.69750000000000001</v>
      </c>
      <c r="EHG13" s="27">
        <v>0.69730000000000003</v>
      </c>
      <c r="EHH13" s="27">
        <v>0.69379999999999997</v>
      </c>
      <c r="EHI13" s="27">
        <v>0.69379999999999997</v>
      </c>
      <c r="EHJ13" s="27">
        <v>0.69379999999999997</v>
      </c>
      <c r="EHK13" s="27">
        <v>0.69240000000000002</v>
      </c>
      <c r="EHL13" s="27">
        <v>0.69299999999999995</v>
      </c>
      <c r="EHM13" s="27">
        <v>0.69420000000000004</v>
      </c>
      <c r="EHN13" s="27">
        <v>0.69450000000000001</v>
      </c>
      <c r="EHO13" s="27">
        <v>0.69440000000000002</v>
      </c>
      <c r="EHP13" s="27">
        <v>0.69440000000000002</v>
      </c>
      <c r="EHQ13" s="27">
        <v>0.69440000000000002</v>
      </c>
      <c r="EHR13" s="27">
        <v>0.69399999999999995</v>
      </c>
      <c r="EHS13" s="27">
        <v>0.69289999999999996</v>
      </c>
      <c r="EHT13" s="27">
        <v>0.69410000000000005</v>
      </c>
      <c r="EHU13" s="27">
        <v>0.69389999999999996</v>
      </c>
      <c r="EHV13" s="27">
        <v>0.68940000000000001</v>
      </c>
      <c r="EHW13" s="27">
        <v>0.68940000000000001</v>
      </c>
      <c r="EHX13" s="27">
        <v>0.68940000000000001</v>
      </c>
      <c r="EHY13" s="27">
        <v>0.68920000000000003</v>
      </c>
      <c r="EHZ13" s="27">
        <v>0.68859999999999999</v>
      </c>
      <c r="EIA13" s="27">
        <v>0.68569999999999998</v>
      </c>
      <c r="EIB13" s="27">
        <v>0.68230000000000002</v>
      </c>
      <c r="EIC13" s="27">
        <v>0.68369999999999997</v>
      </c>
      <c r="EID13" s="27">
        <v>0.68369999999999997</v>
      </c>
      <c r="EIE13" s="27">
        <v>0.68369999999999997</v>
      </c>
      <c r="EIF13" s="27">
        <v>0.6855</v>
      </c>
      <c r="EIG13" s="27">
        <v>0.68400000000000005</v>
      </c>
      <c r="EIH13" s="27">
        <v>0.6865</v>
      </c>
      <c r="EII13" s="27">
        <v>0.68579999999999997</v>
      </c>
      <c r="EIJ13" s="27">
        <v>0.68830000000000002</v>
      </c>
      <c r="EIK13" s="27">
        <v>0.68830000000000002</v>
      </c>
      <c r="EIL13" s="27">
        <v>0.68830000000000002</v>
      </c>
      <c r="EIM13" s="27">
        <v>0.6895</v>
      </c>
      <c r="EIN13" s="27">
        <v>0.69120000000000004</v>
      </c>
      <c r="EIO13" s="27">
        <v>0.6915</v>
      </c>
      <c r="EIP13" s="27">
        <v>0.68759999999999999</v>
      </c>
      <c r="EIQ13" s="27">
        <v>0.68779999999999997</v>
      </c>
      <c r="EIR13" s="27">
        <v>0.68779999999999997</v>
      </c>
      <c r="EIS13" s="27">
        <v>0.68779999999999997</v>
      </c>
      <c r="EIT13" s="27">
        <v>0.6855</v>
      </c>
      <c r="EIU13" s="27">
        <v>0.68769999999999998</v>
      </c>
      <c r="EIV13" s="27">
        <v>0.68620000000000003</v>
      </c>
      <c r="EIW13" s="27">
        <v>0.68559999999999999</v>
      </c>
      <c r="EIX13" s="27">
        <v>0.68720000000000003</v>
      </c>
      <c r="EIY13" s="27">
        <v>0.68720000000000003</v>
      </c>
      <c r="EIZ13" s="27">
        <v>0.68720000000000003</v>
      </c>
      <c r="EJA13" s="27">
        <v>0.68600000000000005</v>
      </c>
      <c r="EJB13" s="27">
        <v>0.68530000000000002</v>
      </c>
      <c r="EJC13" s="27">
        <v>0.6865</v>
      </c>
      <c r="EJD13" s="27">
        <v>0.68600000000000005</v>
      </c>
      <c r="EJE13" s="27">
        <v>0.68859999999999999</v>
      </c>
      <c r="EJF13" s="27">
        <v>0.68859999999999999</v>
      </c>
      <c r="EJG13" s="27">
        <v>0.68859999999999999</v>
      </c>
      <c r="EJH13" s="27">
        <v>0.68830000000000002</v>
      </c>
      <c r="EJI13" s="27">
        <v>0.69020000000000004</v>
      </c>
      <c r="EJJ13" s="27">
        <v>0.68569999999999998</v>
      </c>
      <c r="EJK13" s="27">
        <v>0.68540000000000001</v>
      </c>
      <c r="EJL13" s="27">
        <v>0.69059999999999999</v>
      </c>
      <c r="EJM13" s="27">
        <v>0.69059999999999999</v>
      </c>
      <c r="EJN13" s="27">
        <v>0.69059999999999999</v>
      </c>
      <c r="EJO13" s="27">
        <v>0.69089999999999996</v>
      </c>
      <c r="EJP13" s="27">
        <v>0.69430000000000003</v>
      </c>
      <c r="EJQ13" s="27">
        <v>0.69520000000000004</v>
      </c>
      <c r="EJR13" s="27">
        <v>0.69520000000000004</v>
      </c>
      <c r="EJS13" s="27">
        <v>0.69279999999999997</v>
      </c>
      <c r="EJT13" s="27">
        <v>0.69279999999999997</v>
      </c>
      <c r="EJU13" s="27">
        <v>0.69279999999999997</v>
      </c>
      <c r="EJV13" s="27">
        <v>0.68779999999999997</v>
      </c>
      <c r="EJW13" s="27">
        <v>0.68859999999999999</v>
      </c>
      <c r="EJX13" s="27">
        <v>0.68830000000000002</v>
      </c>
      <c r="EJY13" s="27">
        <v>0.69179999999999997</v>
      </c>
      <c r="EJZ13" s="27">
        <v>0.69320000000000004</v>
      </c>
      <c r="EKA13" s="27">
        <v>0.69320000000000004</v>
      </c>
      <c r="EKB13" s="27">
        <v>0.69320000000000004</v>
      </c>
      <c r="EKC13" s="27">
        <v>0.68559999999999999</v>
      </c>
      <c r="EKD13" s="27">
        <v>0.68469999999999998</v>
      </c>
      <c r="EKE13" s="27">
        <v>0.6835</v>
      </c>
      <c r="EKF13" s="27">
        <v>0.68140000000000001</v>
      </c>
      <c r="EKG13" s="27">
        <v>0.68089999999999995</v>
      </c>
      <c r="EKH13" s="27">
        <v>0.68089999999999995</v>
      </c>
      <c r="EKI13" s="27">
        <v>0.68089999999999995</v>
      </c>
      <c r="EKJ13" s="27">
        <v>0.68189999999999995</v>
      </c>
      <c r="EKK13" s="27">
        <v>0.68310000000000004</v>
      </c>
      <c r="EKL13" s="27">
        <v>0.68679999999999997</v>
      </c>
      <c r="EKM13" s="27">
        <v>0.68430000000000002</v>
      </c>
      <c r="EKN13" s="27">
        <v>0.68230000000000002</v>
      </c>
      <c r="EKO13" s="27">
        <v>0.68230000000000002</v>
      </c>
      <c r="EKP13" s="27">
        <v>0.68230000000000002</v>
      </c>
      <c r="EKQ13" s="27">
        <v>0.68210000000000004</v>
      </c>
      <c r="EKR13" s="27">
        <v>0.67789999999999995</v>
      </c>
      <c r="EKS13" s="27">
        <v>0.67989999999999995</v>
      </c>
      <c r="EKT13" s="27">
        <v>0.67400000000000004</v>
      </c>
      <c r="EKU13" s="27">
        <v>0.67659999999999998</v>
      </c>
      <c r="EKV13" s="27">
        <v>0.67659999999999998</v>
      </c>
      <c r="EKW13" s="27">
        <v>0.67659999999999998</v>
      </c>
      <c r="EKX13" s="27">
        <v>0.67659999999999998</v>
      </c>
      <c r="EKY13" s="27">
        <v>0.67310000000000003</v>
      </c>
      <c r="EKZ13" s="27">
        <v>0.66610000000000003</v>
      </c>
      <c r="ELA13" s="27">
        <v>0.66839999999999999</v>
      </c>
      <c r="ELB13" s="27">
        <v>0.67190000000000005</v>
      </c>
      <c r="ELC13" s="27">
        <v>0.67190000000000005</v>
      </c>
      <c r="ELD13" s="27">
        <v>0.67190000000000005</v>
      </c>
      <c r="ELE13" s="27">
        <v>0.66600000000000004</v>
      </c>
      <c r="ELF13" s="27">
        <v>0.66359999999999997</v>
      </c>
      <c r="ELG13" s="27">
        <v>0.66339999999999999</v>
      </c>
      <c r="ELH13" s="27">
        <v>0.66279999999999994</v>
      </c>
      <c r="ELI13" s="27">
        <v>0.66610000000000003</v>
      </c>
      <c r="ELJ13" s="27">
        <v>0.66610000000000003</v>
      </c>
      <c r="ELK13" s="27">
        <v>0.66610000000000003</v>
      </c>
      <c r="ELL13" s="27">
        <v>0.66790000000000005</v>
      </c>
      <c r="ELM13" s="27">
        <v>0.66500000000000004</v>
      </c>
      <c r="ELN13" s="27">
        <v>0.66700000000000004</v>
      </c>
      <c r="ELO13" s="27">
        <v>0.66</v>
      </c>
      <c r="ELP13" s="27">
        <v>0.66</v>
      </c>
      <c r="ELQ13" s="27">
        <v>0.66</v>
      </c>
      <c r="ELR13" s="27">
        <v>0.66</v>
      </c>
      <c r="ELS13" s="27">
        <v>0.66</v>
      </c>
      <c r="ELT13" s="27">
        <v>0.65939999999999999</v>
      </c>
      <c r="ELU13" s="27">
        <v>0.66059999999999997</v>
      </c>
      <c r="ELV13" s="27">
        <v>0.6643</v>
      </c>
      <c r="ELW13" s="27">
        <v>0.66449999999999998</v>
      </c>
      <c r="ELX13" s="27">
        <v>0.66449999999999998</v>
      </c>
      <c r="ELY13" s="27">
        <v>0.66449999999999998</v>
      </c>
      <c r="ELZ13" s="27">
        <v>0.66479999999999995</v>
      </c>
      <c r="EMA13" s="27">
        <v>0.65700000000000003</v>
      </c>
      <c r="EMB13" s="27">
        <v>0.65769999999999995</v>
      </c>
      <c r="EMC13" s="27">
        <v>0.65780000000000005</v>
      </c>
      <c r="EMD13" s="27">
        <v>0.65949999999999998</v>
      </c>
      <c r="EME13" s="27">
        <v>0.65949999999999998</v>
      </c>
      <c r="EMF13" s="27">
        <v>0.65949999999999998</v>
      </c>
      <c r="EMG13" s="27">
        <v>0.66869999999999996</v>
      </c>
      <c r="EMH13" s="27">
        <v>0.66220000000000001</v>
      </c>
      <c r="EMI13" s="27">
        <v>0.66120000000000001</v>
      </c>
      <c r="EMJ13" s="27">
        <v>0.66159999999999997</v>
      </c>
      <c r="EMK13" s="27">
        <v>0.65980000000000005</v>
      </c>
      <c r="EML13" s="27">
        <v>0.65980000000000005</v>
      </c>
      <c r="EMM13" s="27">
        <v>0.65980000000000005</v>
      </c>
      <c r="EMN13" s="27">
        <v>0.66400000000000003</v>
      </c>
      <c r="EMO13" s="27">
        <v>0.65639999999999998</v>
      </c>
      <c r="EMP13" s="27">
        <v>0.65239999999999998</v>
      </c>
      <c r="EMQ13" s="27">
        <v>0.65300000000000002</v>
      </c>
      <c r="EMR13" s="27">
        <v>0.64849999999999997</v>
      </c>
      <c r="EMS13" s="27">
        <v>0.64849999999999997</v>
      </c>
      <c r="EMT13" s="27">
        <v>0.64849999999999997</v>
      </c>
      <c r="EMU13" s="27">
        <v>0.65369999999999995</v>
      </c>
      <c r="EMV13" s="27">
        <v>0.65229999999999999</v>
      </c>
      <c r="EMW13" s="27">
        <v>0.65169999999999995</v>
      </c>
      <c r="EMX13" s="27">
        <v>0.64419999999999999</v>
      </c>
      <c r="EMY13" s="27">
        <v>0.64710000000000001</v>
      </c>
      <c r="EMZ13" s="27">
        <v>0.64710000000000001</v>
      </c>
      <c r="ENA13" s="27">
        <v>0.64710000000000001</v>
      </c>
      <c r="ENB13" s="27">
        <v>0.64280000000000004</v>
      </c>
      <c r="ENC13" s="27">
        <v>0.64570000000000005</v>
      </c>
      <c r="END13" s="27">
        <v>0.64529999999999998</v>
      </c>
      <c r="ENE13" s="27">
        <v>0.6431</v>
      </c>
      <c r="ENF13" s="27">
        <v>0.64649999999999996</v>
      </c>
      <c r="ENG13" s="27">
        <v>0.64649999999999996</v>
      </c>
      <c r="ENH13" s="27">
        <v>0.64649999999999996</v>
      </c>
      <c r="ENI13" s="27">
        <v>0.65100000000000002</v>
      </c>
      <c r="ENJ13" s="27">
        <v>0.65500000000000003</v>
      </c>
      <c r="ENK13" s="27">
        <v>0.6542</v>
      </c>
      <c r="ENL13" s="27">
        <v>0.65510000000000002</v>
      </c>
      <c r="ENM13" s="27">
        <v>0.65039999999999998</v>
      </c>
      <c r="ENN13" s="27">
        <v>0.65039999999999998</v>
      </c>
      <c r="ENO13" s="27">
        <v>0.65039999999999998</v>
      </c>
      <c r="ENP13" s="27">
        <v>0.65529999999999999</v>
      </c>
      <c r="ENQ13" s="27">
        <v>0.65390000000000004</v>
      </c>
      <c r="ENR13" s="27">
        <v>0.65549999999999997</v>
      </c>
      <c r="ENS13" s="27">
        <v>0.65900000000000003</v>
      </c>
      <c r="ENT13" s="27">
        <v>0.66320000000000001</v>
      </c>
      <c r="ENU13" s="27">
        <v>0.66320000000000001</v>
      </c>
      <c r="ENV13" s="27">
        <v>0.66320000000000001</v>
      </c>
      <c r="ENW13" s="27">
        <v>0.66200000000000003</v>
      </c>
      <c r="ENX13" s="27">
        <v>0.66290000000000004</v>
      </c>
      <c r="ENY13" s="27">
        <v>0.66790000000000005</v>
      </c>
      <c r="ENZ13" s="27">
        <v>0.66930000000000001</v>
      </c>
      <c r="EOA13" s="27">
        <v>0.6653</v>
      </c>
      <c r="EOB13" s="27">
        <v>0.6653</v>
      </c>
      <c r="EOC13" s="27">
        <v>0.6653</v>
      </c>
      <c r="EOD13" s="27">
        <v>0.66390000000000005</v>
      </c>
      <c r="EOE13" s="27">
        <v>0.66239999999999999</v>
      </c>
      <c r="EOF13" s="27">
        <v>0.66039999999999999</v>
      </c>
      <c r="EOG13" s="27">
        <v>0.65959999999999996</v>
      </c>
      <c r="EOH13" s="27">
        <v>0.66249999999999998</v>
      </c>
      <c r="EOI13" s="27">
        <v>0.66249999999999998</v>
      </c>
      <c r="EOJ13" s="27">
        <v>0.66249999999999998</v>
      </c>
      <c r="EOK13" s="27">
        <v>0.66469999999999996</v>
      </c>
      <c r="EOL13" s="27">
        <v>0.66739999999999999</v>
      </c>
      <c r="EOM13" s="27">
        <v>0.66539999999999999</v>
      </c>
      <c r="EON13" s="27">
        <v>0.66710000000000003</v>
      </c>
      <c r="EOO13" s="27">
        <v>0.66359999999999997</v>
      </c>
      <c r="EOP13" s="27">
        <v>0.66359999999999997</v>
      </c>
      <c r="EOQ13" s="27">
        <v>0.66359999999999997</v>
      </c>
      <c r="EOR13" s="27">
        <v>0.66830000000000001</v>
      </c>
      <c r="EOS13" s="27">
        <v>0.66479999999999995</v>
      </c>
      <c r="EOT13" s="27">
        <v>0.66239999999999999</v>
      </c>
      <c r="EOU13" s="27">
        <v>0.6694</v>
      </c>
      <c r="EOV13" s="27">
        <v>0.67290000000000005</v>
      </c>
      <c r="EOW13" s="27">
        <v>0.67290000000000005</v>
      </c>
      <c r="EOX13" s="27">
        <v>0.67290000000000005</v>
      </c>
      <c r="EOY13" s="27">
        <v>0.66769999999999996</v>
      </c>
      <c r="EOZ13" s="27">
        <v>0.66990000000000005</v>
      </c>
      <c r="EPA13" s="27">
        <v>0.6714</v>
      </c>
      <c r="EPB13" s="27">
        <v>0.67310000000000003</v>
      </c>
      <c r="EPC13" s="27">
        <v>0.67569999999999997</v>
      </c>
      <c r="EPD13" s="27">
        <v>0.67569999999999997</v>
      </c>
      <c r="EPE13" s="27">
        <v>0.67569999999999997</v>
      </c>
      <c r="EPF13" s="27">
        <v>0.67469999999999997</v>
      </c>
      <c r="EPG13" s="27">
        <v>0.68010000000000004</v>
      </c>
      <c r="EPH13" s="27">
        <v>0.67610000000000003</v>
      </c>
      <c r="EPI13" s="27">
        <v>0.67949999999999999</v>
      </c>
      <c r="EPJ13" s="27">
        <v>0.68420000000000003</v>
      </c>
      <c r="EPK13" s="27">
        <v>0.68420000000000003</v>
      </c>
      <c r="EPL13" s="27">
        <v>0.68420000000000003</v>
      </c>
      <c r="EPM13" s="27">
        <v>0.69450000000000001</v>
      </c>
    </row>
    <row r="14" spans="1:3809" x14ac:dyDescent="0.3">
      <c r="A14" t="s">
        <v>8246</v>
      </c>
      <c r="B14" s="27">
        <v>1</v>
      </c>
      <c r="C14" s="27">
        <v>1</v>
      </c>
      <c r="D14" s="27">
        <v>1</v>
      </c>
      <c r="E14" s="27">
        <v>1</v>
      </c>
      <c r="F14" s="27">
        <v>1</v>
      </c>
      <c r="G14" s="27">
        <v>1</v>
      </c>
      <c r="H14" s="27">
        <v>1</v>
      </c>
      <c r="I14" s="27">
        <v>1</v>
      </c>
      <c r="J14" s="27">
        <v>1</v>
      </c>
      <c r="K14" s="27">
        <v>1</v>
      </c>
      <c r="L14" s="27">
        <v>1</v>
      </c>
      <c r="M14" s="27">
        <v>1</v>
      </c>
      <c r="N14" s="27">
        <v>1</v>
      </c>
      <c r="O14" s="27">
        <v>1</v>
      </c>
      <c r="P14" s="27">
        <v>1</v>
      </c>
      <c r="Q14" s="27">
        <v>1</v>
      </c>
      <c r="R14" s="27">
        <v>1</v>
      </c>
      <c r="S14" s="27">
        <v>1</v>
      </c>
      <c r="T14" s="27">
        <v>1</v>
      </c>
      <c r="U14" s="27">
        <v>1</v>
      </c>
      <c r="V14" s="27">
        <v>1</v>
      </c>
      <c r="W14" s="27">
        <v>1</v>
      </c>
      <c r="X14" s="27">
        <v>1</v>
      </c>
      <c r="Y14" s="27">
        <v>1</v>
      </c>
      <c r="Z14" s="27">
        <v>1</v>
      </c>
      <c r="AA14" s="27">
        <v>1</v>
      </c>
      <c r="AB14" s="27">
        <v>1</v>
      </c>
      <c r="AC14" s="27">
        <v>1</v>
      </c>
      <c r="AD14" s="27">
        <v>1</v>
      </c>
      <c r="AE14" s="27">
        <v>1</v>
      </c>
      <c r="AF14" s="27">
        <v>1</v>
      </c>
      <c r="AG14" s="27">
        <v>1</v>
      </c>
      <c r="AH14" s="27">
        <v>1</v>
      </c>
      <c r="AI14" s="27">
        <v>1</v>
      </c>
      <c r="AJ14" s="27">
        <v>1</v>
      </c>
      <c r="AK14" s="27">
        <v>1</v>
      </c>
      <c r="AL14" s="27">
        <v>1</v>
      </c>
      <c r="AM14" s="27">
        <v>1</v>
      </c>
      <c r="AN14" s="27">
        <v>1</v>
      </c>
      <c r="AO14" s="27">
        <v>1</v>
      </c>
      <c r="AP14" s="27">
        <v>1</v>
      </c>
      <c r="AQ14" s="27">
        <v>1</v>
      </c>
      <c r="AR14" s="27">
        <v>1</v>
      </c>
      <c r="AS14" s="27">
        <v>1</v>
      </c>
      <c r="AT14" s="27">
        <v>1</v>
      </c>
      <c r="AU14" s="27">
        <v>1</v>
      </c>
      <c r="AV14" s="27">
        <v>1</v>
      </c>
      <c r="AW14" s="27">
        <v>1</v>
      </c>
      <c r="AX14" s="27">
        <v>1</v>
      </c>
      <c r="AY14" s="27">
        <v>1</v>
      </c>
      <c r="AZ14" s="27">
        <v>1</v>
      </c>
      <c r="BA14" s="27">
        <v>1</v>
      </c>
      <c r="BB14" s="27">
        <v>1</v>
      </c>
      <c r="BC14" s="27">
        <v>1</v>
      </c>
      <c r="BD14" s="27">
        <v>1</v>
      </c>
      <c r="BE14" s="27">
        <v>1</v>
      </c>
      <c r="BF14" s="27">
        <v>1</v>
      </c>
      <c r="BG14" s="27">
        <v>1</v>
      </c>
      <c r="BH14" s="27">
        <v>1</v>
      </c>
      <c r="BI14" s="27">
        <v>1</v>
      </c>
      <c r="BJ14" s="27">
        <v>1</v>
      </c>
      <c r="BK14" s="27">
        <v>1</v>
      </c>
      <c r="BL14" s="27">
        <v>1</v>
      </c>
      <c r="BM14" s="27">
        <v>1</v>
      </c>
      <c r="BN14" s="27">
        <v>1</v>
      </c>
      <c r="BO14" s="27">
        <v>1</v>
      </c>
      <c r="BP14" s="27">
        <v>1</v>
      </c>
      <c r="BQ14" s="27">
        <v>1</v>
      </c>
      <c r="BR14" s="27">
        <v>1</v>
      </c>
      <c r="BS14" s="27">
        <v>1</v>
      </c>
      <c r="BT14" s="27">
        <v>1</v>
      </c>
      <c r="BU14" s="27">
        <v>1</v>
      </c>
      <c r="BV14" s="27">
        <v>1</v>
      </c>
      <c r="BW14" s="27">
        <v>1</v>
      </c>
      <c r="BX14" s="27">
        <v>1</v>
      </c>
      <c r="BY14" s="27">
        <v>1</v>
      </c>
      <c r="BZ14" s="27">
        <v>1</v>
      </c>
      <c r="CA14" s="27">
        <v>1</v>
      </c>
      <c r="CB14" s="27">
        <v>1</v>
      </c>
      <c r="CC14" s="27">
        <v>1</v>
      </c>
      <c r="CD14" s="27">
        <v>1</v>
      </c>
      <c r="CE14" s="27">
        <v>1</v>
      </c>
      <c r="CF14" s="27">
        <v>1</v>
      </c>
      <c r="CG14" s="27">
        <v>1</v>
      </c>
      <c r="CH14" s="27">
        <v>1</v>
      </c>
      <c r="CI14" s="27">
        <v>1</v>
      </c>
      <c r="CJ14" s="27">
        <v>1</v>
      </c>
      <c r="CK14" s="27">
        <v>1</v>
      </c>
      <c r="CL14" s="27">
        <v>1</v>
      </c>
      <c r="CM14" s="27">
        <v>1</v>
      </c>
      <c r="CN14" s="27">
        <v>1</v>
      </c>
      <c r="CO14" s="27">
        <v>1</v>
      </c>
      <c r="CP14" s="27">
        <v>1</v>
      </c>
      <c r="CQ14" s="27">
        <v>1</v>
      </c>
      <c r="CR14" s="27">
        <v>1</v>
      </c>
      <c r="CS14" s="27">
        <v>1</v>
      </c>
      <c r="CT14" s="27">
        <v>1</v>
      </c>
      <c r="CU14" s="27">
        <v>1</v>
      </c>
      <c r="CV14" s="27">
        <v>1</v>
      </c>
      <c r="CW14" s="27">
        <v>1</v>
      </c>
      <c r="CX14" s="27">
        <v>1</v>
      </c>
      <c r="CY14" s="27">
        <v>1</v>
      </c>
      <c r="CZ14" s="27">
        <v>1</v>
      </c>
      <c r="DA14" s="27">
        <v>1</v>
      </c>
      <c r="DB14" s="27">
        <v>1</v>
      </c>
      <c r="DC14" s="27">
        <v>1</v>
      </c>
      <c r="DD14" s="27">
        <v>1</v>
      </c>
      <c r="DE14" s="27">
        <v>1</v>
      </c>
      <c r="DF14" s="27">
        <v>1</v>
      </c>
      <c r="DG14" s="27">
        <v>1</v>
      </c>
      <c r="DH14" s="27">
        <v>1</v>
      </c>
      <c r="DI14" s="27">
        <v>1</v>
      </c>
      <c r="DJ14" s="27">
        <v>1</v>
      </c>
      <c r="DK14" s="27">
        <v>1</v>
      </c>
      <c r="DL14" s="27">
        <v>1</v>
      </c>
      <c r="DM14" s="27">
        <v>1</v>
      </c>
      <c r="DN14" s="27">
        <v>1</v>
      </c>
      <c r="DO14" s="27">
        <v>1</v>
      </c>
      <c r="DP14" s="27">
        <v>1</v>
      </c>
      <c r="DQ14" s="27">
        <v>1</v>
      </c>
      <c r="DR14" s="27">
        <v>1</v>
      </c>
      <c r="DS14" s="27">
        <v>1</v>
      </c>
      <c r="DT14" s="27">
        <v>1</v>
      </c>
      <c r="DU14" s="27">
        <v>1</v>
      </c>
      <c r="DV14" s="27">
        <v>1</v>
      </c>
      <c r="DW14" s="27">
        <v>1</v>
      </c>
      <c r="DX14" s="27">
        <v>1</v>
      </c>
      <c r="DY14" s="27">
        <v>1</v>
      </c>
      <c r="DZ14" s="27">
        <v>1</v>
      </c>
      <c r="EA14" s="27">
        <v>1</v>
      </c>
      <c r="EB14" s="27">
        <v>1</v>
      </c>
      <c r="EC14" s="27">
        <v>1</v>
      </c>
      <c r="ED14" s="27">
        <v>1</v>
      </c>
      <c r="EE14" s="27">
        <v>1</v>
      </c>
      <c r="EF14" s="27">
        <v>1</v>
      </c>
      <c r="EG14" s="27">
        <v>1</v>
      </c>
      <c r="EH14" s="27">
        <v>1</v>
      </c>
      <c r="EI14" s="27">
        <v>1</v>
      </c>
      <c r="EJ14" s="27">
        <v>1</v>
      </c>
      <c r="EK14" s="27">
        <v>1</v>
      </c>
      <c r="EL14" s="27">
        <v>1</v>
      </c>
      <c r="EM14" s="27">
        <v>1</v>
      </c>
      <c r="EN14" s="27">
        <v>1</v>
      </c>
      <c r="EO14" s="27">
        <v>1</v>
      </c>
      <c r="EP14" s="27">
        <v>1</v>
      </c>
      <c r="EQ14" s="27">
        <v>1</v>
      </c>
      <c r="ER14" s="27">
        <v>1</v>
      </c>
      <c r="ES14" s="27">
        <v>1</v>
      </c>
      <c r="ET14" s="27">
        <v>1</v>
      </c>
      <c r="EU14" s="27">
        <v>1</v>
      </c>
      <c r="EV14" s="27">
        <v>1</v>
      </c>
      <c r="EW14" s="27">
        <v>1</v>
      </c>
      <c r="EX14" s="27">
        <v>1</v>
      </c>
      <c r="EY14" s="27">
        <v>1</v>
      </c>
      <c r="EZ14" s="27">
        <v>1</v>
      </c>
      <c r="FA14" s="27">
        <v>1</v>
      </c>
      <c r="FB14" s="27">
        <v>1</v>
      </c>
      <c r="FC14" s="27">
        <v>1</v>
      </c>
      <c r="FD14" s="27">
        <v>1</v>
      </c>
      <c r="FE14" s="27">
        <v>1</v>
      </c>
      <c r="FF14" s="27">
        <v>1</v>
      </c>
      <c r="FG14" s="27">
        <v>1</v>
      </c>
      <c r="FH14" s="27">
        <v>1</v>
      </c>
      <c r="FI14" s="27">
        <v>1</v>
      </c>
      <c r="FJ14" s="27">
        <v>1</v>
      </c>
      <c r="FK14" s="27">
        <v>1</v>
      </c>
      <c r="FL14" s="27">
        <v>1</v>
      </c>
      <c r="FM14" s="27">
        <v>1</v>
      </c>
      <c r="FN14" s="27">
        <v>1</v>
      </c>
      <c r="FO14" s="27">
        <v>1</v>
      </c>
      <c r="FP14" s="27">
        <v>1</v>
      </c>
      <c r="FQ14" s="27">
        <v>1</v>
      </c>
      <c r="FR14" s="27">
        <v>1</v>
      </c>
      <c r="FS14" s="27">
        <v>1</v>
      </c>
      <c r="FT14" s="27">
        <v>1</v>
      </c>
      <c r="FU14" s="27">
        <v>1</v>
      </c>
      <c r="FV14" s="27">
        <v>1</v>
      </c>
      <c r="FW14" s="27">
        <v>1</v>
      </c>
      <c r="FX14" s="27">
        <v>1</v>
      </c>
      <c r="FY14" s="27">
        <v>1</v>
      </c>
      <c r="FZ14" s="27">
        <v>1</v>
      </c>
      <c r="GA14" s="27">
        <v>1</v>
      </c>
      <c r="GB14" s="27">
        <v>1</v>
      </c>
      <c r="GC14" s="27">
        <v>1</v>
      </c>
      <c r="GD14" s="27">
        <v>1</v>
      </c>
      <c r="GE14" s="27">
        <v>1</v>
      </c>
      <c r="GF14" s="27">
        <v>1</v>
      </c>
      <c r="GG14" s="27">
        <v>1</v>
      </c>
      <c r="GH14" s="27">
        <v>1</v>
      </c>
      <c r="GI14" s="27">
        <v>1</v>
      </c>
      <c r="GJ14" s="27">
        <v>1</v>
      </c>
      <c r="GK14" s="27">
        <v>1</v>
      </c>
      <c r="GL14" s="27">
        <v>1</v>
      </c>
      <c r="GM14" s="27">
        <v>1</v>
      </c>
      <c r="GN14" s="27">
        <v>1</v>
      </c>
      <c r="GO14" s="27">
        <v>1</v>
      </c>
      <c r="GP14" s="27">
        <v>1</v>
      </c>
      <c r="GQ14" s="27">
        <v>1</v>
      </c>
      <c r="GR14" s="27">
        <v>1</v>
      </c>
      <c r="GS14" s="27">
        <v>1</v>
      </c>
      <c r="GT14" s="27">
        <v>1</v>
      </c>
      <c r="GU14" s="27">
        <v>1</v>
      </c>
      <c r="GV14" s="27">
        <v>1</v>
      </c>
      <c r="GW14" s="27">
        <v>1</v>
      </c>
      <c r="GX14" s="27">
        <v>1</v>
      </c>
      <c r="GY14" s="27">
        <v>1</v>
      </c>
      <c r="GZ14" s="27">
        <v>1</v>
      </c>
      <c r="HA14" s="27">
        <v>1</v>
      </c>
      <c r="HB14" s="27">
        <v>1</v>
      </c>
      <c r="HC14" s="27">
        <v>1</v>
      </c>
      <c r="HD14" s="27">
        <v>1</v>
      </c>
      <c r="HE14" s="27">
        <v>1</v>
      </c>
      <c r="HF14" s="27">
        <v>1</v>
      </c>
      <c r="HG14" s="27">
        <v>1</v>
      </c>
      <c r="HH14" s="27">
        <v>1</v>
      </c>
      <c r="HI14" s="27">
        <v>1</v>
      </c>
      <c r="HJ14" s="27">
        <v>1</v>
      </c>
      <c r="HK14" s="27">
        <v>1</v>
      </c>
      <c r="HL14" s="27">
        <v>1</v>
      </c>
      <c r="HM14" s="27">
        <v>1</v>
      </c>
      <c r="HN14" s="27">
        <v>1</v>
      </c>
      <c r="HO14" s="27">
        <v>1</v>
      </c>
      <c r="HP14" s="27">
        <v>1</v>
      </c>
      <c r="HQ14" s="27">
        <v>1</v>
      </c>
      <c r="HR14" s="27">
        <v>1</v>
      </c>
      <c r="HS14" s="27">
        <v>1</v>
      </c>
      <c r="HT14" s="27">
        <v>1</v>
      </c>
      <c r="HU14" s="27">
        <v>1</v>
      </c>
      <c r="HV14" s="27">
        <v>1</v>
      </c>
      <c r="HW14" s="27">
        <v>1</v>
      </c>
      <c r="HX14" s="27">
        <v>1</v>
      </c>
      <c r="HY14" s="27">
        <v>1</v>
      </c>
      <c r="HZ14" s="27">
        <v>1</v>
      </c>
      <c r="IA14" s="27">
        <v>1</v>
      </c>
      <c r="IB14" s="27">
        <v>1</v>
      </c>
      <c r="IC14" s="27">
        <v>1</v>
      </c>
      <c r="ID14" s="27">
        <v>1</v>
      </c>
      <c r="IE14" s="27">
        <v>1</v>
      </c>
      <c r="IF14" s="27">
        <v>1</v>
      </c>
      <c r="IG14" s="27">
        <v>1</v>
      </c>
      <c r="IH14" s="27">
        <v>1</v>
      </c>
      <c r="II14" s="27">
        <v>1</v>
      </c>
      <c r="IJ14" s="27">
        <v>1</v>
      </c>
      <c r="IK14" s="27">
        <v>1</v>
      </c>
      <c r="IL14" s="27">
        <v>1</v>
      </c>
      <c r="IM14" s="27">
        <v>1</v>
      </c>
      <c r="IN14" s="27">
        <v>1</v>
      </c>
      <c r="IO14" s="27">
        <v>1</v>
      </c>
      <c r="IP14" s="27">
        <v>1</v>
      </c>
      <c r="IQ14" s="27">
        <v>1</v>
      </c>
      <c r="IR14" s="27">
        <v>1</v>
      </c>
      <c r="IS14" s="27">
        <v>1</v>
      </c>
      <c r="IT14" s="27">
        <v>1</v>
      </c>
      <c r="IU14" s="27">
        <v>1</v>
      </c>
      <c r="IV14" s="27">
        <v>1</v>
      </c>
      <c r="IW14" s="27">
        <v>1</v>
      </c>
      <c r="IX14" s="27">
        <v>1</v>
      </c>
      <c r="IY14" s="27">
        <v>1</v>
      </c>
      <c r="IZ14" s="27">
        <v>1</v>
      </c>
      <c r="JA14" s="27">
        <v>1</v>
      </c>
      <c r="JB14" s="27">
        <v>1</v>
      </c>
      <c r="JC14" s="27">
        <v>1</v>
      </c>
      <c r="JD14" s="27">
        <v>1</v>
      </c>
      <c r="JE14" s="27">
        <v>1</v>
      </c>
      <c r="JF14" s="27">
        <v>1</v>
      </c>
      <c r="JG14" s="27">
        <v>1</v>
      </c>
      <c r="JH14" s="27">
        <v>1</v>
      </c>
      <c r="JI14" s="27">
        <v>1</v>
      </c>
      <c r="JJ14" s="27">
        <v>1</v>
      </c>
      <c r="JK14" s="27">
        <v>1</v>
      </c>
      <c r="JL14" s="27">
        <v>1</v>
      </c>
      <c r="JM14" s="27">
        <v>1</v>
      </c>
      <c r="JN14" s="27">
        <v>1</v>
      </c>
      <c r="JO14" s="27">
        <v>1</v>
      </c>
      <c r="JP14" s="27">
        <v>1</v>
      </c>
      <c r="JQ14" s="27">
        <v>1</v>
      </c>
      <c r="JR14" s="27">
        <v>1</v>
      </c>
      <c r="JS14" s="27">
        <v>1</v>
      </c>
      <c r="JT14" s="27">
        <v>1</v>
      </c>
      <c r="JU14" s="27">
        <v>1</v>
      </c>
      <c r="JV14" s="27">
        <v>1</v>
      </c>
      <c r="JW14" s="27">
        <v>1</v>
      </c>
      <c r="JX14" s="27">
        <v>1</v>
      </c>
      <c r="JY14" s="27">
        <v>1</v>
      </c>
      <c r="JZ14" s="27">
        <v>1</v>
      </c>
      <c r="KA14" s="27">
        <v>1</v>
      </c>
      <c r="KB14" s="27">
        <v>1</v>
      </c>
      <c r="KC14" s="27">
        <v>1</v>
      </c>
      <c r="KD14" s="27">
        <v>1</v>
      </c>
      <c r="KE14" s="27">
        <v>1</v>
      </c>
      <c r="KF14" s="27">
        <v>1</v>
      </c>
      <c r="KG14" s="27">
        <v>1</v>
      </c>
      <c r="KH14" s="27">
        <v>1</v>
      </c>
      <c r="KI14" s="27">
        <v>1</v>
      </c>
      <c r="KJ14" s="27">
        <v>1</v>
      </c>
      <c r="KK14" s="27">
        <v>1</v>
      </c>
      <c r="KL14" s="27">
        <v>1</v>
      </c>
      <c r="KM14" s="27">
        <v>1</v>
      </c>
      <c r="KN14" s="27">
        <v>1</v>
      </c>
      <c r="KO14" s="27">
        <v>1</v>
      </c>
      <c r="KP14" s="27">
        <v>1</v>
      </c>
      <c r="KQ14" s="27">
        <v>1</v>
      </c>
      <c r="KR14" s="27">
        <v>1</v>
      </c>
      <c r="KS14" s="27">
        <v>1</v>
      </c>
      <c r="KT14" s="27">
        <v>1</v>
      </c>
      <c r="KU14" s="27">
        <v>1</v>
      </c>
      <c r="KV14" s="27">
        <v>1</v>
      </c>
      <c r="KW14" s="27">
        <v>1</v>
      </c>
      <c r="KX14" s="27">
        <v>1</v>
      </c>
      <c r="KY14" s="27">
        <v>1</v>
      </c>
      <c r="KZ14" s="27">
        <v>1</v>
      </c>
      <c r="LA14" s="27">
        <v>1</v>
      </c>
      <c r="LB14" s="27">
        <v>1</v>
      </c>
      <c r="LC14" s="27">
        <v>1</v>
      </c>
      <c r="LD14" s="27">
        <v>1</v>
      </c>
      <c r="LE14" s="27">
        <v>1</v>
      </c>
      <c r="LF14" s="27">
        <v>1</v>
      </c>
      <c r="LG14" s="27">
        <v>1</v>
      </c>
      <c r="LH14" s="27">
        <v>1</v>
      </c>
      <c r="LI14" s="27">
        <v>1</v>
      </c>
      <c r="LJ14" s="27">
        <v>1</v>
      </c>
      <c r="LK14" s="27">
        <v>1</v>
      </c>
      <c r="LL14" s="27">
        <v>1</v>
      </c>
      <c r="LM14" s="27">
        <v>1</v>
      </c>
      <c r="LN14" s="27">
        <v>1</v>
      </c>
      <c r="LO14" s="27">
        <v>1</v>
      </c>
      <c r="LP14" s="27">
        <v>1</v>
      </c>
      <c r="LQ14" s="27">
        <v>1</v>
      </c>
      <c r="LR14" s="27">
        <v>1</v>
      </c>
      <c r="LS14" s="27">
        <v>1</v>
      </c>
      <c r="LT14" s="27">
        <v>1</v>
      </c>
      <c r="LU14" s="27">
        <v>1</v>
      </c>
      <c r="LV14" s="27">
        <v>1</v>
      </c>
      <c r="LW14" s="27">
        <v>1</v>
      </c>
      <c r="LX14" s="27">
        <v>1</v>
      </c>
      <c r="LY14" s="27">
        <v>1</v>
      </c>
      <c r="LZ14" s="27">
        <v>1</v>
      </c>
      <c r="MA14" s="27">
        <v>1</v>
      </c>
      <c r="MB14" s="27">
        <v>1</v>
      </c>
      <c r="MC14" s="27">
        <v>1</v>
      </c>
      <c r="MD14" s="27">
        <v>1</v>
      </c>
      <c r="ME14" s="27">
        <v>1</v>
      </c>
      <c r="MF14" s="27">
        <v>1</v>
      </c>
      <c r="MG14" s="27">
        <v>1</v>
      </c>
      <c r="MH14" s="27">
        <v>1</v>
      </c>
      <c r="MI14" s="27">
        <v>1</v>
      </c>
      <c r="MJ14" s="27">
        <v>1</v>
      </c>
      <c r="MK14" s="27">
        <v>1</v>
      </c>
      <c r="ML14" s="27">
        <v>1</v>
      </c>
      <c r="MM14" s="27">
        <v>1</v>
      </c>
      <c r="MN14" s="27">
        <v>1</v>
      </c>
      <c r="MO14" s="27">
        <v>1</v>
      </c>
      <c r="MP14" s="27">
        <v>1</v>
      </c>
      <c r="MQ14" s="27">
        <v>1</v>
      </c>
      <c r="MR14" s="27">
        <v>1</v>
      </c>
      <c r="MS14" s="27">
        <v>1</v>
      </c>
      <c r="MT14" s="27">
        <v>1</v>
      </c>
      <c r="MU14" s="27">
        <v>1</v>
      </c>
      <c r="MV14" s="27">
        <v>1</v>
      </c>
      <c r="MW14" s="27">
        <v>1</v>
      </c>
      <c r="MX14" s="27">
        <v>1</v>
      </c>
      <c r="MY14" s="27">
        <v>1</v>
      </c>
      <c r="MZ14" s="27">
        <v>1</v>
      </c>
      <c r="NA14" s="27">
        <v>1</v>
      </c>
      <c r="NB14" s="27">
        <v>1</v>
      </c>
      <c r="NC14" s="27">
        <v>1</v>
      </c>
      <c r="ND14" s="27">
        <v>1</v>
      </c>
      <c r="NE14" s="27">
        <v>1</v>
      </c>
      <c r="NF14" s="27">
        <v>1</v>
      </c>
      <c r="NG14" s="27">
        <v>1</v>
      </c>
      <c r="NH14" s="27">
        <v>1</v>
      </c>
      <c r="NI14" s="27">
        <v>1</v>
      </c>
      <c r="NJ14" s="27">
        <v>1</v>
      </c>
      <c r="NK14" s="27">
        <v>1</v>
      </c>
      <c r="NL14" s="27">
        <v>1</v>
      </c>
      <c r="NM14" s="27">
        <v>1</v>
      </c>
      <c r="NN14" s="27">
        <v>1</v>
      </c>
      <c r="NO14" s="27">
        <v>1</v>
      </c>
      <c r="NP14" s="27">
        <v>1</v>
      </c>
      <c r="NQ14" s="27">
        <v>1</v>
      </c>
      <c r="NR14" s="27">
        <v>1</v>
      </c>
      <c r="NS14" s="27">
        <v>1</v>
      </c>
      <c r="NT14" s="27">
        <v>1</v>
      </c>
      <c r="NU14" s="27">
        <v>1</v>
      </c>
      <c r="NV14" s="27">
        <v>1</v>
      </c>
      <c r="NW14" s="27">
        <v>1</v>
      </c>
      <c r="NX14" s="27">
        <v>1</v>
      </c>
      <c r="NY14" s="27">
        <v>1</v>
      </c>
      <c r="NZ14" s="27">
        <v>1</v>
      </c>
      <c r="OA14" s="27">
        <v>1</v>
      </c>
      <c r="OB14" s="27">
        <v>1</v>
      </c>
      <c r="OC14" s="27">
        <v>1</v>
      </c>
      <c r="OD14" s="27">
        <v>1</v>
      </c>
      <c r="OE14" s="27">
        <v>1</v>
      </c>
      <c r="OF14" s="27">
        <v>1</v>
      </c>
      <c r="OG14" s="27">
        <v>1</v>
      </c>
      <c r="OH14" s="27">
        <v>1</v>
      </c>
      <c r="OI14" s="27">
        <v>1</v>
      </c>
      <c r="OJ14" s="27">
        <v>1</v>
      </c>
      <c r="OK14" s="27">
        <v>1</v>
      </c>
      <c r="OL14" s="27">
        <v>1</v>
      </c>
      <c r="OM14" s="27">
        <v>1</v>
      </c>
      <c r="ON14" s="27">
        <v>1</v>
      </c>
      <c r="OO14" s="27">
        <v>1</v>
      </c>
      <c r="OP14" s="27">
        <v>1</v>
      </c>
      <c r="OQ14" s="27">
        <v>1</v>
      </c>
      <c r="OR14" s="27">
        <v>1</v>
      </c>
      <c r="OS14" s="27">
        <v>1</v>
      </c>
      <c r="OT14" s="27">
        <v>1</v>
      </c>
      <c r="OU14" s="27">
        <v>1</v>
      </c>
      <c r="OV14" s="27">
        <v>1</v>
      </c>
      <c r="OW14" s="27">
        <v>1</v>
      </c>
      <c r="OX14" s="27">
        <v>1</v>
      </c>
      <c r="OY14" s="27">
        <v>1</v>
      </c>
      <c r="OZ14" s="27">
        <v>1</v>
      </c>
      <c r="PA14" s="27">
        <v>1</v>
      </c>
      <c r="PB14" s="27">
        <v>1</v>
      </c>
      <c r="PC14" s="27">
        <v>1</v>
      </c>
      <c r="PD14" s="27">
        <v>1</v>
      </c>
      <c r="PE14" s="27">
        <v>1</v>
      </c>
      <c r="PF14" s="27">
        <v>1</v>
      </c>
      <c r="PG14" s="27">
        <v>1</v>
      </c>
      <c r="PH14" s="27">
        <v>1</v>
      </c>
      <c r="PI14" s="27">
        <v>1</v>
      </c>
      <c r="PJ14" s="27">
        <v>1</v>
      </c>
      <c r="PK14" s="27">
        <v>1</v>
      </c>
      <c r="PL14" s="27">
        <v>1</v>
      </c>
      <c r="PM14" s="27">
        <v>1</v>
      </c>
      <c r="PN14" s="27">
        <v>1</v>
      </c>
      <c r="PO14" s="27">
        <v>1</v>
      </c>
      <c r="PP14" s="27">
        <v>1</v>
      </c>
      <c r="PQ14" s="27">
        <v>1</v>
      </c>
      <c r="PR14" s="27">
        <v>1</v>
      </c>
      <c r="PS14" s="27">
        <v>1</v>
      </c>
      <c r="PT14" s="27">
        <v>1</v>
      </c>
      <c r="PU14" s="27">
        <v>1</v>
      </c>
      <c r="PV14" s="27">
        <v>1</v>
      </c>
      <c r="PW14" s="27">
        <v>1</v>
      </c>
      <c r="PX14" s="27">
        <v>1</v>
      </c>
      <c r="PY14" s="27">
        <v>1</v>
      </c>
      <c r="PZ14" s="27">
        <v>1</v>
      </c>
      <c r="QA14" s="27">
        <v>1</v>
      </c>
      <c r="QB14" s="27">
        <v>1</v>
      </c>
      <c r="QC14" s="27">
        <v>1</v>
      </c>
      <c r="QD14" s="27">
        <v>1</v>
      </c>
      <c r="QE14" s="27">
        <v>1</v>
      </c>
      <c r="QF14" s="27">
        <v>1</v>
      </c>
      <c r="QG14" s="27">
        <v>1</v>
      </c>
      <c r="QH14" s="27">
        <v>1</v>
      </c>
      <c r="QI14" s="27">
        <v>1</v>
      </c>
      <c r="QJ14" s="27">
        <v>1</v>
      </c>
      <c r="QK14" s="27">
        <v>1</v>
      </c>
      <c r="QL14" s="27">
        <v>1</v>
      </c>
      <c r="QM14" s="27">
        <v>1</v>
      </c>
      <c r="QN14" s="27">
        <v>1</v>
      </c>
      <c r="QO14" s="27">
        <v>1</v>
      </c>
      <c r="QP14" s="27">
        <v>1</v>
      </c>
      <c r="QQ14" s="27">
        <v>1</v>
      </c>
      <c r="QR14" s="27">
        <v>1</v>
      </c>
      <c r="QS14" s="27">
        <v>1</v>
      </c>
      <c r="QT14" s="27">
        <v>1</v>
      </c>
      <c r="QU14" s="27">
        <v>1</v>
      </c>
      <c r="QV14" s="27">
        <v>1</v>
      </c>
      <c r="QW14" s="27">
        <v>1</v>
      </c>
      <c r="QX14" s="27">
        <v>1</v>
      </c>
      <c r="QY14" s="27">
        <v>1</v>
      </c>
      <c r="QZ14" s="27">
        <v>1</v>
      </c>
      <c r="RA14" s="27">
        <v>1</v>
      </c>
      <c r="RB14" s="27">
        <v>1</v>
      </c>
      <c r="RC14" s="27">
        <v>1</v>
      </c>
      <c r="RD14" s="27">
        <v>1</v>
      </c>
      <c r="RE14" s="27">
        <v>1</v>
      </c>
      <c r="RF14" s="27">
        <v>1</v>
      </c>
      <c r="RG14" s="27">
        <v>1</v>
      </c>
      <c r="RH14" s="27">
        <v>1</v>
      </c>
      <c r="RI14" s="27">
        <v>1</v>
      </c>
      <c r="RJ14" s="27">
        <v>1</v>
      </c>
      <c r="RK14" s="27">
        <v>1</v>
      </c>
      <c r="RL14" s="27">
        <v>1</v>
      </c>
      <c r="RM14" s="27">
        <v>1</v>
      </c>
      <c r="RN14" s="27">
        <v>1</v>
      </c>
      <c r="RO14" s="27">
        <v>1</v>
      </c>
      <c r="RP14" s="27">
        <v>1</v>
      </c>
      <c r="RQ14" s="27">
        <v>1</v>
      </c>
      <c r="RR14" s="27">
        <v>1</v>
      </c>
      <c r="RS14" s="27">
        <v>1</v>
      </c>
      <c r="RT14" s="27">
        <v>1</v>
      </c>
      <c r="RU14" s="27">
        <v>1</v>
      </c>
      <c r="RV14" s="27">
        <v>1</v>
      </c>
      <c r="RW14" s="27">
        <v>1</v>
      </c>
      <c r="RX14" s="27">
        <v>1</v>
      </c>
      <c r="RY14" s="27">
        <v>1</v>
      </c>
      <c r="RZ14" s="27">
        <v>1</v>
      </c>
      <c r="SA14" s="27">
        <v>1</v>
      </c>
      <c r="SB14" s="27">
        <v>1</v>
      </c>
      <c r="SC14" s="27">
        <v>1</v>
      </c>
      <c r="SD14" s="27">
        <v>1</v>
      </c>
      <c r="SE14" s="27">
        <v>1</v>
      </c>
      <c r="SF14" s="27">
        <v>1</v>
      </c>
      <c r="SG14" s="27">
        <v>1</v>
      </c>
      <c r="SH14" s="27">
        <v>1</v>
      </c>
      <c r="SI14" s="27">
        <v>1</v>
      </c>
      <c r="SJ14" s="27">
        <v>1</v>
      </c>
      <c r="SK14" s="27">
        <v>1</v>
      </c>
      <c r="SL14" s="27">
        <v>1</v>
      </c>
      <c r="SM14" s="27">
        <v>1</v>
      </c>
      <c r="SN14" s="27">
        <v>1</v>
      </c>
      <c r="SO14" s="27">
        <v>1</v>
      </c>
      <c r="SP14" s="27">
        <v>1</v>
      </c>
      <c r="SQ14" s="27">
        <v>1</v>
      </c>
      <c r="SR14" s="27">
        <v>1</v>
      </c>
      <c r="SS14" s="27">
        <v>1</v>
      </c>
      <c r="ST14" s="27">
        <v>1</v>
      </c>
      <c r="SU14" s="27">
        <v>1</v>
      </c>
      <c r="SV14" s="27">
        <v>1</v>
      </c>
      <c r="SW14" s="27">
        <v>1</v>
      </c>
      <c r="SX14" s="27">
        <v>1</v>
      </c>
      <c r="SY14" s="27">
        <v>1</v>
      </c>
      <c r="SZ14" s="27">
        <v>1</v>
      </c>
      <c r="TA14" s="27">
        <v>1</v>
      </c>
      <c r="TB14" s="27">
        <v>1</v>
      </c>
      <c r="TC14" s="27">
        <v>1</v>
      </c>
      <c r="TD14" s="27">
        <v>1</v>
      </c>
      <c r="TE14" s="27">
        <v>1</v>
      </c>
      <c r="TF14" s="27">
        <v>1</v>
      </c>
      <c r="TG14" s="27">
        <v>1</v>
      </c>
      <c r="TH14" s="27">
        <v>1</v>
      </c>
      <c r="TI14" s="27">
        <v>1</v>
      </c>
      <c r="TJ14" s="27">
        <v>1</v>
      </c>
      <c r="TK14" s="27">
        <v>1</v>
      </c>
      <c r="TL14" s="27">
        <v>1</v>
      </c>
      <c r="TM14" s="27">
        <v>1</v>
      </c>
      <c r="TN14" s="27">
        <v>1</v>
      </c>
      <c r="TO14" s="27">
        <v>1</v>
      </c>
      <c r="TP14" s="27">
        <v>1</v>
      </c>
      <c r="TQ14" s="27">
        <v>1</v>
      </c>
      <c r="TR14" s="27">
        <v>1</v>
      </c>
      <c r="TS14" s="27">
        <v>1</v>
      </c>
      <c r="TT14" s="27">
        <v>1</v>
      </c>
      <c r="TU14" s="27">
        <v>1</v>
      </c>
      <c r="TV14" s="27">
        <v>1</v>
      </c>
      <c r="TW14" s="27">
        <v>1</v>
      </c>
      <c r="TX14" s="27">
        <v>1</v>
      </c>
      <c r="TY14" s="27">
        <v>1</v>
      </c>
      <c r="TZ14" s="27">
        <v>1</v>
      </c>
      <c r="UA14" s="27">
        <v>1</v>
      </c>
      <c r="UB14" s="27">
        <v>1</v>
      </c>
      <c r="UC14" s="27">
        <v>1</v>
      </c>
      <c r="UD14" s="27">
        <v>1</v>
      </c>
      <c r="UE14" s="27">
        <v>1</v>
      </c>
      <c r="UF14" s="27">
        <v>1</v>
      </c>
      <c r="UG14" s="27">
        <v>1</v>
      </c>
      <c r="UH14" s="27">
        <v>1</v>
      </c>
      <c r="UI14" s="27">
        <v>1</v>
      </c>
      <c r="UJ14" s="27">
        <v>1</v>
      </c>
      <c r="UK14" s="27">
        <v>1</v>
      </c>
      <c r="UL14" s="27">
        <v>1</v>
      </c>
      <c r="UM14" s="27">
        <v>1</v>
      </c>
      <c r="UN14" s="27">
        <v>1</v>
      </c>
      <c r="UO14" s="27">
        <v>1</v>
      </c>
      <c r="UP14" s="27">
        <v>1</v>
      </c>
      <c r="UQ14" s="27">
        <v>1</v>
      </c>
      <c r="UR14" s="27">
        <v>1</v>
      </c>
      <c r="US14" s="27">
        <v>1</v>
      </c>
      <c r="UT14" s="27">
        <v>1</v>
      </c>
      <c r="UU14" s="27">
        <v>1</v>
      </c>
      <c r="UV14" s="27">
        <v>1</v>
      </c>
      <c r="UW14" s="27">
        <v>1</v>
      </c>
      <c r="UX14" s="27">
        <v>1</v>
      </c>
      <c r="UY14" s="27">
        <v>1</v>
      </c>
      <c r="UZ14" s="27">
        <v>1</v>
      </c>
      <c r="VA14" s="27">
        <v>1</v>
      </c>
      <c r="VB14" s="27">
        <v>1</v>
      </c>
      <c r="VC14" s="27">
        <v>1</v>
      </c>
      <c r="VD14" s="27">
        <v>1</v>
      </c>
      <c r="VE14" s="27">
        <v>1</v>
      </c>
      <c r="VF14" s="27">
        <v>1</v>
      </c>
      <c r="VG14" s="27">
        <v>1</v>
      </c>
      <c r="VH14" s="27">
        <v>1</v>
      </c>
      <c r="VI14" s="27">
        <v>1</v>
      </c>
      <c r="VJ14" s="27">
        <v>1</v>
      </c>
      <c r="VK14" s="27">
        <v>1</v>
      </c>
      <c r="VL14" s="27">
        <v>1</v>
      </c>
      <c r="VM14" s="27">
        <v>1</v>
      </c>
      <c r="VN14" s="27">
        <v>1</v>
      </c>
      <c r="VO14" s="27">
        <v>1</v>
      </c>
      <c r="VP14" s="27">
        <v>1</v>
      </c>
      <c r="VQ14" s="27">
        <v>1</v>
      </c>
      <c r="VR14" s="27">
        <v>1</v>
      </c>
      <c r="VS14" s="27">
        <v>1</v>
      </c>
      <c r="VT14" s="27">
        <v>1</v>
      </c>
      <c r="VU14" s="27">
        <v>1</v>
      </c>
      <c r="VV14" s="27">
        <v>1</v>
      </c>
      <c r="VW14" s="27">
        <v>1</v>
      </c>
      <c r="VX14" s="27">
        <v>1</v>
      </c>
      <c r="VY14" s="27">
        <v>1</v>
      </c>
      <c r="VZ14" s="27">
        <v>1</v>
      </c>
      <c r="WA14" s="27">
        <v>1</v>
      </c>
      <c r="WB14" s="27">
        <v>1</v>
      </c>
      <c r="WC14" s="27">
        <v>1</v>
      </c>
      <c r="WD14" s="27">
        <v>1</v>
      </c>
      <c r="WE14" s="27">
        <v>1</v>
      </c>
      <c r="WF14" s="27">
        <v>1</v>
      </c>
      <c r="WG14" s="27">
        <v>1</v>
      </c>
      <c r="WH14" s="27">
        <v>1</v>
      </c>
      <c r="WI14" s="27">
        <v>1</v>
      </c>
      <c r="WJ14" s="27">
        <v>1</v>
      </c>
      <c r="WK14" s="27">
        <v>1</v>
      </c>
      <c r="WL14" s="27">
        <v>1</v>
      </c>
      <c r="WM14" s="27">
        <v>1</v>
      </c>
      <c r="WN14" s="27">
        <v>1</v>
      </c>
      <c r="WO14" s="27">
        <v>1</v>
      </c>
      <c r="WP14" s="27">
        <v>1</v>
      </c>
      <c r="WQ14" s="27">
        <v>1</v>
      </c>
      <c r="WR14" s="27">
        <v>1</v>
      </c>
      <c r="WS14" s="27">
        <v>1</v>
      </c>
      <c r="WT14" s="27">
        <v>1</v>
      </c>
      <c r="WU14" s="27">
        <v>1</v>
      </c>
      <c r="WV14" s="27">
        <v>1</v>
      </c>
      <c r="WW14" s="27">
        <v>1</v>
      </c>
      <c r="WX14" s="27">
        <v>1</v>
      </c>
      <c r="WY14" s="27">
        <v>1</v>
      </c>
      <c r="WZ14" s="27">
        <v>1</v>
      </c>
      <c r="XA14" s="27">
        <v>1</v>
      </c>
      <c r="XB14" s="27">
        <v>1</v>
      </c>
      <c r="XC14" s="27">
        <v>1</v>
      </c>
      <c r="XD14" s="27">
        <v>1</v>
      </c>
      <c r="XE14" s="27">
        <v>1</v>
      </c>
      <c r="XF14" s="27">
        <v>1</v>
      </c>
      <c r="XG14" s="27">
        <v>1</v>
      </c>
      <c r="XH14" s="27">
        <v>1</v>
      </c>
      <c r="XI14" s="27">
        <v>1</v>
      </c>
      <c r="XJ14" s="27">
        <v>1</v>
      </c>
      <c r="XK14" s="27">
        <v>1</v>
      </c>
      <c r="XL14" s="27">
        <v>1</v>
      </c>
      <c r="XM14" s="27">
        <v>1</v>
      </c>
      <c r="XN14" s="27">
        <v>1</v>
      </c>
      <c r="XO14" s="27">
        <v>1</v>
      </c>
      <c r="XP14" s="27">
        <v>1</v>
      </c>
      <c r="XQ14" s="27">
        <v>1</v>
      </c>
      <c r="XR14" s="27">
        <v>1</v>
      </c>
      <c r="XS14" s="27">
        <v>1</v>
      </c>
      <c r="XT14" s="27">
        <v>1</v>
      </c>
      <c r="XU14" s="27">
        <v>1</v>
      </c>
      <c r="XV14" s="27">
        <v>1</v>
      </c>
      <c r="XW14" s="27">
        <v>1</v>
      </c>
      <c r="XX14" s="27">
        <v>1</v>
      </c>
      <c r="XY14" s="27">
        <v>1</v>
      </c>
      <c r="XZ14" s="27">
        <v>1</v>
      </c>
      <c r="YA14" s="27">
        <v>1</v>
      </c>
      <c r="YB14" s="27">
        <v>1</v>
      </c>
      <c r="YC14" s="27">
        <v>1</v>
      </c>
      <c r="YD14" s="27">
        <v>1</v>
      </c>
      <c r="YE14" s="27">
        <v>1</v>
      </c>
      <c r="YF14" s="27">
        <v>1</v>
      </c>
      <c r="YG14" s="27">
        <v>1</v>
      </c>
      <c r="YH14" s="27">
        <v>1</v>
      </c>
      <c r="YI14" s="27">
        <v>1</v>
      </c>
      <c r="YJ14" s="27">
        <v>1</v>
      </c>
      <c r="YK14" s="27">
        <v>1</v>
      </c>
      <c r="YL14" s="27">
        <v>1</v>
      </c>
      <c r="YM14" s="27">
        <v>1</v>
      </c>
      <c r="YN14" s="27">
        <v>1</v>
      </c>
      <c r="YO14" s="27">
        <v>1</v>
      </c>
      <c r="YP14" s="27">
        <v>1</v>
      </c>
      <c r="YQ14" s="27">
        <v>1</v>
      </c>
      <c r="YR14" s="27">
        <v>1</v>
      </c>
      <c r="YS14" s="27">
        <v>1</v>
      </c>
      <c r="YT14" s="27">
        <v>1</v>
      </c>
      <c r="YU14" s="27">
        <v>1</v>
      </c>
      <c r="YV14" s="27">
        <v>1</v>
      </c>
      <c r="YW14" s="27">
        <v>1</v>
      </c>
      <c r="YX14" s="27">
        <v>1</v>
      </c>
      <c r="YY14" s="27">
        <v>1</v>
      </c>
      <c r="YZ14" s="27">
        <v>1</v>
      </c>
      <c r="ZA14" s="27">
        <v>1</v>
      </c>
      <c r="ZB14" s="27">
        <v>1</v>
      </c>
      <c r="ZC14" s="27">
        <v>1</v>
      </c>
      <c r="ZD14" s="27">
        <v>1</v>
      </c>
      <c r="ZE14" s="27">
        <v>1</v>
      </c>
      <c r="ZF14" s="27">
        <v>1</v>
      </c>
      <c r="ZG14" s="27">
        <v>1</v>
      </c>
      <c r="ZH14" s="27">
        <v>1</v>
      </c>
      <c r="ZI14" s="27">
        <v>1</v>
      </c>
      <c r="ZJ14" s="27">
        <v>1</v>
      </c>
      <c r="ZK14" s="27">
        <v>1</v>
      </c>
      <c r="ZL14" s="27">
        <v>1</v>
      </c>
      <c r="ZM14" s="27">
        <v>1</v>
      </c>
      <c r="ZN14" s="27">
        <v>1</v>
      </c>
      <c r="ZO14" s="27">
        <v>1</v>
      </c>
      <c r="ZP14" s="27">
        <v>1</v>
      </c>
      <c r="ZQ14" s="27">
        <v>1</v>
      </c>
      <c r="ZR14" s="27">
        <v>1</v>
      </c>
      <c r="ZS14" s="27">
        <v>1</v>
      </c>
      <c r="ZT14" s="27">
        <v>1</v>
      </c>
      <c r="ZU14" s="27">
        <v>1</v>
      </c>
      <c r="ZV14" s="27">
        <v>1</v>
      </c>
      <c r="ZW14" s="27">
        <v>1</v>
      </c>
      <c r="ZX14" s="27">
        <v>1</v>
      </c>
      <c r="ZY14" s="27">
        <v>1</v>
      </c>
      <c r="ZZ14" s="27">
        <v>1</v>
      </c>
      <c r="AAA14" s="27">
        <v>1</v>
      </c>
      <c r="AAB14" s="27">
        <v>1</v>
      </c>
      <c r="AAC14" s="27">
        <v>1</v>
      </c>
      <c r="AAD14" s="27">
        <v>1</v>
      </c>
      <c r="AAE14" s="27">
        <v>1</v>
      </c>
      <c r="AAF14" s="27">
        <v>1</v>
      </c>
      <c r="AAG14" s="27">
        <v>1</v>
      </c>
      <c r="AAH14" s="27">
        <v>1</v>
      </c>
      <c r="AAI14" s="27">
        <v>1</v>
      </c>
      <c r="AAJ14" s="27">
        <v>1</v>
      </c>
      <c r="AAK14" s="27">
        <v>1</v>
      </c>
      <c r="AAL14" s="27">
        <v>1</v>
      </c>
      <c r="AAM14" s="27">
        <v>1</v>
      </c>
      <c r="AAN14" s="27">
        <v>1</v>
      </c>
      <c r="AAO14" s="27">
        <v>1</v>
      </c>
      <c r="AAP14" s="27">
        <v>1</v>
      </c>
      <c r="AAQ14" s="27">
        <v>1</v>
      </c>
      <c r="AAR14" s="27">
        <v>1</v>
      </c>
      <c r="AAS14" s="27">
        <v>1</v>
      </c>
      <c r="AAT14" s="27">
        <v>1</v>
      </c>
      <c r="AAU14" s="27">
        <v>1</v>
      </c>
      <c r="AAV14" s="27">
        <v>1</v>
      </c>
      <c r="AAW14" s="27">
        <v>1</v>
      </c>
      <c r="AAX14" s="27">
        <v>1</v>
      </c>
      <c r="AAY14" s="27">
        <v>1</v>
      </c>
      <c r="AAZ14" s="27">
        <v>1</v>
      </c>
      <c r="ABA14" s="27">
        <v>1</v>
      </c>
      <c r="ABB14" s="27">
        <v>1</v>
      </c>
      <c r="ABC14" s="27">
        <v>1</v>
      </c>
      <c r="ABD14" s="27">
        <v>1</v>
      </c>
      <c r="ABE14" s="27">
        <v>1</v>
      </c>
      <c r="ABF14" s="27">
        <v>1</v>
      </c>
      <c r="ABG14" s="27">
        <v>1</v>
      </c>
      <c r="ABH14" s="27">
        <v>1</v>
      </c>
      <c r="ABI14" s="27">
        <v>1</v>
      </c>
      <c r="ABJ14" s="27">
        <v>1</v>
      </c>
      <c r="ABK14" s="27">
        <v>1</v>
      </c>
      <c r="ABL14" s="27">
        <v>1</v>
      </c>
      <c r="ABM14" s="27">
        <v>1</v>
      </c>
      <c r="ABN14" s="27">
        <v>1</v>
      </c>
      <c r="ABO14" s="27">
        <v>1</v>
      </c>
      <c r="ABP14" s="27">
        <v>1</v>
      </c>
      <c r="ABQ14" s="27">
        <v>1</v>
      </c>
      <c r="ABR14" s="27">
        <v>1</v>
      </c>
      <c r="ABS14" s="27">
        <v>1</v>
      </c>
      <c r="ABT14" s="27">
        <v>1</v>
      </c>
      <c r="ABU14" s="27">
        <v>1</v>
      </c>
      <c r="ABV14" s="27">
        <v>1</v>
      </c>
      <c r="ABW14" s="27">
        <v>1</v>
      </c>
      <c r="ABX14" s="27">
        <v>1</v>
      </c>
      <c r="ABY14" s="27">
        <v>1</v>
      </c>
      <c r="ABZ14" s="27">
        <v>1</v>
      </c>
      <c r="ACA14" s="27">
        <v>1</v>
      </c>
      <c r="ACB14" s="27">
        <v>1</v>
      </c>
      <c r="ACC14" s="27">
        <v>1</v>
      </c>
      <c r="ACD14" s="27">
        <v>1</v>
      </c>
      <c r="ACE14" s="27">
        <v>1</v>
      </c>
      <c r="ACF14" s="27">
        <v>1</v>
      </c>
      <c r="ACG14" s="27">
        <v>1</v>
      </c>
      <c r="ACH14" s="27">
        <v>1</v>
      </c>
      <c r="ACI14" s="27">
        <v>1</v>
      </c>
      <c r="ACJ14" s="27">
        <v>1</v>
      </c>
      <c r="ACK14" s="27">
        <v>1</v>
      </c>
      <c r="ACL14" s="27">
        <v>1</v>
      </c>
      <c r="ACM14" s="27">
        <v>1</v>
      </c>
      <c r="ACN14" s="27">
        <v>1</v>
      </c>
      <c r="ACO14" s="27">
        <v>1</v>
      </c>
      <c r="ACP14" s="27">
        <v>1</v>
      </c>
      <c r="ACQ14" s="27">
        <v>1</v>
      </c>
      <c r="ACR14" s="27">
        <v>1</v>
      </c>
      <c r="ACS14" s="27">
        <v>1</v>
      </c>
      <c r="ACT14" s="27">
        <v>1</v>
      </c>
      <c r="ACU14" s="27">
        <v>1</v>
      </c>
      <c r="ACV14" s="27">
        <v>1</v>
      </c>
      <c r="ACW14" s="27">
        <v>1</v>
      </c>
      <c r="ACX14" s="27">
        <v>1</v>
      </c>
      <c r="ACY14" s="27">
        <v>1</v>
      </c>
      <c r="ACZ14" s="27">
        <v>1</v>
      </c>
      <c r="ADA14" s="27">
        <v>1</v>
      </c>
      <c r="ADB14" s="27">
        <v>1</v>
      </c>
      <c r="ADC14" s="27">
        <v>1</v>
      </c>
      <c r="ADD14" s="27">
        <v>1</v>
      </c>
      <c r="ADE14" s="27">
        <v>1</v>
      </c>
      <c r="ADF14" s="27">
        <v>1</v>
      </c>
      <c r="ADG14" s="27">
        <v>1</v>
      </c>
      <c r="ADH14" s="27">
        <v>1</v>
      </c>
      <c r="ADI14" s="27">
        <v>1</v>
      </c>
      <c r="ADJ14" s="27">
        <v>1</v>
      </c>
      <c r="ADK14" s="27">
        <v>1</v>
      </c>
      <c r="ADL14" s="27">
        <v>1</v>
      </c>
      <c r="ADM14" s="27">
        <v>1</v>
      </c>
      <c r="ADN14" s="27">
        <v>1</v>
      </c>
      <c r="ADO14" s="27">
        <v>1</v>
      </c>
      <c r="ADP14" s="27">
        <v>1</v>
      </c>
      <c r="ADQ14" s="27">
        <v>1</v>
      </c>
      <c r="ADR14" s="27">
        <v>1</v>
      </c>
      <c r="ADS14" s="27">
        <v>1</v>
      </c>
      <c r="ADT14" s="27">
        <v>1</v>
      </c>
      <c r="ADU14" s="27">
        <v>1</v>
      </c>
      <c r="ADV14" s="27">
        <v>1</v>
      </c>
      <c r="ADW14" s="27">
        <v>1</v>
      </c>
      <c r="ADX14" s="27">
        <v>1</v>
      </c>
      <c r="ADY14" s="27">
        <v>1</v>
      </c>
      <c r="ADZ14" s="27">
        <v>1</v>
      </c>
      <c r="AEA14" s="27">
        <v>1</v>
      </c>
      <c r="AEB14" s="27">
        <v>1</v>
      </c>
      <c r="AEC14" s="27">
        <v>1</v>
      </c>
      <c r="AED14" s="27">
        <v>1</v>
      </c>
      <c r="AEE14" s="27">
        <v>1</v>
      </c>
      <c r="AEF14" s="27">
        <v>1</v>
      </c>
      <c r="AEG14" s="27">
        <v>1</v>
      </c>
      <c r="AEH14" s="27">
        <v>1</v>
      </c>
      <c r="AEI14" s="27">
        <v>1</v>
      </c>
      <c r="AEJ14" s="27">
        <v>1</v>
      </c>
      <c r="AEK14" s="27">
        <v>1</v>
      </c>
      <c r="AEL14" s="27">
        <v>1</v>
      </c>
      <c r="AEM14" s="27">
        <v>1</v>
      </c>
      <c r="AEN14" s="27">
        <v>1</v>
      </c>
      <c r="AEO14" s="27">
        <v>1</v>
      </c>
      <c r="AEP14" s="27">
        <v>1</v>
      </c>
      <c r="AEQ14" s="27">
        <v>1</v>
      </c>
      <c r="AER14" s="27">
        <v>1</v>
      </c>
      <c r="AES14" s="27">
        <v>1</v>
      </c>
      <c r="AET14" s="27">
        <v>1</v>
      </c>
      <c r="AEU14" s="27">
        <v>1</v>
      </c>
      <c r="AEV14" s="27">
        <v>1</v>
      </c>
      <c r="AEW14" s="27">
        <v>1</v>
      </c>
      <c r="AEX14" s="27">
        <v>1</v>
      </c>
      <c r="AEY14" s="27">
        <v>1</v>
      </c>
      <c r="AEZ14" s="27">
        <v>1</v>
      </c>
      <c r="AFA14" s="27">
        <v>1</v>
      </c>
      <c r="AFB14" s="27">
        <v>1</v>
      </c>
      <c r="AFC14" s="27">
        <v>1</v>
      </c>
      <c r="AFD14" s="27">
        <v>1</v>
      </c>
      <c r="AFE14" s="27">
        <v>1</v>
      </c>
      <c r="AFF14" s="27">
        <v>1</v>
      </c>
      <c r="AFG14" s="27">
        <v>1</v>
      </c>
      <c r="AFH14" s="27">
        <v>1</v>
      </c>
      <c r="AFI14" s="27">
        <v>1</v>
      </c>
      <c r="AFJ14" s="27">
        <v>1</v>
      </c>
      <c r="AFK14" s="27">
        <v>1</v>
      </c>
      <c r="AFL14" s="27">
        <v>1</v>
      </c>
      <c r="AFM14" s="27">
        <v>1</v>
      </c>
      <c r="AFN14" s="27">
        <v>1</v>
      </c>
      <c r="AFO14" s="27">
        <v>1</v>
      </c>
      <c r="AFP14" s="27">
        <v>1</v>
      </c>
      <c r="AFQ14" s="27">
        <v>1</v>
      </c>
      <c r="AFR14" s="27">
        <v>1</v>
      </c>
      <c r="AFS14" s="27">
        <v>1</v>
      </c>
      <c r="AFT14" s="27">
        <v>1</v>
      </c>
      <c r="AFU14" s="27">
        <v>1</v>
      </c>
      <c r="AFV14" s="27">
        <v>1</v>
      </c>
      <c r="AFW14" s="27">
        <v>1</v>
      </c>
      <c r="AFX14" s="27">
        <v>1</v>
      </c>
      <c r="AFY14" s="27">
        <v>1</v>
      </c>
      <c r="AFZ14" s="27">
        <v>1</v>
      </c>
      <c r="AGA14" s="27">
        <v>1</v>
      </c>
      <c r="AGB14" s="27">
        <v>1</v>
      </c>
      <c r="AGC14" s="27">
        <v>1</v>
      </c>
      <c r="AGD14" s="27">
        <v>1</v>
      </c>
      <c r="AGE14" s="27">
        <v>1</v>
      </c>
      <c r="AGF14" s="27">
        <v>1</v>
      </c>
      <c r="AGG14" s="27">
        <v>1</v>
      </c>
      <c r="AGH14" s="27">
        <v>1</v>
      </c>
      <c r="AGI14" s="27">
        <v>1</v>
      </c>
      <c r="AGJ14" s="27">
        <v>1</v>
      </c>
      <c r="AGK14" s="27">
        <v>1</v>
      </c>
      <c r="AGL14" s="27">
        <v>1</v>
      </c>
      <c r="AGM14" s="27">
        <v>1</v>
      </c>
      <c r="AGN14" s="27">
        <v>1</v>
      </c>
      <c r="AGO14" s="27">
        <v>1</v>
      </c>
      <c r="AGP14" s="27">
        <v>1</v>
      </c>
      <c r="AGQ14" s="27">
        <v>1</v>
      </c>
      <c r="AGR14" s="27">
        <v>1</v>
      </c>
      <c r="AGS14" s="27">
        <v>1</v>
      </c>
      <c r="AGT14" s="27">
        <v>1</v>
      </c>
      <c r="AGU14" s="27">
        <v>1</v>
      </c>
      <c r="AGV14" s="27">
        <v>1</v>
      </c>
      <c r="AGW14" s="27">
        <v>1</v>
      </c>
      <c r="AGX14" s="27">
        <v>1</v>
      </c>
      <c r="AGY14" s="27">
        <v>1</v>
      </c>
      <c r="AGZ14" s="27">
        <v>1</v>
      </c>
      <c r="AHA14" s="27">
        <v>1</v>
      </c>
      <c r="AHB14" s="27">
        <v>1</v>
      </c>
      <c r="AHC14" s="27">
        <v>1</v>
      </c>
      <c r="AHD14" s="27">
        <v>1</v>
      </c>
      <c r="AHE14" s="27">
        <v>1</v>
      </c>
      <c r="AHF14" s="27">
        <v>1</v>
      </c>
      <c r="AHG14" s="27">
        <v>1</v>
      </c>
      <c r="AHH14" s="27">
        <v>1</v>
      </c>
      <c r="AHI14" s="27">
        <v>1</v>
      </c>
      <c r="AHJ14" s="27">
        <v>1</v>
      </c>
      <c r="AHK14" s="27">
        <v>1</v>
      </c>
      <c r="AHL14" s="27">
        <v>1</v>
      </c>
      <c r="AHM14" s="27">
        <v>1</v>
      </c>
      <c r="AHN14" s="27">
        <v>1</v>
      </c>
      <c r="AHO14" s="27">
        <v>1</v>
      </c>
      <c r="AHP14" s="27">
        <v>1</v>
      </c>
      <c r="AHQ14" s="27">
        <v>1</v>
      </c>
      <c r="AHR14" s="27">
        <v>1</v>
      </c>
      <c r="AHS14" s="27">
        <v>1</v>
      </c>
      <c r="AHT14" s="27">
        <v>1</v>
      </c>
      <c r="AHU14" s="27">
        <v>1</v>
      </c>
      <c r="AHV14" s="27">
        <v>1</v>
      </c>
      <c r="AHW14" s="27">
        <v>1</v>
      </c>
      <c r="AHX14" s="27">
        <v>1</v>
      </c>
      <c r="AHY14" s="27">
        <v>1</v>
      </c>
      <c r="AHZ14" s="27">
        <v>1</v>
      </c>
      <c r="AIA14" s="27">
        <v>1</v>
      </c>
      <c r="AIB14" s="27">
        <v>1</v>
      </c>
      <c r="AIC14" s="27">
        <v>1</v>
      </c>
      <c r="AID14" s="27">
        <v>1</v>
      </c>
      <c r="AIE14" s="27">
        <v>1</v>
      </c>
      <c r="AIF14" s="27">
        <v>1</v>
      </c>
      <c r="AIG14" s="27">
        <v>1</v>
      </c>
      <c r="AIH14" s="27">
        <v>1</v>
      </c>
      <c r="AII14" s="27">
        <v>1</v>
      </c>
      <c r="AIJ14" s="27">
        <v>1</v>
      </c>
      <c r="AIK14" s="27">
        <v>1</v>
      </c>
      <c r="AIL14" s="27">
        <v>1</v>
      </c>
      <c r="AIM14" s="27">
        <v>1</v>
      </c>
      <c r="AIN14" s="27">
        <v>1</v>
      </c>
      <c r="AIO14" s="27">
        <v>1</v>
      </c>
      <c r="AIP14" s="27">
        <v>1</v>
      </c>
      <c r="AIQ14" s="27">
        <v>1</v>
      </c>
      <c r="AIR14" s="27">
        <v>1</v>
      </c>
      <c r="AIS14" s="27">
        <v>1</v>
      </c>
      <c r="AIT14" s="27">
        <v>1</v>
      </c>
      <c r="AIU14" s="27">
        <v>1</v>
      </c>
      <c r="AIV14" s="27">
        <v>1</v>
      </c>
      <c r="AIW14" s="27">
        <v>1</v>
      </c>
      <c r="AIX14" s="27">
        <v>1</v>
      </c>
      <c r="AIY14" s="27">
        <v>1</v>
      </c>
      <c r="AIZ14" s="27">
        <v>1</v>
      </c>
      <c r="AJA14" s="27">
        <v>1</v>
      </c>
      <c r="AJB14" s="27">
        <v>1</v>
      </c>
      <c r="AJC14" s="27">
        <v>1</v>
      </c>
      <c r="AJD14" s="27">
        <v>1</v>
      </c>
      <c r="AJE14" s="27">
        <v>1</v>
      </c>
      <c r="AJF14" s="27">
        <v>1</v>
      </c>
      <c r="AJG14" s="27">
        <v>1</v>
      </c>
      <c r="AJH14" s="27">
        <v>1</v>
      </c>
      <c r="AJI14" s="27">
        <v>1</v>
      </c>
      <c r="AJJ14" s="27">
        <v>1</v>
      </c>
      <c r="AJK14" s="27">
        <v>1</v>
      </c>
      <c r="AJL14" s="27">
        <v>1</v>
      </c>
      <c r="AJM14" s="27">
        <v>1</v>
      </c>
      <c r="AJN14" s="27">
        <v>1</v>
      </c>
      <c r="AJO14" s="27">
        <v>1</v>
      </c>
      <c r="AJP14" s="27">
        <v>1</v>
      </c>
      <c r="AJQ14" s="27">
        <v>1</v>
      </c>
      <c r="AJR14" s="27">
        <v>1</v>
      </c>
      <c r="AJS14" s="27">
        <v>1</v>
      </c>
      <c r="AJT14" s="27">
        <v>1</v>
      </c>
      <c r="AJU14" s="27">
        <v>1</v>
      </c>
      <c r="AJV14" s="27">
        <v>1</v>
      </c>
      <c r="AJW14" s="27">
        <v>1</v>
      </c>
      <c r="AJX14" s="27">
        <v>1</v>
      </c>
      <c r="AJY14" s="27">
        <v>1</v>
      </c>
      <c r="AJZ14" s="27">
        <v>1</v>
      </c>
      <c r="AKA14" s="27">
        <v>1</v>
      </c>
      <c r="AKB14" s="27">
        <v>1</v>
      </c>
      <c r="AKC14" s="27">
        <v>1</v>
      </c>
      <c r="AKD14" s="27">
        <v>1</v>
      </c>
      <c r="AKE14" s="27">
        <v>1</v>
      </c>
      <c r="AKF14" s="27">
        <v>1</v>
      </c>
      <c r="AKG14" s="27">
        <v>1</v>
      </c>
      <c r="AKH14" s="27">
        <v>1</v>
      </c>
      <c r="AKI14" s="27">
        <v>1</v>
      </c>
      <c r="AKJ14" s="27">
        <v>1</v>
      </c>
      <c r="AKK14" s="27">
        <v>1</v>
      </c>
      <c r="AKL14" s="27">
        <v>1</v>
      </c>
      <c r="AKM14" s="27">
        <v>1</v>
      </c>
      <c r="AKN14" s="27">
        <v>1</v>
      </c>
      <c r="AKO14" s="27">
        <v>1</v>
      </c>
      <c r="AKP14" s="27">
        <v>1</v>
      </c>
      <c r="AKQ14" s="27">
        <v>1</v>
      </c>
      <c r="AKR14" s="27">
        <v>1</v>
      </c>
      <c r="AKS14" s="27">
        <v>1</v>
      </c>
      <c r="AKT14" s="27">
        <v>1</v>
      </c>
      <c r="AKU14" s="27">
        <v>1</v>
      </c>
      <c r="AKV14" s="27">
        <v>1</v>
      </c>
      <c r="AKW14" s="27">
        <v>1</v>
      </c>
      <c r="AKX14" s="27">
        <v>1</v>
      </c>
      <c r="AKY14" s="27">
        <v>1</v>
      </c>
      <c r="AKZ14" s="27">
        <v>1</v>
      </c>
      <c r="ALA14" s="27">
        <v>1</v>
      </c>
      <c r="ALB14" s="27">
        <v>1</v>
      </c>
      <c r="ALC14" s="27">
        <v>1</v>
      </c>
      <c r="ALD14" s="27">
        <v>1</v>
      </c>
      <c r="ALE14" s="27">
        <v>1</v>
      </c>
      <c r="ALF14" s="27">
        <v>1</v>
      </c>
      <c r="ALG14" s="27">
        <v>1</v>
      </c>
      <c r="ALH14" s="27">
        <v>1</v>
      </c>
      <c r="ALI14" s="27">
        <v>1</v>
      </c>
      <c r="ALJ14" s="27">
        <v>1</v>
      </c>
      <c r="ALK14" s="27">
        <v>1</v>
      </c>
      <c r="ALL14" s="27">
        <v>1</v>
      </c>
      <c r="ALM14" s="27">
        <v>1</v>
      </c>
      <c r="ALN14" s="27">
        <v>1</v>
      </c>
      <c r="ALO14" s="27">
        <v>1</v>
      </c>
      <c r="ALP14" s="27">
        <v>1</v>
      </c>
      <c r="ALQ14" s="27">
        <v>1</v>
      </c>
      <c r="ALR14" s="27">
        <v>1</v>
      </c>
      <c r="ALS14" s="27">
        <v>1</v>
      </c>
      <c r="ALT14" s="27">
        <v>1</v>
      </c>
      <c r="ALU14" s="27">
        <v>1</v>
      </c>
      <c r="ALV14" s="27">
        <v>1</v>
      </c>
      <c r="ALW14" s="27">
        <v>1</v>
      </c>
      <c r="ALX14" s="27">
        <v>1</v>
      </c>
      <c r="ALY14" s="27">
        <v>1</v>
      </c>
      <c r="ALZ14" s="27">
        <v>1</v>
      </c>
      <c r="AMA14" s="27">
        <v>1</v>
      </c>
      <c r="AMB14" s="27">
        <v>1</v>
      </c>
      <c r="AMC14" s="27">
        <v>1</v>
      </c>
      <c r="AMD14" s="27">
        <v>1</v>
      </c>
      <c r="AME14" s="27">
        <v>1</v>
      </c>
      <c r="AMF14" s="27">
        <v>1</v>
      </c>
      <c r="AMG14" s="27">
        <v>1</v>
      </c>
      <c r="AMH14" s="27">
        <v>1</v>
      </c>
      <c r="AMI14" s="27">
        <v>1</v>
      </c>
      <c r="AMJ14" s="27">
        <v>1</v>
      </c>
      <c r="AMK14" s="27">
        <v>1</v>
      </c>
      <c r="AML14" s="27">
        <v>1</v>
      </c>
      <c r="AMM14" s="27">
        <v>1</v>
      </c>
      <c r="AMN14" s="27">
        <v>1</v>
      </c>
      <c r="AMO14" s="27">
        <v>1</v>
      </c>
      <c r="AMP14" s="27">
        <v>1</v>
      </c>
      <c r="AMQ14" s="27">
        <v>1</v>
      </c>
      <c r="AMR14" s="27">
        <v>1</v>
      </c>
      <c r="AMS14" s="27">
        <v>1</v>
      </c>
      <c r="AMT14" s="27">
        <v>1</v>
      </c>
      <c r="AMU14" s="27">
        <v>1</v>
      </c>
      <c r="AMV14" s="27">
        <v>1</v>
      </c>
      <c r="AMW14" s="27">
        <v>1</v>
      </c>
      <c r="AMX14" s="27">
        <v>1</v>
      </c>
      <c r="AMY14" s="27">
        <v>1</v>
      </c>
      <c r="AMZ14" s="27">
        <v>1</v>
      </c>
      <c r="ANA14" s="27">
        <v>1</v>
      </c>
      <c r="ANB14" s="27">
        <v>1</v>
      </c>
      <c r="ANC14" s="27">
        <v>1</v>
      </c>
      <c r="AND14" s="27">
        <v>1</v>
      </c>
      <c r="ANE14" s="27">
        <v>1</v>
      </c>
      <c r="ANF14" s="27">
        <v>1</v>
      </c>
      <c r="ANG14" s="27">
        <v>1</v>
      </c>
      <c r="ANH14" s="27">
        <v>1</v>
      </c>
      <c r="ANI14" s="27">
        <v>1</v>
      </c>
      <c r="ANJ14" s="27">
        <v>1</v>
      </c>
      <c r="ANK14" s="27">
        <v>1</v>
      </c>
      <c r="ANL14" s="27">
        <v>1</v>
      </c>
      <c r="ANM14" s="27">
        <v>1</v>
      </c>
      <c r="ANN14" s="27">
        <v>1</v>
      </c>
      <c r="ANO14" s="27">
        <v>1</v>
      </c>
      <c r="ANP14" s="27">
        <v>1</v>
      </c>
      <c r="ANQ14" s="27">
        <v>1</v>
      </c>
      <c r="ANR14" s="27">
        <v>1</v>
      </c>
      <c r="ANS14" s="27">
        <v>1</v>
      </c>
      <c r="ANT14" s="27">
        <v>1</v>
      </c>
      <c r="ANU14" s="27">
        <v>1</v>
      </c>
      <c r="ANV14" s="27">
        <v>1</v>
      </c>
      <c r="ANW14" s="27">
        <v>1</v>
      </c>
      <c r="ANX14" s="27">
        <v>1</v>
      </c>
      <c r="ANY14" s="27">
        <v>1</v>
      </c>
      <c r="ANZ14" s="27">
        <v>1</v>
      </c>
      <c r="AOA14" s="27">
        <v>1</v>
      </c>
      <c r="AOB14" s="27">
        <v>1</v>
      </c>
      <c r="AOC14" s="27">
        <v>1</v>
      </c>
      <c r="AOD14" s="27">
        <v>1</v>
      </c>
      <c r="AOE14" s="27">
        <v>1</v>
      </c>
      <c r="AOF14" s="27">
        <v>1</v>
      </c>
      <c r="AOG14" s="27">
        <v>1</v>
      </c>
      <c r="AOH14" s="27">
        <v>1</v>
      </c>
      <c r="AOI14" s="27">
        <v>1</v>
      </c>
      <c r="AOJ14" s="27">
        <v>1</v>
      </c>
      <c r="AOK14" s="27">
        <v>1</v>
      </c>
      <c r="AOL14" s="27">
        <v>1</v>
      </c>
      <c r="AOM14" s="27">
        <v>1</v>
      </c>
      <c r="AON14" s="27">
        <v>1</v>
      </c>
      <c r="AOO14" s="27">
        <v>1</v>
      </c>
      <c r="AOP14" s="27">
        <v>1</v>
      </c>
      <c r="AOQ14" s="27">
        <v>1</v>
      </c>
      <c r="AOR14" s="27">
        <v>1</v>
      </c>
      <c r="AOS14" s="27">
        <v>1</v>
      </c>
      <c r="AOT14" s="27">
        <v>1</v>
      </c>
      <c r="AOU14" s="27">
        <v>1</v>
      </c>
      <c r="AOV14" s="27">
        <v>1</v>
      </c>
      <c r="AOW14" s="27">
        <v>1</v>
      </c>
      <c r="AOX14" s="27">
        <v>1</v>
      </c>
      <c r="AOY14" s="27">
        <v>1</v>
      </c>
      <c r="AOZ14" s="27">
        <v>1</v>
      </c>
      <c r="APA14" s="27">
        <v>1</v>
      </c>
      <c r="APB14" s="27">
        <v>1</v>
      </c>
      <c r="APC14" s="27">
        <v>1</v>
      </c>
      <c r="APD14" s="27">
        <v>1</v>
      </c>
      <c r="APE14" s="27">
        <v>1</v>
      </c>
      <c r="APF14" s="27">
        <v>1</v>
      </c>
      <c r="APG14" s="27">
        <v>1</v>
      </c>
      <c r="APH14" s="27">
        <v>1</v>
      </c>
      <c r="API14" s="27">
        <v>1</v>
      </c>
      <c r="APJ14" s="27">
        <v>1</v>
      </c>
      <c r="APK14" s="27">
        <v>1</v>
      </c>
      <c r="APL14" s="27">
        <v>1</v>
      </c>
      <c r="APM14" s="27">
        <v>1</v>
      </c>
      <c r="APN14" s="27">
        <v>1</v>
      </c>
      <c r="APO14" s="27">
        <v>1</v>
      </c>
      <c r="APP14" s="27">
        <v>1</v>
      </c>
      <c r="APQ14" s="27">
        <v>1</v>
      </c>
      <c r="APR14" s="27">
        <v>1</v>
      </c>
      <c r="APS14" s="27">
        <v>1</v>
      </c>
      <c r="APT14" s="27">
        <v>1</v>
      </c>
      <c r="APU14" s="27">
        <v>1</v>
      </c>
      <c r="APV14" s="27">
        <v>1</v>
      </c>
      <c r="APW14" s="27">
        <v>1</v>
      </c>
      <c r="APX14" s="27">
        <v>1</v>
      </c>
      <c r="APY14" s="27">
        <v>1</v>
      </c>
      <c r="APZ14" s="27">
        <v>1</v>
      </c>
      <c r="AQA14" s="27">
        <v>1</v>
      </c>
      <c r="AQB14" s="27">
        <v>1</v>
      </c>
      <c r="AQC14" s="27">
        <v>1</v>
      </c>
      <c r="AQD14" s="27">
        <v>1</v>
      </c>
      <c r="AQE14" s="27">
        <v>1</v>
      </c>
      <c r="AQF14" s="27">
        <v>1</v>
      </c>
      <c r="AQG14" s="27">
        <v>1</v>
      </c>
      <c r="AQH14" s="27">
        <v>1</v>
      </c>
      <c r="AQI14" s="27">
        <v>1</v>
      </c>
      <c r="AQJ14" s="27">
        <v>1</v>
      </c>
      <c r="AQK14" s="27">
        <v>1</v>
      </c>
      <c r="AQL14" s="27">
        <v>1</v>
      </c>
      <c r="AQM14" s="27">
        <v>1</v>
      </c>
      <c r="AQN14" s="27">
        <v>1</v>
      </c>
      <c r="AQO14" s="27">
        <v>1</v>
      </c>
      <c r="AQP14" s="27">
        <v>1</v>
      </c>
      <c r="AQQ14" s="27">
        <v>1</v>
      </c>
      <c r="AQR14" s="27">
        <v>1</v>
      </c>
      <c r="AQS14" s="27">
        <v>1</v>
      </c>
      <c r="AQT14" s="27">
        <v>1</v>
      </c>
      <c r="AQU14" s="27">
        <v>1</v>
      </c>
      <c r="AQV14" s="27">
        <v>1</v>
      </c>
      <c r="AQW14" s="27">
        <v>1</v>
      </c>
      <c r="AQX14" s="27">
        <v>1</v>
      </c>
      <c r="AQY14" s="27">
        <v>1</v>
      </c>
      <c r="AQZ14" s="27">
        <v>1</v>
      </c>
      <c r="ARA14" s="27">
        <v>1</v>
      </c>
      <c r="ARB14" s="27">
        <v>1</v>
      </c>
      <c r="ARC14" s="27">
        <v>1</v>
      </c>
      <c r="ARD14" s="27">
        <v>1</v>
      </c>
      <c r="ARE14" s="27">
        <v>1</v>
      </c>
      <c r="ARF14" s="27">
        <v>1</v>
      </c>
      <c r="ARG14" s="27">
        <v>1</v>
      </c>
      <c r="ARH14" s="27">
        <v>1</v>
      </c>
      <c r="ARI14" s="27">
        <v>1</v>
      </c>
      <c r="ARJ14" s="27">
        <v>1</v>
      </c>
      <c r="ARK14" s="27">
        <v>1</v>
      </c>
      <c r="ARL14" s="27">
        <v>1</v>
      </c>
      <c r="ARM14" s="27">
        <v>1</v>
      </c>
      <c r="ARN14" s="27">
        <v>1</v>
      </c>
      <c r="ARO14" s="27">
        <v>1</v>
      </c>
      <c r="ARP14" s="27">
        <v>1</v>
      </c>
      <c r="ARQ14" s="27">
        <v>1</v>
      </c>
      <c r="ARR14" s="27">
        <v>1</v>
      </c>
      <c r="ARS14" s="27">
        <v>1</v>
      </c>
      <c r="ART14" s="27">
        <v>1</v>
      </c>
      <c r="ARU14" s="27">
        <v>1</v>
      </c>
      <c r="ARV14" s="27">
        <v>1</v>
      </c>
      <c r="ARW14" s="27">
        <v>1</v>
      </c>
      <c r="ARX14" s="27">
        <v>1</v>
      </c>
      <c r="ARY14" s="27">
        <v>1</v>
      </c>
      <c r="ARZ14" s="27">
        <v>1</v>
      </c>
      <c r="ASA14" s="27">
        <v>1</v>
      </c>
      <c r="ASB14" s="27">
        <v>1</v>
      </c>
      <c r="ASC14" s="27">
        <v>1</v>
      </c>
      <c r="ASD14" s="27">
        <v>1</v>
      </c>
      <c r="ASE14" s="27">
        <v>1</v>
      </c>
      <c r="ASF14" s="27">
        <v>1</v>
      </c>
      <c r="ASG14" s="27">
        <v>1</v>
      </c>
      <c r="ASH14" s="27">
        <v>1</v>
      </c>
      <c r="ASI14" s="27">
        <v>1</v>
      </c>
      <c r="ASJ14" s="27">
        <v>1</v>
      </c>
      <c r="ASK14" s="27">
        <v>1</v>
      </c>
      <c r="ASL14" s="27">
        <v>1</v>
      </c>
      <c r="ASM14" s="27">
        <v>1</v>
      </c>
      <c r="ASN14" s="27">
        <v>1</v>
      </c>
      <c r="ASO14" s="27">
        <v>1</v>
      </c>
      <c r="ASP14" s="27">
        <v>1</v>
      </c>
      <c r="ASQ14" s="27">
        <v>1</v>
      </c>
      <c r="ASR14" s="27">
        <v>1</v>
      </c>
      <c r="ASS14" s="27">
        <v>1</v>
      </c>
      <c r="AST14" s="27">
        <v>1</v>
      </c>
      <c r="ASU14" s="27">
        <v>1</v>
      </c>
      <c r="ASV14" s="27">
        <v>1</v>
      </c>
      <c r="ASW14" s="27">
        <v>1</v>
      </c>
      <c r="ASX14" s="27">
        <v>1</v>
      </c>
      <c r="ASY14" s="27">
        <v>1</v>
      </c>
      <c r="ASZ14" s="27">
        <v>1</v>
      </c>
      <c r="ATA14" s="27">
        <v>1</v>
      </c>
      <c r="ATB14" s="27">
        <v>1</v>
      </c>
      <c r="ATC14" s="27">
        <v>1</v>
      </c>
      <c r="ATD14" s="27">
        <v>1</v>
      </c>
      <c r="ATE14" s="27">
        <v>1</v>
      </c>
      <c r="ATF14" s="27">
        <v>1</v>
      </c>
      <c r="ATG14" s="27">
        <v>1</v>
      </c>
      <c r="ATH14" s="27">
        <v>1</v>
      </c>
      <c r="ATI14" s="27">
        <v>1</v>
      </c>
      <c r="ATJ14" s="27">
        <v>1</v>
      </c>
      <c r="ATK14" s="27">
        <v>1</v>
      </c>
      <c r="ATL14" s="27">
        <v>1</v>
      </c>
      <c r="ATM14" s="27">
        <v>1</v>
      </c>
      <c r="ATN14" s="27">
        <v>1</v>
      </c>
      <c r="ATO14" s="27">
        <v>1</v>
      </c>
      <c r="ATP14" s="27">
        <v>1</v>
      </c>
      <c r="ATQ14" s="27">
        <v>1</v>
      </c>
      <c r="ATR14" s="27">
        <v>1</v>
      </c>
      <c r="ATS14" s="27">
        <v>1</v>
      </c>
      <c r="ATT14" s="27">
        <v>1</v>
      </c>
      <c r="ATU14" s="27">
        <v>1</v>
      </c>
      <c r="ATV14" s="27">
        <v>1</v>
      </c>
      <c r="ATW14" s="27">
        <v>1</v>
      </c>
      <c r="ATX14" s="27">
        <v>1</v>
      </c>
      <c r="ATY14" s="27">
        <v>1</v>
      </c>
      <c r="ATZ14" s="27">
        <v>1</v>
      </c>
      <c r="AUA14" s="27">
        <v>1</v>
      </c>
      <c r="AUB14" s="27">
        <v>1</v>
      </c>
      <c r="AUC14" s="27">
        <v>1</v>
      </c>
      <c r="AUD14" s="27">
        <v>1</v>
      </c>
      <c r="AUE14" s="27">
        <v>1</v>
      </c>
      <c r="AUF14" s="27">
        <v>1</v>
      </c>
      <c r="AUG14" s="27">
        <v>1</v>
      </c>
      <c r="AUH14" s="27">
        <v>1</v>
      </c>
      <c r="AUI14" s="27">
        <v>1</v>
      </c>
      <c r="AUJ14" s="27">
        <v>1</v>
      </c>
      <c r="AUK14" s="27">
        <v>1</v>
      </c>
      <c r="AUL14" s="27">
        <v>1</v>
      </c>
      <c r="AUM14" s="27">
        <v>1</v>
      </c>
      <c r="AUN14" s="27">
        <v>1</v>
      </c>
      <c r="AUO14" s="27">
        <v>1</v>
      </c>
      <c r="AUP14" s="27">
        <v>1</v>
      </c>
      <c r="AUQ14" s="27">
        <v>1</v>
      </c>
      <c r="AUR14" s="27">
        <v>1</v>
      </c>
      <c r="AUS14" s="27">
        <v>1</v>
      </c>
      <c r="AUT14" s="27">
        <v>1</v>
      </c>
      <c r="AUU14" s="27">
        <v>1</v>
      </c>
      <c r="AUV14" s="27">
        <v>1</v>
      </c>
      <c r="AUW14" s="27">
        <v>1</v>
      </c>
      <c r="AUX14" s="27">
        <v>1</v>
      </c>
      <c r="AUY14" s="27">
        <v>1</v>
      </c>
      <c r="AUZ14" s="27">
        <v>1</v>
      </c>
      <c r="AVA14" s="27">
        <v>1</v>
      </c>
      <c r="AVB14" s="27">
        <v>1</v>
      </c>
      <c r="AVC14" s="27">
        <v>1</v>
      </c>
      <c r="AVD14" s="27">
        <v>1</v>
      </c>
      <c r="AVE14" s="27">
        <v>1</v>
      </c>
      <c r="AVF14" s="27">
        <v>1</v>
      </c>
      <c r="AVG14" s="27">
        <v>1</v>
      </c>
      <c r="AVH14" s="27">
        <v>1</v>
      </c>
      <c r="AVI14" s="27">
        <v>1</v>
      </c>
      <c r="AVJ14" s="27">
        <v>1</v>
      </c>
      <c r="AVK14" s="27">
        <v>1</v>
      </c>
      <c r="AVL14" s="27">
        <v>1</v>
      </c>
      <c r="AVM14" s="27">
        <v>1</v>
      </c>
      <c r="AVN14" s="27">
        <v>1</v>
      </c>
      <c r="AVO14" s="27">
        <v>1</v>
      </c>
      <c r="AVP14" s="27">
        <v>1</v>
      </c>
      <c r="AVQ14" s="27">
        <v>1</v>
      </c>
      <c r="AVR14" s="27">
        <v>1</v>
      </c>
      <c r="AVS14" s="27">
        <v>1</v>
      </c>
      <c r="AVT14" s="27">
        <v>1</v>
      </c>
      <c r="AVU14" s="27">
        <v>1</v>
      </c>
      <c r="AVV14" s="27">
        <v>1</v>
      </c>
      <c r="AVW14" s="27">
        <v>1</v>
      </c>
      <c r="AVX14" s="27">
        <v>1</v>
      </c>
      <c r="AVY14" s="27">
        <v>1</v>
      </c>
      <c r="AVZ14" s="27">
        <v>1</v>
      </c>
      <c r="AWA14" s="27">
        <v>1</v>
      </c>
      <c r="AWB14" s="27">
        <v>1</v>
      </c>
      <c r="AWC14" s="27">
        <v>1</v>
      </c>
      <c r="AWD14" s="27">
        <v>1</v>
      </c>
      <c r="AWE14" s="27">
        <v>1</v>
      </c>
      <c r="AWF14" s="27">
        <v>1</v>
      </c>
      <c r="AWG14" s="27">
        <v>1</v>
      </c>
      <c r="AWH14" s="27">
        <v>1</v>
      </c>
      <c r="AWI14" s="27">
        <v>1</v>
      </c>
      <c r="AWJ14" s="27">
        <v>1</v>
      </c>
      <c r="AWK14" s="27">
        <v>1</v>
      </c>
      <c r="AWL14" s="27">
        <v>1</v>
      </c>
      <c r="AWM14" s="27">
        <v>1</v>
      </c>
      <c r="AWN14" s="27">
        <v>1</v>
      </c>
      <c r="AWO14" s="27">
        <v>1</v>
      </c>
      <c r="AWP14" s="27">
        <v>1</v>
      </c>
      <c r="AWQ14" s="27">
        <v>1</v>
      </c>
      <c r="AWR14" s="27">
        <v>1</v>
      </c>
      <c r="AWS14" s="27">
        <v>1</v>
      </c>
      <c r="AWT14" s="27">
        <v>1</v>
      </c>
      <c r="AWU14" s="27">
        <v>1</v>
      </c>
      <c r="AWV14" s="27">
        <v>1</v>
      </c>
      <c r="AWW14" s="27">
        <v>1</v>
      </c>
      <c r="AWX14" s="27">
        <v>1</v>
      </c>
      <c r="AWY14" s="27">
        <v>1</v>
      </c>
      <c r="AWZ14" s="27">
        <v>1</v>
      </c>
      <c r="AXA14" s="27">
        <v>1</v>
      </c>
      <c r="AXB14" s="27">
        <v>1</v>
      </c>
      <c r="AXC14" s="27">
        <v>1</v>
      </c>
      <c r="AXD14" s="27">
        <v>1</v>
      </c>
      <c r="AXE14" s="27">
        <v>1</v>
      </c>
      <c r="AXF14" s="27">
        <v>1</v>
      </c>
      <c r="AXG14" s="27">
        <v>1</v>
      </c>
      <c r="AXH14" s="27">
        <v>1</v>
      </c>
      <c r="AXI14" s="27">
        <v>1</v>
      </c>
      <c r="AXJ14" s="27">
        <v>1</v>
      </c>
      <c r="AXK14" s="27">
        <v>1</v>
      </c>
      <c r="AXL14" s="27">
        <v>1</v>
      </c>
      <c r="AXM14" s="27">
        <v>1</v>
      </c>
      <c r="AXN14" s="27">
        <v>1</v>
      </c>
      <c r="AXO14" s="27">
        <v>1</v>
      </c>
      <c r="AXP14" s="27">
        <v>1</v>
      </c>
      <c r="AXQ14" s="27">
        <v>1</v>
      </c>
      <c r="AXR14" s="27">
        <v>1</v>
      </c>
      <c r="AXS14" s="27">
        <v>1</v>
      </c>
      <c r="AXT14" s="27">
        <v>1</v>
      </c>
      <c r="AXU14" s="27">
        <v>1</v>
      </c>
      <c r="AXV14" s="27">
        <v>1</v>
      </c>
      <c r="AXW14" s="27">
        <v>1</v>
      </c>
      <c r="AXX14" s="27">
        <v>1</v>
      </c>
      <c r="AXY14" s="27">
        <v>1</v>
      </c>
      <c r="AXZ14" s="27">
        <v>1</v>
      </c>
      <c r="AYA14" s="27">
        <v>1</v>
      </c>
      <c r="AYB14" s="27">
        <v>1</v>
      </c>
      <c r="AYC14" s="27">
        <v>1</v>
      </c>
      <c r="AYD14" s="27">
        <v>1</v>
      </c>
      <c r="AYE14" s="27">
        <v>1</v>
      </c>
      <c r="AYF14" s="27">
        <v>1</v>
      </c>
      <c r="AYG14" s="27">
        <v>1</v>
      </c>
      <c r="AYH14" s="27">
        <v>1</v>
      </c>
      <c r="AYI14" s="27">
        <v>1</v>
      </c>
      <c r="AYJ14" s="27">
        <v>1</v>
      </c>
      <c r="AYK14" s="27">
        <v>1</v>
      </c>
      <c r="AYL14" s="27">
        <v>1</v>
      </c>
      <c r="AYM14" s="27">
        <v>1</v>
      </c>
      <c r="AYN14" s="27">
        <v>1</v>
      </c>
      <c r="AYO14" s="27">
        <v>1</v>
      </c>
      <c r="AYP14" s="27">
        <v>1</v>
      </c>
      <c r="AYQ14" s="27">
        <v>1</v>
      </c>
      <c r="AYR14" s="27">
        <v>1</v>
      </c>
      <c r="AYS14" s="27">
        <v>1</v>
      </c>
      <c r="AYT14" s="27">
        <v>1</v>
      </c>
      <c r="AYU14" s="27">
        <v>1</v>
      </c>
      <c r="AYV14" s="27">
        <v>1</v>
      </c>
      <c r="AYW14" s="27">
        <v>1</v>
      </c>
      <c r="AYX14" s="27">
        <v>1</v>
      </c>
      <c r="AYY14" s="27">
        <v>1</v>
      </c>
      <c r="AYZ14" s="27">
        <v>1</v>
      </c>
      <c r="AZA14" s="27">
        <v>1</v>
      </c>
      <c r="AZB14" s="27">
        <v>1</v>
      </c>
      <c r="AZC14" s="27">
        <v>1</v>
      </c>
      <c r="AZD14" s="27">
        <v>1</v>
      </c>
      <c r="AZE14" s="27">
        <v>1</v>
      </c>
      <c r="AZF14" s="27">
        <v>1</v>
      </c>
      <c r="AZG14" s="27">
        <v>1</v>
      </c>
      <c r="AZH14" s="27">
        <v>1</v>
      </c>
      <c r="AZI14" s="27">
        <v>1</v>
      </c>
      <c r="AZJ14" s="27">
        <v>1</v>
      </c>
      <c r="AZK14" s="27">
        <v>1</v>
      </c>
      <c r="AZL14" s="27">
        <v>1</v>
      </c>
      <c r="AZM14" s="27">
        <v>1</v>
      </c>
      <c r="AZN14" s="27">
        <v>1</v>
      </c>
      <c r="AZO14" s="27">
        <v>1</v>
      </c>
      <c r="AZP14" s="27">
        <v>1</v>
      </c>
      <c r="AZQ14" s="27">
        <v>1</v>
      </c>
      <c r="AZR14" s="27">
        <v>1</v>
      </c>
      <c r="AZS14" s="27">
        <v>1</v>
      </c>
      <c r="AZT14" s="27">
        <v>1</v>
      </c>
      <c r="AZU14" s="27">
        <v>1</v>
      </c>
      <c r="AZV14" s="27">
        <v>1</v>
      </c>
      <c r="AZW14" s="27">
        <v>1</v>
      </c>
      <c r="AZX14" s="27">
        <v>1</v>
      </c>
      <c r="AZY14" s="27">
        <v>1</v>
      </c>
      <c r="AZZ14" s="27">
        <v>1</v>
      </c>
      <c r="BAA14" s="27">
        <v>1</v>
      </c>
      <c r="BAB14" s="27">
        <v>1</v>
      </c>
      <c r="BAC14" s="27">
        <v>1</v>
      </c>
      <c r="BAD14" s="27">
        <v>1</v>
      </c>
      <c r="BAE14" s="27">
        <v>1</v>
      </c>
      <c r="BAF14" s="27">
        <v>1</v>
      </c>
      <c r="BAG14" s="27">
        <v>1</v>
      </c>
      <c r="BAH14" s="27">
        <v>1</v>
      </c>
      <c r="BAI14" s="27">
        <v>1</v>
      </c>
      <c r="BAJ14" s="27">
        <v>1</v>
      </c>
      <c r="BAK14" s="27">
        <v>1</v>
      </c>
      <c r="BAL14" s="27">
        <v>1</v>
      </c>
      <c r="BAM14" s="27">
        <v>1</v>
      </c>
      <c r="BAN14" s="27">
        <v>1</v>
      </c>
      <c r="BAO14" s="27">
        <v>1</v>
      </c>
      <c r="BAP14" s="27">
        <v>1</v>
      </c>
      <c r="BAQ14" s="27">
        <v>1</v>
      </c>
      <c r="BAR14" s="27">
        <v>1</v>
      </c>
      <c r="BAS14" s="27">
        <v>1</v>
      </c>
      <c r="BAT14" s="27">
        <v>1</v>
      </c>
      <c r="BAU14" s="27">
        <v>1</v>
      </c>
      <c r="BAV14" s="27">
        <v>1</v>
      </c>
      <c r="BAW14" s="27">
        <v>1</v>
      </c>
      <c r="BAX14" s="27">
        <v>1</v>
      </c>
      <c r="BAY14" s="27">
        <v>1</v>
      </c>
      <c r="BAZ14" s="27">
        <v>1</v>
      </c>
      <c r="BBA14" s="27">
        <v>1</v>
      </c>
      <c r="BBB14" s="27">
        <v>1</v>
      </c>
      <c r="BBC14" s="27">
        <v>1</v>
      </c>
      <c r="BBD14" s="27">
        <v>1</v>
      </c>
      <c r="BBE14" s="27">
        <v>1</v>
      </c>
      <c r="BBF14" s="27">
        <v>1</v>
      </c>
      <c r="BBG14" s="27">
        <v>1</v>
      </c>
      <c r="BBH14" s="27">
        <v>1</v>
      </c>
      <c r="BBI14" s="27">
        <v>1</v>
      </c>
      <c r="BBJ14" s="27">
        <v>1</v>
      </c>
      <c r="BBK14" s="27">
        <v>1</v>
      </c>
      <c r="BBL14" s="27">
        <v>1</v>
      </c>
      <c r="BBM14" s="27">
        <v>1</v>
      </c>
      <c r="BBN14" s="27">
        <v>1</v>
      </c>
      <c r="BBO14" s="27">
        <v>1</v>
      </c>
      <c r="BBP14" s="27">
        <v>1</v>
      </c>
      <c r="BBQ14" s="27">
        <v>1</v>
      </c>
      <c r="BBR14" s="27">
        <v>1</v>
      </c>
      <c r="BBS14" s="27">
        <v>1</v>
      </c>
      <c r="BBT14" s="27">
        <v>1</v>
      </c>
      <c r="BBU14" s="27">
        <v>1</v>
      </c>
      <c r="BBV14" s="27">
        <v>1</v>
      </c>
      <c r="BBW14" s="27">
        <v>1</v>
      </c>
      <c r="BBX14" s="27">
        <v>1</v>
      </c>
      <c r="BBY14" s="27">
        <v>1</v>
      </c>
      <c r="BBZ14" s="27">
        <v>1</v>
      </c>
      <c r="BCA14" s="27">
        <v>1</v>
      </c>
      <c r="BCB14" s="27">
        <v>1</v>
      </c>
      <c r="BCC14" s="27">
        <v>1</v>
      </c>
      <c r="BCD14" s="27">
        <v>1</v>
      </c>
      <c r="BCE14" s="27">
        <v>1</v>
      </c>
      <c r="BCF14" s="27">
        <v>1</v>
      </c>
      <c r="BCG14" s="27">
        <v>1</v>
      </c>
      <c r="BCH14" s="27">
        <v>1</v>
      </c>
      <c r="BCI14" s="27">
        <v>1</v>
      </c>
      <c r="BCJ14" s="27">
        <v>1</v>
      </c>
      <c r="BCK14" s="27">
        <v>1</v>
      </c>
      <c r="BCL14" s="27">
        <v>1</v>
      </c>
      <c r="BCM14" s="27">
        <v>1</v>
      </c>
      <c r="BCN14" s="27">
        <v>1</v>
      </c>
      <c r="BCO14" s="27">
        <v>1</v>
      </c>
      <c r="BCP14" s="27">
        <v>1</v>
      </c>
      <c r="BCQ14" s="27">
        <v>1</v>
      </c>
      <c r="BCR14" s="27">
        <v>1</v>
      </c>
      <c r="BCS14" s="27">
        <v>1</v>
      </c>
      <c r="BCT14" s="27">
        <v>1</v>
      </c>
      <c r="BCU14" s="27">
        <v>1</v>
      </c>
      <c r="BCV14" s="27">
        <v>1</v>
      </c>
      <c r="BCW14" s="27">
        <v>1</v>
      </c>
      <c r="BCX14" s="27">
        <v>1</v>
      </c>
      <c r="BCY14" s="27">
        <v>1</v>
      </c>
      <c r="BCZ14" s="27">
        <v>1</v>
      </c>
      <c r="BDA14" s="27">
        <v>1</v>
      </c>
      <c r="BDB14" s="27">
        <v>1</v>
      </c>
      <c r="BDC14" s="27">
        <v>1</v>
      </c>
      <c r="BDD14" s="27">
        <v>1</v>
      </c>
      <c r="BDE14" s="27">
        <v>1</v>
      </c>
      <c r="BDF14" s="27">
        <v>1</v>
      </c>
      <c r="BDG14" s="27">
        <v>1</v>
      </c>
      <c r="BDH14" s="27">
        <v>1</v>
      </c>
      <c r="BDI14" s="27">
        <v>1</v>
      </c>
      <c r="BDJ14" s="27">
        <v>1</v>
      </c>
      <c r="BDK14" s="27">
        <v>1</v>
      </c>
      <c r="BDL14" s="27">
        <v>1</v>
      </c>
      <c r="BDM14" s="27">
        <v>1</v>
      </c>
      <c r="BDN14" s="27">
        <v>1</v>
      </c>
      <c r="BDO14" s="27">
        <v>1</v>
      </c>
      <c r="BDP14" s="27">
        <v>1</v>
      </c>
      <c r="BDQ14" s="27">
        <v>1</v>
      </c>
      <c r="BDR14" s="27">
        <v>1</v>
      </c>
      <c r="BDS14" s="27">
        <v>1</v>
      </c>
      <c r="BDT14" s="27">
        <v>1</v>
      </c>
      <c r="BDU14" s="27">
        <v>1</v>
      </c>
      <c r="BDV14" s="27">
        <v>1</v>
      </c>
      <c r="BDW14" s="27">
        <v>1</v>
      </c>
      <c r="BDX14" s="27">
        <v>1</v>
      </c>
      <c r="BDY14" s="27">
        <v>1</v>
      </c>
      <c r="BDZ14" s="27">
        <v>1</v>
      </c>
      <c r="BEA14" s="27">
        <v>1</v>
      </c>
      <c r="BEB14" s="27">
        <v>1</v>
      </c>
      <c r="BEC14" s="27">
        <v>1</v>
      </c>
      <c r="BED14" s="27">
        <v>1</v>
      </c>
      <c r="BEE14" s="27">
        <v>1</v>
      </c>
      <c r="BEF14" s="27">
        <v>1</v>
      </c>
      <c r="BEG14" s="27">
        <v>1</v>
      </c>
      <c r="BEH14" s="27">
        <v>1</v>
      </c>
      <c r="BEI14" s="27">
        <v>1</v>
      </c>
      <c r="BEJ14" s="27">
        <v>1</v>
      </c>
      <c r="BEK14" s="27">
        <v>1</v>
      </c>
      <c r="BEL14" s="27">
        <v>1</v>
      </c>
      <c r="BEM14" s="27">
        <v>1</v>
      </c>
      <c r="BEN14" s="27">
        <v>1</v>
      </c>
      <c r="BEO14" s="27">
        <v>1</v>
      </c>
      <c r="BEP14" s="27">
        <v>1</v>
      </c>
      <c r="BEQ14" s="27">
        <v>1</v>
      </c>
      <c r="BER14" s="27">
        <v>1</v>
      </c>
      <c r="BES14" s="27">
        <v>1</v>
      </c>
      <c r="BET14" s="27">
        <v>1</v>
      </c>
      <c r="BEU14" s="27">
        <v>1</v>
      </c>
      <c r="BEV14" s="27">
        <v>1</v>
      </c>
      <c r="BEW14" s="27">
        <v>1</v>
      </c>
      <c r="BEX14" s="27">
        <v>1</v>
      </c>
      <c r="BEY14" s="27">
        <v>1</v>
      </c>
      <c r="BEZ14" s="27">
        <v>1</v>
      </c>
      <c r="BFA14" s="27">
        <v>1</v>
      </c>
      <c r="BFB14" s="27">
        <v>1</v>
      </c>
      <c r="BFC14" s="27">
        <v>1</v>
      </c>
      <c r="BFD14" s="27">
        <v>1</v>
      </c>
      <c r="BFE14" s="27">
        <v>1</v>
      </c>
      <c r="BFF14" s="27">
        <v>1</v>
      </c>
      <c r="BFG14" s="27">
        <v>1</v>
      </c>
      <c r="BFH14" s="27">
        <v>1</v>
      </c>
      <c r="BFI14" s="27">
        <v>1</v>
      </c>
      <c r="BFJ14" s="27">
        <v>1</v>
      </c>
      <c r="BFK14" s="27">
        <v>1</v>
      </c>
      <c r="BFL14" s="27">
        <v>1</v>
      </c>
      <c r="BFM14" s="27">
        <v>1</v>
      </c>
      <c r="BFN14" s="27">
        <v>1</v>
      </c>
      <c r="BFO14" s="27">
        <v>1</v>
      </c>
      <c r="BFP14" s="27">
        <v>1</v>
      </c>
      <c r="BFQ14" s="27">
        <v>1</v>
      </c>
      <c r="BFR14" s="27">
        <v>1</v>
      </c>
      <c r="BFS14" s="27">
        <v>1</v>
      </c>
      <c r="BFT14" s="27">
        <v>1</v>
      </c>
      <c r="BFU14" s="27">
        <v>1</v>
      </c>
      <c r="BFV14" s="27">
        <v>1</v>
      </c>
      <c r="BFW14" s="27">
        <v>1</v>
      </c>
      <c r="BFX14" s="27">
        <v>1</v>
      </c>
      <c r="BFY14" s="27">
        <v>1</v>
      </c>
      <c r="BFZ14" s="27">
        <v>1</v>
      </c>
      <c r="BGA14" s="27">
        <v>1</v>
      </c>
      <c r="BGB14" s="27">
        <v>1</v>
      </c>
      <c r="BGC14" s="27">
        <v>1</v>
      </c>
      <c r="BGD14" s="27">
        <v>1</v>
      </c>
      <c r="BGE14" s="27">
        <v>1</v>
      </c>
      <c r="BGF14" s="27">
        <v>1</v>
      </c>
      <c r="BGG14" s="27">
        <v>1</v>
      </c>
      <c r="BGH14" s="27">
        <v>1</v>
      </c>
      <c r="BGI14" s="27">
        <v>1</v>
      </c>
      <c r="BGJ14" s="27">
        <v>1</v>
      </c>
      <c r="BGK14" s="27">
        <v>1</v>
      </c>
      <c r="BGL14" s="27">
        <v>1</v>
      </c>
      <c r="BGM14" s="27">
        <v>1</v>
      </c>
      <c r="BGN14" s="27">
        <v>1</v>
      </c>
      <c r="BGO14" s="27">
        <v>1</v>
      </c>
      <c r="BGP14" s="27">
        <v>1</v>
      </c>
      <c r="BGQ14" s="27">
        <v>1</v>
      </c>
      <c r="BGR14" s="27">
        <v>1</v>
      </c>
      <c r="BGS14" s="27">
        <v>1</v>
      </c>
      <c r="BGT14" s="27">
        <v>1</v>
      </c>
      <c r="BGU14" s="27">
        <v>1</v>
      </c>
      <c r="BGV14" s="27">
        <v>1</v>
      </c>
      <c r="BGW14" s="27">
        <v>1</v>
      </c>
      <c r="BGX14" s="27">
        <v>1</v>
      </c>
      <c r="BGY14" s="27">
        <v>1</v>
      </c>
      <c r="BGZ14" s="27">
        <v>1</v>
      </c>
      <c r="BHA14" s="27">
        <v>1</v>
      </c>
      <c r="BHB14" s="27">
        <v>1</v>
      </c>
      <c r="BHC14" s="27">
        <v>1</v>
      </c>
      <c r="BHD14" s="27">
        <v>1</v>
      </c>
      <c r="BHE14" s="27">
        <v>1</v>
      </c>
      <c r="BHF14" s="27">
        <v>1</v>
      </c>
      <c r="BHG14" s="27">
        <v>1</v>
      </c>
      <c r="BHH14" s="27">
        <v>1</v>
      </c>
      <c r="BHI14" s="27">
        <v>1</v>
      </c>
      <c r="BHJ14" s="27">
        <v>1</v>
      </c>
      <c r="BHK14" s="27">
        <v>1</v>
      </c>
      <c r="BHL14" s="27">
        <v>1</v>
      </c>
      <c r="BHM14" s="27">
        <v>1</v>
      </c>
      <c r="BHN14" s="27">
        <v>1</v>
      </c>
      <c r="BHO14" s="27">
        <v>1</v>
      </c>
      <c r="BHP14" s="27">
        <v>1</v>
      </c>
      <c r="BHQ14" s="27">
        <v>1</v>
      </c>
      <c r="BHR14" s="27">
        <v>1</v>
      </c>
      <c r="BHS14" s="27">
        <v>1</v>
      </c>
      <c r="BHT14" s="27">
        <v>1</v>
      </c>
      <c r="BHU14" s="27">
        <v>1</v>
      </c>
      <c r="BHV14" s="27">
        <v>1</v>
      </c>
      <c r="BHW14" s="27">
        <v>1</v>
      </c>
      <c r="BHX14" s="27">
        <v>1</v>
      </c>
      <c r="BHY14" s="27">
        <v>1</v>
      </c>
      <c r="BHZ14" s="27">
        <v>1</v>
      </c>
      <c r="BIA14" s="27">
        <v>1</v>
      </c>
      <c r="BIB14" s="27">
        <v>1</v>
      </c>
      <c r="BIC14" s="27">
        <v>1</v>
      </c>
      <c r="BID14" s="27">
        <v>1</v>
      </c>
      <c r="BIE14" s="27">
        <v>1</v>
      </c>
      <c r="BIF14" s="27">
        <v>1</v>
      </c>
      <c r="BIG14" s="27">
        <v>1</v>
      </c>
      <c r="BIH14" s="27">
        <v>1</v>
      </c>
      <c r="BII14" s="27">
        <v>1</v>
      </c>
      <c r="BIJ14" s="27">
        <v>1</v>
      </c>
      <c r="BIK14" s="27">
        <v>1</v>
      </c>
      <c r="BIL14" s="27">
        <v>1</v>
      </c>
      <c r="BIM14" s="27">
        <v>1</v>
      </c>
      <c r="BIN14" s="27">
        <v>1</v>
      </c>
      <c r="BIO14" s="27">
        <v>1</v>
      </c>
      <c r="BIP14" s="27">
        <v>1</v>
      </c>
      <c r="BIQ14" s="27">
        <v>1</v>
      </c>
      <c r="BIR14" s="27">
        <v>1</v>
      </c>
      <c r="BIS14" s="27">
        <v>1</v>
      </c>
      <c r="BIT14" s="27">
        <v>1</v>
      </c>
      <c r="BIU14" s="27">
        <v>1</v>
      </c>
      <c r="BIV14" s="27">
        <v>1</v>
      </c>
      <c r="BIW14" s="27">
        <v>1</v>
      </c>
      <c r="BIX14" s="27">
        <v>1</v>
      </c>
      <c r="BIY14" s="27">
        <v>1</v>
      </c>
      <c r="BIZ14" s="27">
        <v>1</v>
      </c>
      <c r="BJA14" s="27">
        <v>1</v>
      </c>
      <c r="BJB14" s="27">
        <v>1</v>
      </c>
      <c r="BJC14" s="27">
        <v>1</v>
      </c>
      <c r="BJD14" s="27">
        <v>1</v>
      </c>
      <c r="BJE14" s="27">
        <v>1</v>
      </c>
      <c r="BJF14" s="27">
        <v>1</v>
      </c>
      <c r="BJG14" s="27">
        <v>1</v>
      </c>
      <c r="BJH14" s="27">
        <v>1</v>
      </c>
      <c r="BJI14" s="27">
        <v>1</v>
      </c>
      <c r="BJJ14" s="27">
        <v>1</v>
      </c>
      <c r="BJK14" s="27">
        <v>1</v>
      </c>
      <c r="BJL14" s="27">
        <v>1</v>
      </c>
      <c r="BJM14" s="27">
        <v>1</v>
      </c>
      <c r="BJN14" s="27">
        <v>1</v>
      </c>
      <c r="BJO14" s="27">
        <v>1</v>
      </c>
      <c r="BJP14" s="27">
        <v>1</v>
      </c>
      <c r="BJQ14" s="27">
        <v>1</v>
      </c>
      <c r="BJR14" s="27">
        <v>1</v>
      </c>
      <c r="BJS14" s="27">
        <v>1</v>
      </c>
      <c r="BJT14" s="27">
        <v>1</v>
      </c>
      <c r="BJU14" s="27">
        <v>1</v>
      </c>
      <c r="BJV14" s="27">
        <v>1</v>
      </c>
      <c r="BJW14" s="27">
        <v>1</v>
      </c>
      <c r="BJX14" s="27">
        <v>1</v>
      </c>
      <c r="BJY14" s="27">
        <v>1</v>
      </c>
      <c r="BJZ14" s="27">
        <v>1</v>
      </c>
      <c r="BKA14" s="27">
        <v>1</v>
      </c>
      <c r="BKB14" s="27">
        <v>1</v>
      </c>
      <c r="BKC14" s="27">
        <v>1</v>
      </c>
      <c r="BKD14" s="27">
        <v>1</v>
      </c>
      <c r="BKE14" s="27">
        <v>1</v>
      </c>
      <c r="BKF14" s="27">
        <v>1</v>
      </c>
      <c r="BKG14" s="27">
        <v>1</v>
      </c>
      <c r="BKH14" s="27">
        <v>1</v>
      </c>
      <c r="BKI14" s="27">
        <v>1</v>
      </c>
      <c r="BKJ14" s="27">
        <v>1</v>
      </c>
      <c r="BKK14" s="27">
        <v>1</v>
      </c>
      <c r="BKL14" s="27">
        <v>1</v>
      </c>
      <c r="BKM14" s="27">
        <v>1</v>
      </c>
      <c r="BKN14" s="27">
        <v>1</v>
      </c>
      <c r="BKO14" s="27">
        <v>1</v>
      </c>
      <c r="BKP14" s="27">
        <v>1</v>
      </c>
      <c r="BKQ14" s="27">
        <v>1</v>
      </c>
      <c r="BKR14" s="27">
        <v>1</v>
      </c>
      <c r="BKS14" s="27">
        <v>1</v>
      </c>
      <c r="BKT14" s="27">
        <v>1</v>
      </c>
      <c r="BKU14" s="27">
        <v>1</v>
      </c>
      <c r="BKV14" s="27">
        <v>1</v>
      </c>
      <c r="BKW14" s="27">
        <v>1</v>
      </c>
      <c r="BKX14" s="27">
        <v>1</v>
      </c>
      <c r="BKY14" s="27">
        <v>1</v>
      </c>
      <c r="BKZ14" s="27">
        <v>1</v>
      </c>
      <c r="BLA14" s="27">
        <v>1</v>
      </c>
      <c r="BLB14" s="27">
        <v>1</v>
      </c>
      <c r="BLC14" s="27">
        <v>1</v>
      </c>
      <c r="BLD14" s="27">
        <v>1</v>
      </c>
      <c r="BLE14" s="27">
        <v>1</v>
      </c>
      <c r="BLF14" s="27">
        <v>1</v>
      </c>
      <c r="BLG14" s="27">
        <v>1</v>
      </c>
      <c r="BLH14" s="27">
        <v>1</v>
      </c>
      <c r="BLI14" s="27">
        <v>1</v>
      </c>
      <c r="BLJ14" s="27">
        <v>1</v>
      </c>
      <c r="BLK14" s="27">
        <v>1</v>
      </c>
      <c r="BLL14" s="27">
        <v>1</v>
      </c>
      <c r="BLM14" s="27">
        <v>1</v>
      </c>
      <c r="BLN14" s="27">
        <v>1</v>
      </c>
      <c r="BLO14" s="27">
        <v>1</v>
      </c>
      <c r="BLP14" s="27">
        <v>1</v>
      </c>
      <c r="BLQ14" s="27">
        <v>1</v>
      </c>
      <c r="BLR14" s="27">
        <v>1</v>
      </c>
      <c r="BLS14" s="27">
        <v>1</v>
      </c>
      <c r="BLT14" s="27">
        <v>1</v>
      </c>
      <c r="BLU14" s="27">
        <v>1</v>
      </c>
      <c r="BLV14" s="27">
        <v>1</v>
      </c>
      <c r="BLW14" s="27">
        <v>1</v>
      </c>
      <c r="BLX14" s="27">
        <v>1</v>
      </c>
      <c r="BLY14" s="27">
        <v>1</v>
      </c>
      <c r="BLZ14" s="27">
        <v>1</v>
      </c>
      <c r="BMA14" s="27">
        <v>1</v>
      </c>
      <c r="BMB14" s="27">
        <v>1</v>
      </c>
      <c r="BMC14" s="27">
        <v>1</v>
      </c>
      <c r="BMD14" s="27">
        <v>1</v>
      </c>
      <c r="BME14" s="27">
        <v>1</v>
      </c>
      <c r="BMF14" s="27">
        <v>1</v>
      </c>
      <c r="BMG14" s="27">
        <v>1</v>
      </c>
      <c r="BMH14" s="27">
        <v>1</v>
      </c>
      <c r="BMI14" s="27">
        <v>1</v>
      </c>
      <c r="BMJ14" s="27">
        <v>1</v>
      </c>
      <c r="BMK14" s="27">
        <v>1</v>
      </c>
      <c r="BML14" s="27">
        <v>1</v>
      </c>
      <c r="BMM14" s="27">
        <v>1</v>
      </c>
      <c r="BMN14" s="27">
        <v>1</v>
      </c>
      <c r="BMO14" s="27">
        <v>1</v>
      </c>
      <c r="BMP14" s="27">
        <v>1</v>
      </c>
      <c r="BMQ14" s="27">
        <v>1</v>
      </c>
      <c r="BMR14" s="27">
        <v>1</v>
      </c>
      <c r="BMS14" s="27">
        <v>1</v>
      </c>
      <c r="BMT14" s="27">
        <v>1</v>
      </c>
      <c r="BMU14" s="27">
        <v>1</v>
      </c>
      <c r="BMV14" s="27">
        <v>1</v>
      </c>
      <c r="BMW14" s="27">
        <v>1</v>
      </c>
      <c r="BMX14" s="27">
        <v>1</v>
      </c>
      <c r="BMY14" s="27">
        <v>1</v>
      </c>
      <c r="BMZ14" s="27">
        <v>1</v>
      </c>
      <c r="BNA14" s="27">
        <v>1</v>
      </c>
      <c r="BNB14" s="27">
        <v>1</v>
      </c>
      <c r="BNC14" s="27">
        <v>1</v>
      </c>
      <c r="BND14" s="27">
        <v>1</v>
      </c>
      <c r="BNE14" s="27">
        <v>1</v>
      </c>
      <c r="BNF14" s="27">
        <v>1</v>
      </c>
      <c r="BNG14" s="27">
        <v>1</v>
      </c>
      <c r="BNH14" s="27">
        <v>1</v>
      </c>
      <c r="BNI14" s="27">
        <v>1</v>
      </c>
      <c r="BNJ14" s="27">
        <v>1</v>
      </c>
      <c r="BNK14" s="27">
        <v>1</v>
      </c>
      <c r="BNL14" s="27">
        <v>1</v>
      </c>
      <c r="BNM14" s="27">
        <v>1</v>
      </c>
      <c r="BNN14" s="27">
        <v>1</v>
      </c>
      <c r="BNO14" s="27">
        <v>1</v>
      </c>
      <c r="BNP14" s="27">
        <v>1</v>
      </c>
      <c r="BNQ14" s="27">
        <v>1</v>
      </c>
      <c r="BNR14" s="27">
        <v>1</v>
      </c>
      <c r="BNS14" s="27">
        <v>1</v>
      </c>
      <c r="BNT14" s="27">
        <v>1</v>
      </c>
      <c r="BNU14" s="27">
        <v>1</v>
      </c>
      <c r="BNV14" s="27">
        <v>1</v>
      </c>
      <c r="BNW14" s="27">
        <v>1</v>
      </c>
      <c r="BNX14" s="27">
        <v>1</v>
      </c>
      <c r="BNY14" s="27">
        <v>1</v>
      </c>
      <c r="BNZ14" s="27">
        <v>1</v>
      </c>
      <c r="BOA14" s="27">
        <v>1</v>
      </c>
      <c r="BOB14" s="27">
        <v>1</v>
      </c>
      <c r="BOC14" s="27">
        <v>1</v>
      </c>
      <c r="BOD14" s="27">
        <v>1</v>
      </c>
      <c r="BOE14" s="27">
        <v>1</v>
      </c>
      <c r="BOF14" s="27">
        <v>1</v>
      </c>
      <c r="BOG14" s="27">
        <v>1</v>
      </c>
      <c r="BOH14" s="27">
        <v>1</v>
      </c>
      <c r="BOI14" s="27">
        <v>1</v>
      </c>
      <c r="BOJ14" s="27">
        <v>1</v>
      </c>
      <c r="BOK14" s="27">
        <v>1</v>
      </c>
      <c r="BOL14" s="27">
        <v>1</v>
      </c>
      <c r="BOM14" s="27">
        <v>1</v>
      </c>
      <c r="BON14" s="27">
        <v>1</v>
      </c>
      <c r="BOO14" s="27">
        <v>1</v>
      </c>
      <c r="BOP14" s="27">
        <v>1</v>
      </c>
      <c r="BOQ14" s="27">
        <v>1</v>
      </c>
      <c r="BOR14" s="27">
        <v>1</v>
      </c>
      <c r="BOS14" s="27">
        <v>1</v>
      </c>
      <c r="BOT14" s="27">
        <v>1</v>
      </c>
      <c r="BOU14" s="27">
        <v>1</v>
      </c>
      <c r="BOV14" s="27">
        <v>1</v>
      </c>
      <c r="BOW14" s="27">
        <v>1</v>
      </c>
      <c r="BOX14" s="27">
        <v>1</v>
      </c>
      <c r="BOY14" s="27">
        <v>1</v>
      </c>
      <c r="BOZ14" s="27">
        <v>1</v>
      </c>
      <c r="BPA14" s="27">
        <v>1</v>
      </c>
      <c r="BPB14" s="27">
        <v>1</v>
      </c>
      <c r="BPC14" s="27">
        <v>1</v>
      </c>
      <c r="BPD14" s="27">
        <v>1</v>
      </c>
      <c r="BPE14" s="27">
        <v>1</v>
      </c>
      <c r="BPF14" s="27">
        <v>1</v>
      </c>
      <c r="BPG14" s="27">
        <v>1</v>
      </c>
      <c r="BPH14" s="27">
        <v>1</v>
      </c>
      <c r="BPI14" s="27">
        <v>1</v>
      </c>
      <c r="BPJ14" s="27">
        <v>1</v>
      </c>
      <c r="BPK14" s="27">
        <v>1</v>
      </c>
      <c r="BPL14" s="27">
        <v>1</v>
      </c>
      <c r="BPM14" s="27">
        <v>1</v>
      </c>
      <c r="BPN14" s="27">
        <v>1</v>
      </c>
      <c r="BPO14" s="27">
        <v>1</v>
      </c>
      <c r="BPP14" s="27">
        <v>1</v>
      </c>
      <c r="BPQ14" s="27">
        <v>1</v>
      </c>
      <c r="BPR14" s="27">
        <v>1</v>
      </c>
      <c r="BPS14" s="27">
        <v>1</v>
      </c>
      <c r="BPT14" s="27">
        <v>1</v>
      </c>
      <c r="BPU14" s="27">
        <v>1</v>
      </c>
      <c r="BPV14" s="27">
        <v>1</v>
      </c>
      <c r="BPW14" s="27">
        <v>1</v>
      </c>
      <c r="BPX14" s="27">
        <v>1</v>
      </c>
      <c r="BPY14" s="27">
        <v>1</v>
      </c>
      <c r="BPZ14" s="27">
        <v>1</v>
      </c>
      <c r="BQA14" s="27">
        <v>1</v>
      </c>
      <c r="BQB14" s="27">
        <v>1</v>
      </c>
      <c r="BQC14" s="27">
        <v>1</v>
      </c>
      <c r="BQD14" s="27">
        <v>1</v>
      </c>
      <c r="BQE14" s="27">
        <v>1</v>
      </c>
      <c r="BQF14" s="27">
        <v>1</v>
      </c>
      <c r="BQG14" s="27">
        <v>1</v>
      </c>
      <c r="BQH14" s="27">
        <v>1</v>
      </c>
      <c r="BQI14" s="27">
        <v>1</v>
      </c>
      <c r="BQJ14" s="27">
        <v>1</v>
      </c>
      <c r="BQK14" s="27">
        <v>1</v>
      </c>
      <c r="BQL14" s="27">
        <v>1</v>
      </c>
      <c r="BQM14" s="27">
        <v>1</v>
      </c>
      <c r="BQN14" s="27">
        <v>1</v>
      </c>
      <c r="BQO14" s="27">
        <v>1</v>
      </c>
      <c r="BQP14" s="27">
        <v>1</v>
      </c>
      <c r="BQQ14" s="27">
        <v>1</v>
      </c>
      <c r="BQR14" s="27">
        <v>1</v>
      </c>
      <c r="BQS14" s="27">
        <v>1</v>
      </c>
      <c r="BQT14" s="27">
        <v>1</v>
      </c>
      <c r="BQU14" s="27">
        <v>1</v>
      </c>
      <c r="BQV14" s="27">
        <v>1</v>
      </c>
      <c r="BQW14" s="27">
        <v>1</v>
      </c>
      <c r="BQX14" s="27">
        <v>1</v>
      </c>
      <c r="BQY14" s="27">
        <v>1</v>
      </c>
      <c r="BQZ14" s="27">
        <v>1</v>
      </c>
      <c r="BRA14" s="27">
        <v>1</v>
      </c>
      <c r="BRB14" s="27">
        <v>1</v>
      </c>
      <c r="BRC14" s="27">
        <v>1</v>
      </c>
      <c r="BRD14" s="27">
        <v>1</v>
      </c>
      <c r="BRE14" s="27">
        <v>1</v>
      </c>
      <c r="BRF14" s="27">
        <v>1</v>
      </c>
      <c r="BRG14" s="27">
        <v>1</v>
      </c>
      <c r="BRH14" s="27">
        <v>1</v>
      </c>
      <c r="BRI14" s="27">
        <v>1</v>
      </c>
      <c r="BRJ14" s="27">
        <v>1</v>
      </c>
      <c r="BRK14" s="27">
        <v>1</v>
      </c>
      <c r="BRL14" s="27">
        <v>1</v>
      </c>
      <c r="BRM14" s="27">
        <v>1</v>
      </c>
      <c r="BRN14" s="27">
        <v>1</v>
      </c>
      <c r="BRO14" s="27">
        <v>1</v>
      </c>
      <c r="BRP14" s="27">
        <v>1</v>
      </c>
      <c r="BRQ14" s="27">
        <v>1</v>
      </c>
      <c r="BRR14" s="27">
        <v>1</v>
      </c>
      <c r="BRS14" s="27">
        <v>1</v>
      </c>
      <c r="BRT14" s="27">
        <v>1</v>
      </c>
      <c r="BRU14" s="27">
        <v>1</v>
      </c>
      <c r="BRV14" s="27">
        <v>1</v>
      </c>
      <c r="BRW14" s="27">
        <v>1</v>
      </c>
      <c r="BRX14" s="27">
        <v>1</v>
      </c>
      <c r="BRY14" s="27">
        <v>1</v>
      </c>
      <c r="BRZ14" s="27">
        <v>1</v>
      </c>
      <c r="BSA14" s="27">
        <v>1</v>
      </c>
      <c r="BSB14" s="27">
        <v>1</v>
      </c>
      <c r="BSC14" s="27">
        <v>1</v>
      </c>
      <c r="BSD14" s="27">
        <v>1</v>
      </c>
      <c r="BSE14" s="27">
        <v>1</v>
      </c>
      <c r="BSF14" s="27">
        <v>1</v>
      </c>
      <c r="BSG14" s="27">
        <v>1</v>
      </c>
      <c r="BSH14" s="27">
        <v>1</v>
      </c>
      <c r="BSI14" s="27">
        <v>1</v>
      </c>
      <c r="BSJ14" s="27">
        <v>1</v>
      </c>
      <c r="BSK14" s="27">
        <v>1</v>
      </c>
      <c r="BSL14" s="27">
        <v>1</v>
      </c>
      <c r="BSM14" s="27">
        <v>1</v>
      </c>
      <c r="BSN14" s="27">
        <v>1</v>
      </c>
      <c r="BSO14" s="27">
        <v>1</v>
      </c>
      <c r="BSP14" s="27">
        <v>1</v>
      </c>
      <c r="BSQ14" s="27">
        <v>1</v>
      </c>
      <c r="BSR14" s="27">
        <v>1</v>
      </c>
      <c r="BSS14" s="27">
        <v>1</v>
      </c>
      <c r="BST14" s="27">
        <v>1</v>
      </c>
      <c r="BSU14" s="27">
        <v>1</v>
      </c>
      <c r="BSV14" s="27">
        <v>1</v>
      </c>
      <c r="BSW14" s="27">
        <v>1</v>
      </c>
      <c r="BSX14" s="27">
        <v>1</v>
      </c>
      <c r="BSY14" s="27">
        <v>1</v>
      </c>
      <c r="BSZ14" s="27">
        <v>1</v>
      </c>
      <c r="BTA14" s="27">
        <v>1</v>
      </c>
      <c r="BTB14" s="27">
        <v>1</v>
      </c>
      <c r="BTC14" s="27">
        <v>1</v>
      </c>
      <c r="BTD14" s="27">
        <v>1</v>
      </c>
      <c r="BTE14" s="27">
        <v>1</v>
      </c>
      <c r="BTF14" s="27">
        <v>1</v>
      </c>
      <c r="BTG14" s="27">
        <v>1</v>
      </c>
      <c r="BTH14" s="27">
        <v>1</v>
      </c>
      <c r="BTI14" s="27">
        <v>1</v>
      </c>
      <c r="BTJ14" s="27">
        <v>1</v>
      </c>
      <c r="BTK14" s="27">
        <v>1</v>
      </c>
      <c r="BTL14" s="27">
        <v>1</v>
      </c>
      <c r="BTM14" s="27">
        <v>1</v>
      </c>
      <c r="BTN14" s="27">
        <v>1</v>
      </c>
      <c r="BTO14" s="27">
        <v>1</v>
      </c>
      <c r="BTP14" s="27">
        <v>1</v>
      </c>
      <c r="BTQ14" s="27">
        <v>1</v>
      </c>
      <c r="BTR14" s="27">
        <v>1</v>
      </c>
      <c r="BTS14" s="27">
        <v>1</v>
      </c>
      <c r="BTT14" s="27">
        <v>1</v>
      </c>
      <c r="BTU14" s="27">
        <v>1</v>
      </c>
      <c r="BTV14" s="27">
        <v>1</v>
      </c>
      <c r="BTW14" s="27">
        <v>1</v>
      </c>
      <c r="BTX14" s="27">
        <v>1</v>
      </c>
      <c r="BTY14" s="27">
        <v>1</v>
      </c>
      <c r="BTZ14" s="27">
        <v>1</v>
      </c>
      <c r="BUA14" s="27">
        <v>1</v>
      </c>
      <c r="BUB14" s="27">
        <v>1</v>
      </c>
      <c r="BUC14" s="27">
        <v>1</v>
      </c>
      <c r="BUD14" s="27">
        <v>1</v>
      </c>
      <c r="BUE14" s="27">
        <v>1</v>
      </c>
      <c r="BUF14" s="27">
        <v>1</v>
      </c>
      <c r="BUG14" s="27">
        <v>1</v>
      </c>
      <c r="BUH14" s="27">
        <v>1</v>
      </c>
      <c r="BUI14" s="27">
        <v>1</v>
      </c>
      <c r="BUJ14" s="27">
        <v>1</v>
      </c>
      <c r="BUK14" s="27">
        <v>1</v>
      </c>
      <c r="BUL14" s="27">
        <v>1</v>
      </c>
      <c r="BUM14" s="27">
        <v>1</v>
      </c>
      <c r="BUN14" s="27">
        <v>1</v>
      </c>
      <c r="BUO14" s="27">
        <v>1</v>
      </c>
      <c r="BUP14" s="27">
        <v>1</v>
      </c>
      <c r="BUQ14" s="27">
        <v>1</v>
      </c>
      <c r="BUR14" s="27">
        <v>1</v>
      </c>
      <c r="BUS14" s="27">
        <v>1</v>
      </c>
      <c r="BUT14" s="27">
        <v>1</v>
      </c>
      <c r="BUU14" s="27">
        <v>1</v>
      </c>
      <c r="BUV14" s="27">
        <v>1</v>
      </c>
      <c r="BUW14" s="27">
        <v>1</v>
      </c>
      <c r="BUX14" s="27">
        <v>1</v>
      </c>
      <c r="BUY14" s="27">
        <v>1</v>
      </c>
      <c r="BUZ14" s="27">
        <v>1</v>
      </c>
      <c r="BVA14" s="27">
        <v>1</v>
      </c>
      <c r="BVB14" s="27">
        <v>1</v>
      </c>
      <c r="BVC14" s="27">
        <v>1</v>
      </c>
      <c r="BVD14" s="27">
        <v>1</v>
      </c>
      <c r="BVE14" s="27">
        <v>1</v>
      </c>
      <c r="BVF14" s="27">
        <v>1</v>
      </c>
      <c r="BVG14" s="27">
        <v>1</v>
      </c>
      <c r="BVH14" s="27">
        <v>1</v>
      </c>
      <c r="BVI14" s="27">
        <v>1</v>
      </c>
      <c r="BVJ14" s="27">
        <v>1</v>
      </c>
      <c r="BVK14" s="27">
        <v>1</v>
      </c>
      <c r="BVL14" s="27">
        <v>1</v>
      </c>
      <c r="BVM14" s="27">
        <v>1</v>
      </c>
      <c r="BVN14" s="27">
        <v>1</v>
      </c>
      <c r="BVO14" s="27">
        <v>1</v>
      </c>
      <c r="BVP14" s="27">
        <v>1</v>
      </c>
      <c r="BVQ14" s="27">
        <v>1</v>
      </c>
      <c r="BVR14" s="27">
        <v>1</v>
      </c>
      <c r="BVS14" s="27">
        <v>1</v>
      </c>
      <c r="BVT14" s="27">
        <v>1</v>
      </c>
      <c r="BVU14" s="27">
        <v>1</v>
      </c>
      <c r="BVV14" s="27">
        <v>1</v>
      </c>
      <c r="BVW14" s="27">
        <v>1</v>
      </c>
      <c r="BVX14" s="27">
        <v>1</v>
      </c>
      <c r="BVY14" s="27">
        <v>1</v>
      </c>
      <c r="BVZ14" s="27">
        <v>1</v>
      </c>
      <c r="BWA14" s="27">
        <v>1</v>
      </c>
      <c r="BWB14" s="27">
        <v>1</v>
      </c>
      <c r="BWC14" s="27">
        <v>1</v>
      </c>
      <c r="BWD14" s="27">
        <v>1</v>
      </c>
      <c r="BWE14" s="27">
        <v>1</v>
      </c>
      <c r="BWF14" s="27">
        <v>1</v>
      </c>
      <c r="BWG14" s="27">
        <v>1</v>
      </c>
      <c r="BWH14" s="27">
        <v>1</v>
      </c>
      <c r="BWI14" s="27">
        <v>1</v>
      </c>
      <c r="BWJ14" s="27">
        <v>1</v>
      </c>
      <c r="BWK14" s="27">
        <v>1</v>
      </c>
      <c r="BWL14" s="27">
        <v>1</v>
      </c>
      <c r="BWM14" s="27">
        <v>1</v>
      </c>
      <c r="BWN14" s="27">
        <v>1</v>
      </c>
      <c r="BWO14" s="27">
        <v>1</v>
      </c>
      <c r="BWP14" s="27">
        <v>1</v>
      </c>
      <c r="BWQ14" s="27">
        <v>1</v>
      </c>
      <c r="BWR14" s="27">
        <v>1</v>
      </c>
      <c r="BWS14" s="27">
        <v>1</v>
      </c>
      <c r="BWT14" s="27">
        <v>1</v>
      </c>
      <c r="BWU14" s="27">
        <v>1</v>
      </c>
      <c r="BWV14" s="27">
        <v>1</v>
      </c>
      <c r="BWW14" s="27">
        <v>1</v>
      </c>
      <c r="BWX14" s="27">
        <v>1</v>
      </c>
      <c r="BWY14" s="27">
        <v>1</v>
      </c>
      <c r="BWZ14" s="27">
        <v>1</v>
      </c>
      <c r="BXA14" s="27">
        <v>1</v>
      </c>
      <c r="BXB14" s="27">
        <v>1</v>
      </c>
      <c r="BXC14" s="27">
        <v>1</v>
      </c>
      <c r="BXD14" s="27">
        <v>1</v>
      </c>
      <c r="BXE14" s="27">
        <v>1</v>
      </c>
      <c r="BXF14" s="27">
        <v>1</v>
      </c>
      <c r="BXG14" s="27">
        <v>1</v>
      </c>
      <c r="BXH14" s="27">
        <v>1</v>
      </c>
      <c r="BXI14" s="27">
        <v>1</v>
      </c>
      <c r="BXJ14" s="27">
        <v>1</v>
      </c>
      <c r="BXK14" s="27">
        <v>1</v>
      </c>
      <c r="BXL14" s="27">
        <v>1</v>
      </c>
      <c r="BXM14" s="27">
        <v>1</v>
      </c>
      <c r="BXN14" s="27">
        <v>1</v>
      </c>
      <c r="BXO14" s="27">
        <v>1</v>
      </c>
      <c r="BXP14" s="27">
        <v>1</v>
      </c>
      <c r="BXQ14" s="27">
        <v>1</v>
      </c>
      <c r="BXR14" s="27">
        <v>1</v>
      </c>
      <c r="BXS14" s="27">
        <v>1</v>
      </c>
      <c r="BXT14" s="27">
        <v>1</v>
      </c>
      <c r="BXU14" s="27">
        <v>1</v>
      </c>
      <c r="BXV14" s="27">
        <v>1</v>
      </c>
      <c r="BXW14" s="27">
        <v>1</v>
      </c>
      <c r="BXX14" s="27">
        <v>1</v>
      </c>
      <c r="BXY14" s="27">
        <v>1</v>
      </c>
      <c r="BXZ14" s="27">
        <v>1</v>
      </c>
      <c r="BYA14" s="27">
        <v>1</v>
      </c>
      <c r="BYB14" s="27">
        <v>1</v>
      </c>
      <c r="BYC14" s="27">
        <v>1</v>
      </c>
      <c r="BYD14" s="27">
        <v>1</v>
      </c>
      <c r="BYE14" s="27">
        <v>1</v>
      </c>
      <c r="BYF14" s="27">
        <v>1</v>
      </c>
      <c r="BYG14" s="27">
        <v>1</v>
      </c>
      <c r="BYH14" s="27">
        <v>1</v>
      </c>
      <c r="BYI14" s="27">
        <v>1</v>
      </c>
      <c r="BYJ14" s="27">
        <v>1</v>
      </c>
      <c r="BYK14" s="27">
        <v>1</v>
      </c>
      <c r="BYL14" s="27">
        <v>1</v>
      </c>
      <c r="BYM14" s="27">
        <v>1</v>
      </c>
      <c r="BYN14" s="27">
        <v>1</v>
      </c>
      <c r="BYO14" s="27">
        <v>1</v>
      </c>
      <c r="BYP14" s="27">
        <v>1</v>
      </c>
      <c r="BYQ14" s="27">
        <v>1</v>
      </c>
      <c r="BYR14" s="27">
        <v>1</v>
      </c>
      <c r="BYS14" s="27">
        <v>1</v>
      </c>
      <c r="BYT14" s="27">
        <v>1</v>
      </c>
      <c r="BYU14" s="27">
        <v>1</v>
      </c>
      <c r="BYV14" s="27">
        <v>1</v>
      </c>
      <c r="BYW14" s="27">
        <v>1</v>
      </c>
      <c r="BYX14" s="27">
        <v>1</v>
      </c>
      <c r="BYY14" s="27">
        <v>1</v>
      </c>
      <c r="BYZ14" s="27">
        <v>1</v>
      </c>
      <c r="BZA14" s="27">
        <v>1</v>
      </c>
      <c r="BZB14" s="27">
        <v>1</v>
      </c>
      <c r="BZC14" s="27">
        <v>1</v>
      </c>
      <c r="BZD14" s="27">
        <v>1</v>
      </c>
      <c r="BZE14" s="27">
        <v>1</v>
      </c>
      <c r="BZF14" s="27">
        <v>1</v>
      </c>
      <c r="BZG14" s="27">
        <v>1</v>
      </c>
      <c r="BZH14" s="27">
        <v>1</v>
      </c>
      <c r="BZI14" s="27">
        <v>1</v>
      </c>
      <c r="BZJ14" s="27">
        <v>1</v>
      </c>
      <c r="BZK14" s="27">
        <v>1</v>
      </c>
      <c r="BZL14" s="27">
        <v>1</v>
      </c>
      <c r="BZM14" s="27">
        <v>1</v>
      </c>
      <c r="BZN14" s="27">
        <v>1</v>
      </c>
      <c r="BZO14" s="27">
        <v>1</v>
      </c>
      <c r="BZP14" s="27">
        <v>1</v>
      </c>
      <c r="BZQ14" s="27">
        <v>1</v>
      </c>
      <c r="BZR14" s="27">
        <v>1</v>
      </c>
      <c r="BZS14" s="27">
        <v>1</v>
      </c>
      <c r="BZT14" s="27">
        <v>1</v>
      </c>
      <c r="BZU14" s="27">
        <v>1</v>
      </c>
      <c r="BZV14" s="27">
        <v>1</v>
      </c>
      <c r="BZW14" s="27">
        <v>1</v>
      </c>
      <c r="BZX14" s="27">
        <v>1</v>
      </c>
      <c r="BZY14" s="27">
        <v>1</v>
      </c>
      <c r="BZZ14" s="27">
        <v>1</v>
      </c>
      <c r="CAA14" s="27">
        <v>1</v>
      </c>
      <c r="CAB14" s="27">
        <v>1</v>
      </c>
      <c r="CAC14" s="27">
        <v>1</v>
      </c>
      <c r="CAD14" s="27">
        <v>1</v>
      </c>
      <c r="CAE14" s="27">
        <v>1</v>
      </c>
      <c r="CAF14" s="27">
        <v>1</v>
      </c>
      <c r="CAG14" s="27">
        <v>1</v>
      </c>
      <c r="CAH14" s="27">
        <v>1</v>
      </c>
      <c r="CAI14" s="27">
        <v>1</v>
      </c>
      <c r="CAJ14" s="27">
        <v>1</v>
      </c>
      <c r="CAK14" s="27">
        <v>1</v>
      </c>
      <c r="CAL14" s="27">
        <v>1</v>
      </c>
      <c r="CAM14" s="27">
        <v>1</v>
      </c>
      <c r="CAN14" s="27">
        <v>1</v>
      </c>
      <c r="CAO14" s="27">
        <v>1</v>
      </c>
      <c r="CAP14" s="27">
        <v>1</v>
      </c>
      <c r="CAQ14" s="27">
        <v>1</v>
      </c>
      <c r="CAR14" s="27">
        <v>1</v>
      </c>
      <c r="CAS14" s="27">
        <v>1</v>
      </c>
      <c r="CAT14" s="27">
        <v>1</v>
      </c>
      <c r="CAU14" s="27">
        <v>1</v>
      </c>
      <c r="CAV14" s="27">
        <v>1</v>
      </c>
      <c r="CAW14" s="27">
        <v>1</v>
      </c>
      <c r="CAX14" s="27">
        <v>1</v>
      </c>
      <c r="CAY14" s="27">
        <v>1</v>
      </c>
      <c r="CAZ14" s="27">
        <v>1</v>
      </c>
      <c r="CBA14" s="27">
        <v>1</v>
      </c>
      <c r="CBB14" s="27">
        <v>1</v>
      </c>
      <c r="CBC14" s="27">
        <v>1</v>
      </c>
      <c r="CBD14" s="27">
        <v>1</v>
      </c>
      <c r="CBE14" s="27">
        <v>1</v>
      </c>
      <c r="CBF14" s="27">
        <v>1</v>
      </c>
      <c r="CBG14" s="27">
        <v>1</v>
      </c>
      <c r="CBH14" s="27">
        <v>1</v>
      </c>
      <c r="CBI14" s="27">
        <v>1</v>
      </c>
      <c r="CBJ14" s="27">
        <v>1</v>
      </c>
      <c r="CBK14" s="27">
        <v>1</v>
      </c>
      <c r="CBL14" s="27">
        <v>1</v>
      </c>
      <c r="CBM14" s="27">
        <v>1</v>
      </c>
      <c r="CBN14" s="27">
        <v>1</v>
      </c>
      <c r="CBO14" s="27">
        <v>1</v>
      </c>
      <c r="CBP14" s="27">
        <v>1</v>
      </c>
      <c r="CBQ14" s="27">
        <v>1</v>
      </c>
      <c r="CBR14" s="27">
        <v>1</v>
      </c>
      <c r="CBS14" s="27">
        <v>1</v>
      </c>
      <c r="CBT14" s="27">
        <v>1</v>
      </c>
      <c r="CBU14" s="27">
        <v>1</v>
      </c>
      <c r="CBV14" s="27">
        <v>1</v>
      </c>
      <c r="CBW14" s="27">
        <v>1</v>
      </c>
      <c r="CBX14" s="27">
        <v>1</v>
      </c>
      <c r="CBY14" s="27">
        <v>1</v>
      </c>
      <c r="CBZ14" s="27">
        <v>1</v>
      </c>
      <c r="CCA14" s="27">
        <v>1</v>
      </c>
      <c r="CCB14" s="27">
        <v>1</v>
      </c>
      <c r="CCC14" s="27">
        <v>1</v>
      </c>
      <c r="CCD14" s="27">
        <v>1</v>
      </c>
      <c r="CCE14" s="27">
        <v>1</v>
      </c>
      <c r="CCF14" s="27">
        <v>1</v>
      </c>
      <c r="CCG14" s="27">
        <v>1</v>
      </c>
      <c r="CCH14" s="27">
        <v>1</v>
      </c>
      <c r="CCI14" s="27">
        <v>1</v>
      </c>
      <c r="CCJ14" s="27">
        <v>1</v>
      </c>
      <c r="CCK14" s="27">
        <v>1</v>
      </c>
      <c r="CCL14" s="27">
        <v>1</v>
      </c>
      <c r="CCM14" s="27">
        <v>1</v>
      </c>
      <c r="CCN14" s="27">
        <v>1</v>
      </c>
      <c r="CCO14" s="27">
        <v>1</v>
      </c>
      <c r="CCP14" s="27">
        <v>1</v>
      </c>
      <c r="CCQ14" s="27">
        <v>1</v>
      </c>
      <c r="CCR14" s="27">
        <v>1</v>
      </c>
      <c r="CCS14" s="27">
        <v>1</v>
      </c>
      <c r="CCT14" s="27">
        <v>1</v>
      </c>
      <c r="CCU14" s="27">
        <v>1</v>
      </c>
      <c r="CCV14" s="27">
        <v>1</v>
      </c>
      <c r="CCW14" s="27">
        <v>1</v>
      </c>
      <c r="CCX14" s="27">
        <v>1</v>
      </c>
      <c r="CCY14" s="27">
        <v>1</v>
      </c>
      <c r="CCZ14" s="27">
        <v>1</v>
      </c>
      <c r="CDA14" s="27">
        <v>1</v>
      </c>
      <c r="CDB14" s="27">
        <v>1</v>
      </c>
      <c r="CDC14" s="27">
        <v>1</v>
      </c>
      <c r="CDD14" s="27">
        <v>1</v>
      </c>
      <c r="CDE14" s="27">
        <v>1</v>
      </c>
      <c r="CDF14" s="27">
        <v>1</v>
      </c>
      <c r="CDG14" s="27">
        <v>1</v>
      </c>
      <c r="CDH14" s="27">
        <v>1</v>
      </c>
      <c r="CDI14" s="27">
        <v>1</v>
      </c>
      <c r="CDJ14" s="27">
        <v>1</v>
      </c>
      <c r="CDK14" s="27">
        <v>1</v>
      </c>
      <c r="CDL14" s="27">
        <v>1</v>
      </c>
      <c r="CDM14" s="27">
        <v>1</v>
      </c>
      <c r="CDN14" s="27">
        <v>1</v>
      </c>
      <c r="CDO14" s="27">
        <v>1</v>
      </c>
      <c r="CDP14" s="27">
        <v>1</v>
      </c>
      <c r="CDQ14" s="27">
        <v>1</v>
      </c>
      <c r="CDR14" s="27">
        <v>1</v>
      </c>
      <c r="CDS14" s="27">
        <v>1</v>
      </c>
      <c r="CDT14" s="27">
        <v>1</v>
      </c>
      <c r="CDU14" s="27">
        <v>1</v>
      </c>
      <c r="CDV14" s="27">
        <v>1</v>
      </c>
      <c r="CDW14" s="27">
        <v>1</v>
      </c>
      <c r="CDX14" s="27">
        <v>1</v>
      </c>
      <c r="CDY14" s="27">
        <v>1</v>
      </c>
      <c r="CDZ14" s="27">
        <v>1</v>
      </c>
      <c r="CEA14" s="27">
        <v>1</v>
      </c>
      <c r="CEB14" s="27">
        <v>1</v>
      </c>
      <c r="CEC14" s="27">
        <v>1</v>
      </c>
      <c r="CED14" s="27">
        <v>1</v>
      </c>
      <c r="CEE14" s="27">
        <v>1</v>
      </c>
      <c r="CEF14" s="27">
        <v>1</v>
      </c>
      <c r="CEG14" s="27">
        <v>1</v>
      </c>
      <c r="CEH14" s="27">
        <v>1</v>
      </c>
      <c r="CEI14" s="27">
        <v>1</v>
      </c>
      <c r="CEJ14" s="27">
        <v>1</v>
      </c>
      <c r="CEK14" s="27">
        <v>1</v>
      </c>
      <c r="CEL14" s="27">
        <v>1</v>
      </c>
      <c r="CEM14" s="27">
        <v>1</v>
      </c>
      <c r="CEN14" s="27">
        <v>1</v>
      </c>
      <c r="CEO14" s="27">
        <v>1</v>
      </c>
      <c r="CEP14" s="27">
        <v>1</v>
      </c>
      <c r="CEQ14" s="27">
        <v>1</v>
      </c>
      <c r="CER14" s="27">
        <v>1</v>
      </c>
      <c r="CES14" s="27">
        <v>1</v>
      </c>
      <c r="CET14" s="27">
        <v>1</v>
      </c>
      <c r="CEU14" s="27">
        <v>1</v>
      </c>
      <c r="CEV14" s="27">
        <v>1</v>
      </c>
      <c r="CEW14" s="27">
        <v>1</v>
      </c>
      <c r="CEX14" s="27">
        <v>1</v>
      </c>
      <c r="CEY14" s="27">
        <v>1</v>
      </c>
      <c r="CEZ14" s="27">
        <v>1</v>
      </c>
      <c r="CFA14" s="27">
        <v>1</v>
      </c>
      <c r="CFB14" s="27">
        <v>1</v>
      </c>
      <c r="CFC14" s="27">
        <v>1</v>
      </c>
      <c r="CFD14" s="27">
        <v>1</v>
      </c>
      <c r="CFE14" s="27">
        <v>1</v>
      </c>
      <c r="CFF14" s="27">
        <v>1</v>
      </c>
      <c r="CFG14" s="27">
        <v>1</v>
      </c>
      <c r="CFH14" s="27">
        <v>1</v>
      </c>
      <c r="CFI14" s="27">
        <v>1</v>
      </c>
      <c r="CFJ14" s="27">
        <v>1</v>
      </c>
      <c r="CFK14" s="27">
        <v>1</v>
      </c>
      <c r="CFL14" s="27">
        <v>1</v>
      </c>
      <c r="CFM14" s="27">
        <v>1</v>
      </c>
      <c r="CFN14" s="27">
        <v>1</v>
      </c>
      <c r="CFO14" s="27">
        <v>1</v>
      </c>
      <c r="CFP14" s="27">
        <v>1</v>
      </c>
      <c r="CFQ14" s="27">
        <v>1</v>
      </c>
      <c r="CFR14" s="27">
        <v>1</v>
      </c>
      <c r="CFS14" s="27">
        <v>1</v>
      </c>
      <c r="CFT14" s="27">
        <v>1</v>
      </c>
      <c r="CFU14" s="27">
        <v>1</v>
      </c>
      <c r="CFV14" s="27">
        <v>1</v>
      </c>
      <c r="CFW14" s="27">
        <v>1</v>
      </c>
      <c r="CFX14" s="27">
        <v>1</v>
      </c>
      <c r="CFY14" s="27">
        <v>1</v>
      </c>
      <c r="CFZ14" s="27">
        <v>1</v>
      </c>
      <c r="CGA14" s="27">
        <v>1</v>
      </c>
      <c r="CGB14" s="27">
        <v>1</v>
      </c>
      <c r="CGC14" s="27">
        <v>1</v>
      </c>
      <c r="CGD14" s="27">
        <v>1</v>
      </c>
      <c r="CGE14" s="27">
        <v>1</v>
      </c>
      <c r="CGF14" s="27">
        <v>1</v>
      </c>
      <c r="CGG14" s="27">
        <v>1</v>
      </c>
      <c r="CGH14" s="27">
        <v>1</v>
      </c>
      <c r="CGI14" s="27">
        <v>1</v>
      </c>
      <c r="CGJ14" s="27">
        <v>1</v>
      </c>
      <c r="CGK14" s="27">
        <v>1</v>
      </c>
      <c r="CGL14" s="27">
        <v>1</v>
      </c>
      <c r="CGM14" s="27">
        <v>1</v>
      </c>
      <c r="CGN14" s="27">
        <v>1</v>
      </c>
      <c r="CGO14" s="27">
        <v>1</v>
      </c>
      <c r="CGP14" s="27">
        <v>1</v>
      </c>
      <c r="CGQ14" s="27">
        <v>1</v>
      </c>
      <c r="CGR14" s="27">
        <v>1</v>
      </c>
      <c r="CGS14" s="27">
        <v>1</v>
      </c>
      <c r="CGT14" s="27">
        <v>1</v>
      </c>
      <c r="CGU14" s="27">
        <v>1</v>
      </c>
      <c r="CGV14" s="27">
        <v>1</v>
      </c>
      <c r="CGW14" s="27">
        <v>1</v>
      </c>
      <c r="CGX14" s="27">
        <v>1</v>
      </c>
      <c r="CGY14" s="27">
        <v>1</v>
      </c>
      <c r="CGZ14" s="27">
        <v>1</v>
      </c>
      <c r="CHA14" s="27">
        <v>1</v>
      </c>
      <c r="CHB14" s="27">
        <v>1</v>
      </c>
      <c r="CHC14" s="27">
        <v>1</v>
      </c>
      <c r="CHD14" s="27">
        <v>1</v>
      </c>
      <c r="CHE14" s="27">
        <v>1</v>
      </c>
      <c r="CHF14" s="27">
        <v>1</v>
      </c>
      <c r="CHG14" s="27">
        <v>1</v>
      </c>
      <c r="CHH14" s="27">
        <v>1</v>
      </c>
      <c r="CHI14" s="27">
        <v>1</v>
      </c>
      <c r="CHJ14" s="27">
        <v>1</v>
      </c>
      <c r="CHK14" s="27">
        <v>1</v>
      </c>
      <c r="CHL14" s="27">
        <v>1</v>
      </c>
      <c r="CHM14" s="27">
        <v>1</v>
      </c>
      <c r="CHN14" s="27">
        <v>1</v>
      </c>
      <c r="CHO14" s="27">
        <v>1</v>
      </c>
      <c r="CHP14" s="27">
        <v>1</v>
      </c>
      <c r="CHQ14" s="27">
        <v>1</v>
      </c>
      <c r="CHR14" s="27">
        <v>1</v>
      </c>
      <c r="CHS14" s="27">
        <v>1</v>
      </c>
      <c r="CHT14" s="27">
        <v>1</v>
      </c>
      <c r="CHU14" s="27">
        <v>1</v>
      </c>
      <c r="CHV14" s="27">
        <v>1</v>
      </c>
      <c r="CHW14" s="27">
        <v>1</v>
      </c>
      <c r="CHX14" s="27">
        <v>1</v>
      </c>
      <c r="CHY14" s="27">
        <v>1</v>
      </c>
      <c r="CHZ14" s="27">
        <v>1</v>
      </c>
      <c r="CIA14" s="27">
        <v>1</v>
      </c>
      <c r="CIB14" s="27">
        <v>1</v>
      </c>
      <c r="CIC14" s="27">
        <v>1</v>
      </c>
      <c r="CID14" s="27">
        <v>1</v>
      </c>
      <c r="CIE14" s="27">
        <v>1</v>
      </c>
      <c r="CIF14" s="27">
        <v>1</v>
      </c>
      <c r="CIG14" s="27">
        <v>1</v>
      </c>
      <c r="CIH14" s="27">
        <v>1</v>
      </c>
      <c r="CII14" s="27">
        <v>1</v>
      </c>
      <c r="CIJ14" s="27">
        <v>1</v>
      </c>
      <c r="CIK14" s="27">
        <v>1</v>
      </c>
      <c r="CIL14" s="27">
        <v>1</v>
      </c>
      <c r="CIM14" s="27">
        <v>1</v>
      </c>
      <c r="CIN14" s="27">
        <v>1</v>
      </c>
      <c r="CIO14" s="27">
        <v>1</v>
      </c>
      <c r="CIP14" s="27">
        <v>1</v>
      </c>
      <c r="CIQ14" s="27">
        <v>1</v>
      </c>
      <c r="CIR14" s="27">
        <v>1</v>
      </c>
      <c r="CIS14" s="27">
        <v>1</v>
      </c>
      <c r="CIT14" s="27">
        <v>1</v>
      </c>
      <c r="CIU14" s="27">
        <v>1</v>
      </c>
      <c r="CIV14" s="27">
        <v>1</v>
      </c>
      <c r="CIW14" s="27">
        <v>1</v>
      </c>
      <c r="CIX14" s="27">
        <v>1</v>
      </c>
      <c r="CIY14" s="27">
        <v>1</v>
      </c>
      <c r="CIZ14" s="27">
        <v>1</v>
      </c>
      <c r="CJA14" s="27">
        <v>1</v>
      </c>
      <c r="CJB14" s="27">
        <v>1</v>
      </c>
      <c r="CJC14" s="27">
        <v>1</v>
      </c>
      <c r="CJD14" s="27">
        <v>1</v>
      </c>
      <c r="CJE14" s="27">
        <v>1</v>
      </c>
      <c r="CJF14" s="27">
        <v>1</v>
      </c>
      <c r="CJG14" s="27">
        <v>1</v>
      </c>
      <c r="CJH14" s="27">
        <v>1</v>
      </c>
      <c r="CJI14" s="27">
        <v>1</v>
      </c>
      <c r="CJJ14" s="27">
        <v>1</v>
      </c>
      <c r="CJK14" s="27">
        <v>1</v>
      </c>
      <c r="CJL14" s="27">
        <v>1</v>
      </c>
      <c r="CJM14" s="27">
        <v>1</v>
      </c>
      <c r="CJN14" s="27">
        <v>1</v>
      </c>
      <c r="CJO14" s="27">
        <v>1</v>
      </c>
      <c r="CJP14" s="27">
        <v>1</v>
      </c>
      <c r="CJQ14" s="27">
        <v>1</v>
      </c>
      <c r="CJR14" s="27">
        <v>1</v>
      </c>
      <c r="CJS14" s="27">
        <v>1</v>
      </c>
      <c r="CJT14" s="27">
        <v>1</v>
      </c>
      <c r="CJU14" s="27">
        <v>1</v>
      </c>
      <c r="CJV14" s="27">
        <v>1</v>
      </c>
      <c r="CJW14" s="27">
        <v>1</v>
      </c>
      <c r="CJX14" s="27">
        <v>1</v>
      </c>
      <c r="CJY14" s="27">
        <v>1</v>
      </c>
      <c r="CJZ14" s="27">
        <v>1</v>
      </c>
      <c r="CKA14" s="27">
        <v>1</v>
      </c>
      <c r="CKB14" s="27">
        <v>1</v>
      </c>
      <c r="CKC14" s="27">
        <v>1</v>
      </c>
      <c r="CKD14" s="27">
        <v>1</v>
      </c>
      <c r="CKE14" s="27">
        <v>1</v>
      </c>
      <c r="CKF14" s="27">
        <v>1</v>
      </c>
      <c r="CKG14" s="27">
        <v>1</v>
      </c>
      <c r="CKH14" s="27">
        <v>1</v>
      </c>
      <c r="CKI14" s="27">
        <v>1</v>
      </c>
      <c r="CKJ14" s="27">
        <v>1</v>
      </c>
      <c r="CKK14" s="27">
        <v>1</v>
      </c>
      <c r="CKL14" s="27">
        <v>1</v>
      </c>
      <c r="CKM14" s="27">
        <v>1</v>
      </c>
      <c r="CKN14" s="27">
        <v>1</v>
      </c>
      <c r="CKO14" s="27">
        <v>1</v>
      </c>
      <c r="CKP14" s="27">
        <v>1</v>
      </c>
      <c r="CKQ14" s="27">
        <v>1</v>
      </c>
      <c r="CKR14" s="27">
        <v>1</v>
      </c>
      <c r="CKS14" s="27">
        <v>1</v>
      </c>
      <c r="CKT14" s="27">
        <v>1</v>
      </c>
      <c r="CKU14" s="27">
        <v>1</v>
      </c>
      <c r="CKV14" s="27">
        <v>1</v>
      </c>
      <c r="CKW14" s="27">
        <v>1</v>
      </c>
      <c r="CKX14" s="27">
        <v>1</v>
      </c>
      <c r="CKY14" s="27">
        <v>1</v>
      </c>
      <c r="CKZ14" s="27">
        <v>1</v>
      </c>
      <c r="CLA14" s="27">
        <v>1</v>
      </c>
      <c r="CLB14" s="27">
        <v>1</v>
      </c>
      <c r="CLC14" s="27">
        <v>1</v>
      </c>
      <c r="CLD14" s="27">
        <v>1</v>
      </c>
      <c r="CLE14" s="27">
        <v>1</v>
      </c>
      <c r="CLF14" s="27">
        <v>1</v>
      </c>
      <c r="CLG14" s="27">
        <v>1</v>
      </c>
      <c r="CLH14" s="27">
        <v>1</v>
      </c>
      <c r="CLI14" s="27">
        <v>1</v>
      </c>
      <c r="CLJ14" s="27">
        <v>1</v>
      </c>
      <c r="CLK14" s="27">
        <v>1</v>
      </c>
      <c r="CLL14" s="27">
        <v>1</v>
      </c>
      <c r="CLM14" s="27">
        <v>1</v>
      </c>
      <c r="CLN14" s="27">
        <v>1</v>
      </c>
      <c r="CLO14" s="27">
        <v>1</v>
      </c>
      <c r="CLP14" s="27">
        <v>1</v>
      </c>
      <c r="CLQ14" s="27">
        <v>1</v>
      </c>
      <c r="CLR14" s="27">
        <v>1</v>
      </c>
      <c r="CLS14" s="27">
        <v>1</v>
      </c>
      <c r="CLT14" s="27">
        <v>1</v>
      </c>
      <c r="CLU14" s="27">
        <v>1</v>
      </c>
      <c r="CLV14" s="27">
        <v>1</v>
      </c>
      <c r="CLW14" s="27">
        <v>1</v>
      </c>
      <c r="CLX14" s="27">
        <v>1</v>
      </c>
      <c r="CLY14" s="27">
        <v>1</v>
      </c>
      <c r="CLZ14" s="27">
        <v>1</v>
      </c>
      <c r="CMA14" s="27">
        <v>1</v>
      </c>
      <c r="CMB14" s="27">
        <v>1</v>
      </c>
      <c r="CMC14" s="27">
        <v>1</v>
      </c>
      <c r="CMD14" s="27">
        <v>1</v>
      </c>
      <c r="CME14" s="27">
        <v>1</v>
      </c>
      <c r="CMF14" s="27">
        <v>1</v>
      </c>
      <c r="CMG14" s="27">
        <v>1</v>
      </c>
      <c r="CMH14" s="27">
        <v>1</v>
      </c>
      <c r="CMI14" s="27">
        <v>1</v>
      </c>
      <c r="CMJ14" s="27">
        <v>1</v>
      </c>
      <c r="CMK14" s="27">
        <v>1</v>
      </c>
      <c r="CML14" s="27">
        <v>1</v>
      </c>
      <c r="CMM14" s="27">
        <v>1</v>
      </c>
      <c r="CMN14" s="27">
        <v>1</v>
      </c>
      <c r="CMO14" s="27">
        <v>1</v>
      </c>
      <c r="CMP14" s="27">
        <v>1</v>
      </c>
      <c r="CMQ14" s="27">
        <v>1</v>
      </c>
      <c r="CMR14" s="27">
        <v>1</v>
      </c>
      <c r="CMS14" s="27">
        <v>1</v>
      </c>
      <c r="CMT14" s="27">
        <v>1</v>
      </c>
      <c r="CMU14" s="27">
        <v>1</v>
      </c>
      <c r="CMV14" s="27">
        <v>1</v>
      </c>
      <c r="CMW14" s="27">
        <v>1</v>
      </c>
      <c r="CMX14" s="27">
        <v>1</v>
      </c>
      <c r="CMY14" s="27">
        <v>1</v>
      </c>
      <c r="CMZ14" s="27">
        <v>1</v>
      </c>
      <c r="CNA14" s="27">
        <v>1</v>
      </c>
      <c r="CNB14" s="27">
        <v>1</v>
      </c>
      <c r="CNC14" s="27">
        <v>1</v>
      </c>
      <c r="CND14" s="27">
        <v>1</v>
      </c>
      <c r="CNE14" s="27">
        <v>1</v>
      </c>
      <c r="CNF14" s="27">
        <v>1</v>
      </c>
      <c r="CNG14" s="27">
        <v>1</v>
      </c>
      <c r="CNH14" s="27">
        <v>1</v>
      </c>
      <c r="CNI14" s="27">
        <v>1</v>
      </c>
      <c r="CNJ14" s="27">
        <v>1</v>
      </c>
      <c r="CNK14" s="27">
        <v>1</v>
      </c>
      <c r="CNL14" s="27">
        <v>1</v>
      </c>
      <c r="CNM14" s="27">
        <v>1</v>
      </c>
      <c r="CNN14" s="27">
        <v>1</v>
      </c>
      <c r="CNO14" s="27">
        <v>1</v>
      </c>
      <c r="CNP14" s="27">
        <v>1</v>
      </c>
      <c r="CNQ14" s="27">
        <v>1</v>
      </c>
      <c r="CNR14" s="27">
        <v>1</v>
      </c>
      <c r="CNS14" s="27">
        <v>1</v>
      </c>
      <c r="CNT14" s="27">
        <v>1</v>
      </c>
      <c r="CNU14" s="27">
        <v>1</v>
      </c>
      <c r="CNV14" s="27">
        <v>1</v>
      </c>
      <c r="CNW14" s="27">
        <v>1</v>
      </c>
      <c r="CNX14" s="27">
        <v>1</v>
      </c>
      <c r="CNY14" s="27">
        <v>1</v>
      </c>
      <c r="CNZ14" s="27">
        <v>1</v>
      </c>
      <c r="COA14" s="27">
        <v>1</v>
      </c>
      <c r="COB14" s="27">
        <v>1</v>
      </c>
      <c r="COC14" s="27">
        <v>1</v>
      </c>
      <c r="COD14" s="27">
        <v>1</v>
      </c>
      <c r="COE14" s="27">
        <v>1</v>
      </c>
      <c r="COF14" s="27">
        <v>1</v>
      </c>
      <c r="COG14" s="27">
        <v>1</v>
      </c>
      <c r="COH14" s="27">
        <v>1</v>
      </c>
      <c r="COI14" s="27">
        <v>1</v>
      </c>
      <c r="COJ14" s="27">
        <v>1</v>
      </c>
      <c r="COK14" s="27">
        <v>1</v>
      </c>
      <c r="COL14" s="27">
        <v>1</v>
      </c>
      <c r="COM14" s="27">
        <v>1</v>
      </c>
      <c r="CON14" s="27">
        <v>1</v>
      </c>
      <c r="COO14" s="27">
        <v>1</v>
      </c>
      <c r="COP14" s="27">
        <v>1</v>
      </c>
      <c r="COQ14" s="27">
        <v>1</v>
      </c>
      <c r="COR14" s="27">
        <v>1</v>
      </c>
      <c r="COS14" s="27">
        <v>1</v>
      </c>
      <c r="COT14" s="27">
        <v>1</v>
      </c>
      <c r="COU14" s="27">
        <v>1</v>
      </c>
      <c r="COV14" s="27">
        <v>1</v>
      </c>
      <c r="COW14" s="27">
        <v>1</v>
      </c>
      <c r="COX14" s="27">
        <v>1</v>
      </c>
      <c r="COY14" s="27">
        <v>1</v>
      </c>
      <c r="COZ14" s="27">
        <v>1</v>
      </c>
      <c r="CPA14" s="27">
        <v>1</v>
      </c>
      <c r="CPB14" s="27">
        <v>1</v>
      </c>
      <c r="CPC14" s="27">
        <v>1</v>
      </c>
      <c r="CPD14" s="27">
        <v>1</v>
      </c>
      <c r="CPE14" s="27">
        <v>1</v>
      </c>
      <c r="CPF14" s="27">
        <v>1</v>
      </c>
      <c r="CPG14" s="27">
        <v>1</v>
      </c>
      <c r="CPH14" s="27">
        <v>1</v>
      </c>
      <c r="CPI14" s="27">
        <v>1</v>
      </c>
      <c r="CPJ14" s="27">
        <v>1</v>
      </c>
      <c r="CPK14" s="27">
        <v>1</v>
      </c>
      <c r="CPL14" s="27">
        <v>1</v>
      </c>
      <c r="CPM14" s="27">
        <v>1</v>
      </c>
      <c r="CPN14" s="27">
        <v>1</v>
      </c>
      <c r="CPO14" s="27">
        <v>1</v>
      </c>
      <c r="CPP14" s="27">
        <v>1</v>
      </c>
      <c r="CPQ14" s="27">
        <v>1</v>
      </c>
      <c r="CPR14" s="27">
        <v>1</v>
      </c>
      <c r="CPS14" s="27">
        <v>1</v>
      </c>
      <c r="CPT14" s="27">
        <v>1</v>
      </c>
      <c r="CPU14" s="27">
        <v>1</v>
      </c>
      <c r="CPV14" s="27">
        <v>1</v>
      </c>
      <c r="CPW14" s="27">
        <v>1</v>
      </c>
      <c r="CPX14" s="27">
        <v>1</v>
      </c>
      <c r="CPY14" s="27">
        <v>1</v>
      </c>
      <c r="CPZ14" s="27">
        <v>1</v>
      </c>
      <c r="CQA14" s="27">
        <v>1</v>
      </c>
      <c r="CQB14" s="27">
        <v>1</v>
      </c>
      <c r="CQC14" s="27">
        <v>1</v>
      </c>
      <c r="CQD14" s="27">
        <v>1</v>
      </c>
      <c r="CQE14" s="27">
        <v>1</v>
      </c>
      <c r="CQF14" s="27">
        <v>1</v>
      </c>
      <c r="CQG14" s="27">
        <v>1</v>
      </c>
      <c r="CQH14" s="27">
        <v>1</v>
      </c>
      <c r="CQI14" s="27">
        <v>1</v>
      </c>
      <c r="CQJ14" s="27">
        <v>1</v>
      </c>
      <c r="CQK14" s="27">
        <v>1</v>
      </c>
      <c r="CQL14" s="27">
        <v>1</v>
      </c>
      <c r="CQM14" s="27">
        <v>1</v>
      </c>
      <c r="CQN14" s="27">
        <v>1</v>
      </c>
      <c r="CQO14" s="27">
        <v>1</v>
      </c>
      <c r="CQP14" s="27">
        <v>1</v>
      </c>
      <c r="CQQ14" s="27">
        <v>1</v>
      </c>
      <c r="CQR14" s="27">
        <v>1</v>
      </c>
      <c r="CQS14" s="27">
        <v>1</v>
      </c>
      <c r="CQT14" s="27">
        <v>1</v>
      </c>
      <c r="CQU14" s="27">
        <v>1</v>
      </c>
      <c r="CQV14" s="27">
        <v>1</v>
      </c>
      <c r="CQW14" s="27">
        <v>1</v>
      </c>
      <c r="CQX14" s="27">
        <v>1</v>
      </c>
      <c r="CQY14" s="27">
        <v>1</v>
      </c>
      <c r="CQZ14" s="27">
        <v>1</v>
      </c>
      <c r="CRA14" s="27">
        <v>1</v>
      </c>
      <c r="CRB14" s="27">
        <v>1</v>
      </c>
      <c r="CRC14" s="27">
        <v>1</v>
      </c>
      <c r="CRD14" s="27">
        <v>1</v>
      </c>
      <c r="CRE14" s="27">
        <v>1</v>
      </c>
      <c r="CRF14" s="27">
        <v>1</v>
      </c>
      <c r="CRG14" s="27">
        <v>1</v>
      </c>
      <c r="CRH14" s="27">
        <v>1</v>
      </c>
      <c r="CRI14" s="27">
        <v>1</v>
      </c>
      <c r="CRJ14" s="27">
        <v>1</v>
      </c>
      <c r="CRK14" s="27">
        <v>1</v>
      </c>
      <c r="CRL14" s="27">
        <v>1</v>
      </c>
      <c r="CRM14" s="27">
        <v>1</v>
      </c>
      <c r="CRN14" s="27">
        <v>1</v>
      </c>
      <c r="CRO14" s="27">
        <v>1</v>
      </c>
      <c r="CRP14" s="27">
        <v>1</v>
      </c>
      <c r="CRQ14" s="27">
        <v>1</v>
      </c>
      <c r="CRR14" s="27">
        <v>1</v>
      </c>
      <c r="CRS14" s="27">
        <v>1</v>
      </c>
      <c r="CRT14" s="27">
        <v>1</v>
      </c>
      <c r="CRU14" s="27">
        <v>1</v>
      </c>
      <c r="CRV14" s="27">
        <v>1</v>
      </c>
      <c r="CRW14" s="27">
        <v>1</v>
      </c>
      <c r="CRX14" s="27">
        <v>1</v>
      </c>
      <c r="CRY14" s="27">
        <v>1</v>
      </c>
      <c r="CRZ14" s="27">
        <v>1</v>
      </c>
      <c r="CSA14" s="27">
        <v>1</v>
      </c>
      <c r="CSB14" s="27">
        <v>1</v>
      </c>
      <c r="CSC14" s="27">
        <v>1</v>
      </c>
      <c r="CSD14" s="27">
        <v>1</v>
      </c>
      <c r="CSE14" s="27">
        <v>1</v>
      </c>
      <c r="CSF14" s="27">
        <v>1</v>
      </c>
      <c r="CSG14" s="27">
        <v>1</v>
      </c>
      <c r="CSH14" s="27">
        <v>1</v>
      </c>
      <c r="CSI14" s="27">
        <v>1</v>
      </c>
      <c r="CSJ14" s="27">
        <v>1</v>
      </c>
      <c r="CSK14" s="27">
        <v>1</v>
      </c>
      <c r="CSL14" s="27">
        <v>1</v>
      </c>
      <c r="CSM14" s="27">
        <v>1</v>
      </c>
      <c r="CSN14" s="27">
        <v>1</v>
      </c>
      <c r="CSO14" s="27">
        <v>1</v>
      </c>
      <c r="CSP14" s="27">
        <v>1</v>
      </c>
      <c r="CSQ14" s="27">
        <v>1</v>
      </c>
      <c r="CSR14" s="27">
        <v>1</v>
      </c>
      <c r="CSS14" s="27">
        <v>1</v>
      </c>
      <c r="CST14" s="27">
        <v>1</v>
      </c>
      <c r="CSU14" s="27">
        <v>1</v>
      </c>
      <c r="CSV14" s="27">
        <v>1</v>
      </c>
      <c r="CSW14" s="27">
        <v>1</v>
      </c>
      <c r="CSX14" s="27">
        <v>1</v>
      </c>
      <c r="CSY14" s="27">
        <v>1</v>
      </c>
      <c r="CSZ14" s="27">
        <v>1</v>
      </c>
      <c r="CTA14" s="27">
        <v>1</v>
      </c>
      <c r="CTB14" s="27">
        <v>1</v>
      </c>
      <c r="CTC14" s="27">
        <v>1</v>
      </c>
      <c r="CTD14" s="27">
        <v>1</v>
      </c>
      <c r="CTE14" s="27">
        <v>1</v>
      </c>
      <c r="CTF14" s="27">
        <v>1</v>
      </c>
      <c r="CTG14" s="27">
        <v>1</v>
      </c>
      <c r="CTH14" s="27">
        <v>1</v>
      </c>
      <c r="CTI14" s="27">
        <v>1</v>
      </c>
      <c r="CTJ14" s="27">
        <v>1</v>
      </c>
      <c r="CTK14" s="27">
        <v>1</v>
      </c>
      <c r="CTL14" s="27">
        <v>1</v>
      </c>
      <c r="CTM14" s="27">
        <v>1</v>
      </c>
      <c r="CTN14" s="27">
        <v>1</v>
      </c>
      <c r="CTO14" s="27">
        <v>1</v>
      </c>
      <c r="CTP14" s="27">
        <v>1</v>
      </c>
      <c r="CTQ14" s="27">
        <v>1</v>
      </c>
      <c r="CTR14" s="27">
        <v>1</v>
      </c>
      <c r="CTS14" s="27">
        <v>1</v>
      </c>
      <c r="CTT14" s="27">
        <v>1</v>
      </c>
      <c r="CTU14" s="27">
        <v>1</v>
      </c>
      <c r="CTV14" s="27">
        <v>1</v>
      </c>
      <c r="CTW14" s="27">
        <v>1</v>
      </c>
      <c r="CTX14" s="27">
        <v>1</v>
      </c>
      <c r="CTY14" s="27">
        <v>1</v>
      </c>
      <c r="CTZ14" s="27">
        <v>1</v>
      </c>
      <c r="CUA14" s="27">
        <v>1</v>
      </c>
      <c r="CUB14" s="27">
        <v>1</v>
      </c>
      <c r="CUC14" s="27">
        <v>1</v>
      </c>
      <c r="CUD14" s="27">
        <v>1</v>
      </c>
      <c r="CUE14" s="27">
        <v>1</v>
      </c>
      <c r="CUF14" s="27">
        <v>1</v>
      </c>
      <c r="CUG14" s="27">
        <v>1</v>
      </c>
      <c r="CUH14" s="27">
        <v>1</v>
      </c>
      <c r="CUI14" s="27">
        <v>1</v>
      </c>
      <c r="CUJ14" s="27">
        <v>1</v>
      </c>
      <c r="CUK14" s="27">
        <v>1</v>
      </c>
      <c r="CUL14" s="27">
        <v>1</v>
      </c>
      <c r="CUM14" s="27">
        <v>1</v>
      </c>
      <c r="CUN14" s="27">
        <v>1</v>
      </c>
      <c r="CUO14" s="27">
        <v>1</v>
      </c>
      <c r="CUP14" s="27">
        <v>1</v>
      </c>
      <c r="CUQ14" s="27">
        <v>1</v>
      </c>
      <c r="CUR14" s="27">
        <v>1</v>
      </c>
      <c r="CUS14" s="27">
        <v>1</v>
      </c>
      <c r="CUT14" s="27">
        <v>1</v>
      </c>
      <c r="CUU14" s="27">
        <v>1</v>
      </c>
      <c r="CUV14" s="27">
        <v>1</v>
      </c>
      <c r="CUW14" s="27">
        <v>1</v>
      </c>
      <c r="CUX14" s="27">
        <v>1</v>
      </c>
      <c r="CUY14" s="27">
        <v>1</v>
      </c>
      <c r="CUZ14" s="27">
        <v>1</v>
      </c>
      <c r="CVA14" s="27">
        <v>1</v>
      </c>
      <c r="CVB14" s="27">
        <v>1</v>
      </c>
      <c r="CVC14" s="27">
        <v>1</v>
      </c>
      <c r="CVD14" s="27">
        <v>1</v>
      </c>
      <c r="CVE14" s="27">
        <v>1</v>
      </c>
      <c r="CVF14" s="27">
        <v>1</v>
      </c>
      <c r="CVG14" s="27">
        <v>1</v>
      </c>
      <c r="CVH14" s="27">
        <v>1</v>
      </c>
      <c r="CVI14" s="27">
        <v>1</v>
      </c>
      <c r="CVJ14" s="27">
        <v>1</v>
      </c>
      <c r="CVK14" s="27">
        <v>1</v>
      </c>
      <c r="CVL14" s="27">
        <v>1</v>
      </c>
      <c r="CVM14" s="27">
        <v>1</v>
      </c>
      <c r="CVN14" s="27">
        <v>1</v>
      </c>
      <c r="CVO14" s="27">
        <v>1</v>
      </c>
      <c r="CVP14" s="27">
        <v>1</v>
      </c>
      <c r="CVQ14" s="27">
        <v>1</v>
      </c>
      <c r="CVR14" s="27">
        <v>1</v>
      </c>
      <c r="CVS14" s="27">
        <v>1</v>
      </c>
      <c r="CVT14" s="27">
        <v>1</v>
      </c>
      <c r="CVU14" s="27">
        <v>1</v>
      </c>
      <c r="CVV14" s="27">
        <v>1</v>
      </c>
      <c r="CVW14" s="27">
        <v>1</v>
      </c>
      <c r="CVX14" s="27">
        <v>1</v>
      </c>
      <c r="CVY14" s="27">
        <v>1</v>
      </c>
      <c r="CVZ14" s="27">
        <v>1</v>
      </c>
      <c r="CWA14" s="27">
        <v>1</v>
      </c>
      <c r="CWB14" s="27">
        <v>1</v>
      </c>
      <c r="CWC14" s="27">
        <v>1</v>
      </c>
      <c r="CWD14" s="27">
        <v>1</v>
      </c>
      <c r="CWE14" s="27">
        <v>1</v>
      </c>
      <c r="CWF14" s="27">
        <v>1</v>
      </c>
      <c r="CWG14" s="27">
        <v>1</v>
      </c>
      <c r="CWH14" s="27">
        <v>1</v>
      </c>
      <c r="CWI14" s="27">
        <v>1</v>
      </c>
      <c r="CWJ14" s="27">
        <v>1</v>
      </c>
      <c r="CWK14" s="27">
        <v>1</v>
      </c>
      <c r="CWL14" s="27">
        <v>1</v>
      </c>
      <c r="CWM14" s="27">
        <v>1</v>
      </c>
      <c r="CWN14" s="27">
        <v>1</v>
      </c>
      <c r="CWO14" s="27">
        <v>1</v>
      </c>
      <c r="CWP14" s="27">
        <v>1</v>
      </c>
      <c r="CWQ14" s="27">
        <v>1</v>
      </c>
      <c r="CWR14" s="27">
        <v>1</v>
      </c>
      <c r="CWS14" s="27">
        <v>1</v>
      </c>
      <c r="CWT14" s="27">
        <v>1</v>
      </c>
      <c r="CWU14" s="27">
        <v>1</v>
      </c>
      <c r="CWV14" s="27">
        <v>1</v>
      </c>
      <c r="CWW14" s="27">
        <v>1</v>
      </c>
      <c r="CWX14" s="27">
        <v>1</v>
      </c>
      <c r="CWY14" s="27">
        <v>1</v>
      </c>
      <c r="CWZ14" s="27">
        <v>1</v>
      </c>
      <c r="CXA14" s="27">
        <v>1</v>
      </c>
      <c r="CXB14" s="27">
        <v>1</v>
      </c>
      <c r="CXC14" s="27">
        <v>1</v>
      </c>
      <c r="CXD14" s="27">
        <v>1</v>
      </c>
      <c r="CXE14" s="27">
        <v>1</v>
      </c>
      <c r="CXF14" s="27">
        <v>1</v>
      </c>
      <c r="CXG14" s="27">
        <v>1</v>
      </c>
      <c r="CXH14" s="27">
        <v>1</v>
      </c>
      <c r="CXI14" s="27">
        <v>1</v>
      </c>
      <c r="CXJ14" s="27">
        <v>1</v>
      </c>
      <c r="CXK14" s="27">
        <v>1</v>
      </c>
      <c r="CXL14" s="27">
        <v>1</v>
      </c>
      <c r="CXM14" s="27">
        <v>1</v>
      </c>
      <c r="CXN14" s="27">
        <v>1</v>
      </c>
      <c r="CXO14" s="27">
        <v>1</v>
      </c>
      <c r="CXP14" s="27">
        <v>1</v>
      </c>
      <c r="CXQ14" s="27">
        <v>1</v>
      </c>
      <c r="CXR14" s="27">
        <v>1</v>
      </c>
      <c r="CXS14" s="27">
        <v>1</v>
      </c>
      <c r="CXT14" s="27">
        <v>1</v>
      </c>
      <c r="CXU14" s="27">
        <v>1</v>
      </c>
      <c r="CXV14" s="27">
        <v>1</v>
      </c>
      <c r="CXW14" s="27">
        <v>1</v>
      </c>
      <c r="CXX14" s="27">
        <v>1</v>
      </c>
      <c r="CXY14" s="27">
        <v>1</v>
      </c>
      <c r="CXZ14" s="27">
        <v>1</v>
      </c>
      <c r="CYA14" s="27">
        <v>1</v>
      </c>
      <c r="CYB14" s="27">
        <v>1</v>
      </c>
      <c r="CYC14" s="27">
        <v>1</v>
      </c>
      <c r="CYD14" s="27">
        <v>1</v>
      </c>
      <c r="CYE14" s="27">
        <v>1</v>
      </c>
      <c r="CYF14" s="27">
        <v>1</v>
      </c>
      <c r="CYG14" s="27">
        <v>1</v>
      </c>
      <c r="CYH14" s="27">
        <v>1</v>
      </c>
      <c r="CYI14" s="27">
        <v>1</v>
      </c>
      <c r="CYJ14" s="27">
        <v>1</v>
      </c>
      <c r="CYK14" s="27">
        <v>1</v>
      </c>
      <c r="CYL14" s="27">
        <v>1</v>
      </c>
      <c r="CYM14" s="27">
        <v>1</v>
      </c>
      <c r="CYN14" s="27">
        <v>1</v>
      </c>
      <c r="CYO14" s="27">
        <v>1</v>
      </c>
      <c r="CYP14" s="27">
        <v>1</v>
      </c>
      <c r="CYQ14" s="27">
        <v>1</v>
      </c>
      <c r="CYR14" s="27">
        <v>1</v>
      </c>
      <c r="CYS14" s="27">
        <v>1</v>
      </c>
      <c r="CYT14" s="27">
        <v>1</v>
      </c>
      <c r="CYU14" s="27">
        <v>1</v>
      </c>
      <c r="CYV14" s="27">
        <v>1</v>
      </c>
      <c r="CYW14" s="27">
        <v>1</v>
      </c>
      <c r="CYX14" s="27">
        <v>1</v>
      </c>
      <c r="CYY14" s="27">
        <v>1</v>
      </c>
      <c r="CYZ14" s="27">
        <v>1</v>
      </c>
      <c r="CZA14" s="27">
        <v>1</v>
      </c>
      <c r="CZB14" s="27">
        <v>1</v>
      </c>
      <c r="CZC14" s="27">
        <v>1</v>
      </c>
      <c r="CZD14" s="27">
        <v>1</v>
      </c>
      <c r="CZE14" s="27">
        <v>1</v>
      </c>
      <c r="CZF14" s="27">
        <v>1</v>
      </c>
      <c r="CZG14" s="27">
        <v>1</v>
      </c>
      <c r="CZH14" s="27">
        <v>1</v>
      </c>
      <c r="CZI14" s="27">
        <v>1</v>
      </c>
      <c r="CZJ14" s="27">
        <v>1</v>
      </c>
      <c r="CZK14" s="27">
        <v>1</v>
      </c>
      <c r="CZL14" s="27">
        <v>1</v>
      </c>
      <c r="CZM14" s="27">
        <v>1</v>
      </c>
      <c r="CZN14" s="27">
        <v>1</v>
      </c>
      <c r="CZO14" s="27">
        <v>1</v>
      </c>
      <c r="CZP14" s="27">
        <v>1</v>
      </c>
      <c r="CZQ14" s="27">
        <v>1</v>
      </c>
      <c r="CZR14" s="27">
        <v>1</v>
      </c>
      <c r="CZS14" s="27">
        <v>1</v>
      </c>
      <c r="CZT14" s="27">
        <v>1</v>
      </c>
      <c r="CZU14" s="27">
        <v>1</v>
      </c>
      <c r="CZV14" s="27">
        <v>1</v>
      </c>
      <c r="CZW14" s="27">
        <v>1</v>
      </c>
      <c r="CZX14" s="27">
        <v>1</v>
      </c>
      <c r="CZY14" s="27">
        <v>1</v>
      </c>
      <c r="CZZ14" s="27">
        <v>1</v>
      </c>
      <c r="DAA14" s="27">
        <v>1</v>
      </c>
      <c r="DAB14" s="27">
        <v>1</v>
      </c>
      <c r="DAC14" s="27">
        <v>1</v>
      </c>
      <c r="DAD14" s="27">
        <v>1</v>
      </c>
      <c r="DAE14" s="27">
        <v>1</v>
      </c>
      <c r="DAF14" s="27">
        <v>1</v>
      </c>
      <c r="DAG14" s="27">
        <v>1</v>
      </c>
      <c r="DAH14" s="27">
        <v>1</v>
      </c>
      <c r="DAI14" s="27">
        <v>1</v>
      </c>
      <c r="DAJ14" s="27">
        <v>1</v>
      </c>
      <c r="DAK14" s="27">
        <v>1</v>
      </c>
      <c r="DAL14" s="27">
        <v>1</v>
      </c>
      <c r="DAM14" s="27">
        <v>1</v>
      </c>
      <c r="DAN14" s="27">
        <v>1</v>
      </c>
      <c r="DAO14" s="27">
        <v>1</v>
      </c>
      <c r="DAP14" s="27">
        <v>1</v>
      </c>
      <c r="DAQ14" s="27">
        <v>1</v>
      </c>
      <c r="DAR14" s="27">
        <v>1</v>
      </c>
      <c r="DAS14" s="27">
        <v>1</v>
      </c>
      <c r="DAT14" s="27">
        <v>1</v>
      </c>
      <c r="DAU14" s="27">
        <v>1</v>
      </c>
      <c r="DAV14" s="27">
        <v>1</v>
      </c>
      <c r="DAW14" s="27">
        <v>1</v>
      </c>
      <c r="DAX14" s="27">
        <v>1</v>
      </c>
      <c r="DAY14" s="27">
        <v>1</v>
      </c>
      <c r="DAZ14" s="27">
        <v>1</v>
      </c>
      <c r="DBA14" s="27">
        <v>1</v>
      </c>
      <c r="DBB14" s="27">
        <v>1</v>
      </c>
      <c r="DBC14" s="27">
        <v>1</v>
      </c>
      <c r="DBD14" s="27">
        <v>1</v>
      </c>
      <c r="DBE14" s="27">
        <v>1</v>
      </c>
      <c r="DBF14" s="27">
        <v>1</v>
      </c>
      <c r="DBG14" s="27">
        <v>1</v>
      </c>
      <c r="DBH14" s="27">
        <v>1</v>
      </c>
      <c r="DBI14" s="27">
        <v>1</v>
      </c>
      <c r="DBJ14" s="27">
        <v>1</v>
      </c>
      <c r="DBK14" s="27">
        <v>1</v>
      </c>
      <c r="DBL14" s="27">
        <v>1</v>
      </c>
      <c r="DBM14" s="27">
        <v>1</v>
      </c>
      <c r="DBN14" s="27">
        <v>1</v>
      </c>
      <c r="DBO14" s="27">
        <v>1</v>
      </c>
      <c r="DBP14" s="27">
        <v>1</v>
      </c>
      <c r="DBQ14" s="27">
        <v>1</v>
      </c>
      <c r="DBR14" s="27">
        <v>1</v>
      </c>
      <c r="DBS14" s="27">
        <v>1</v>
      </c>
      <c r="DBT14" s="27">
        <v>1</v>
      </c>
      <c r="DBU14" s="27">
        <v>1</v>
      </c>
      <c r="DBV14" s="27">
        <v>1</v>
      </c>
      <c r="DBW14" s="27">
        <v>1</v>
      </c>
      <c r="DBX14" s="27">
        <v>1</v>
      </c>
      <c r="DBY14" s="27">
        <v>1</v>
      </c>
      <c r="DBZ14" s="27">
        <v>1</v>
      </c>
      <c r="DCA14" s="27">
        <v>1</v>
      </c>
      <c r="DCB14" s="27">
        <v>1</v>
      </c>
      <c r="DCC14" s="27">
        <v>1</v>
      </c>
      <c r="DCD14" s="27">
        <v>1</v>
      </c>
      <c r="DCE14" s="27">
        <v>1</v>
      </c>
      <c r="DCF14" s="27">
        <v>1</v>
      </c>
      <c r="DCG14" s="27">
        <v>1</v>
      </c>
      <c r="DCH14" s="27">
        <v>1</v>
      </c>
      <c r="DCI14" s="27">
        <v>1</v>
      </c>
      <c r="DCJ14" s="27">
        <v>1</v>
      </c>
      <c r="DCK14" s="27">
        <v>1</v>
      </c>
      <c r="DCL14" s="27">
        <v>1</v>
      </c>
      <c r="DCM14" s="27">
        <v>1</v>
      </c>
      <c r="DCN14" s="27">
        <v>1</v>
      </c>
      <c r="DCO14" s="27">
        <v>1</v>
      </c>
      <c r="DCP14" s="27">
        <v>1</v>
      </c>
      <c r="DCQ14" s="27">
        <v>1</v>
      </c>
      <c r="DCR14" s="27">
        <v>1</v>
      </c>
      <c r="DCS14" s="27">
        <v>1</v>
      </c>
      <c r="DCT14" s="27">
        <v>1</v>
      </c>
      <c r="DCU14" s="27">
        <v>1</v>
      </c>
      <c r="DCV14" s="27">
        <v>1</v>
      </c>
      <c r="DCW14" s="27">
        <v>1</v>
      </c>
      <c r="DCX14" s="27">
        <v>1</v>
      </c>
      <c r="DCY14" s="27">
        <v>1</v>
      </c>
      <c r="DCZ14" s="27">
        <v>1</v>
      </c>
      <c r="DDA14" s="27">
        <v>1</v>
      </c>
      <c r="DDB14" s="27">
        <v>1</v>
      </c>
      <c r="DDC14" s="27">
        <v>1</v>
      </c>
      <c r="DDD14" s="27">
        <v>1</v>
      </c>
      <c r="DDE14" s="27">
        <v>1</v>
      </c>
      <c r="DDF14" s="27">
        <v>1</v>
      </c>
      <c r="DDG14" s="27">
        <v>1</v>
      </c>
      <c r="DDH14" s="27">
        <v>1</v>
      </c>
      <c r="DDI14" s="27">
        <v>1</v>
      </c>
      <c r="DDJ14" s="27">
        <v>1</v>
      </c>
      <c r="DDK14" s="27">
        <v>1</v>
      </c>
      <c r="DDL14" s="27">
        <v>1</v>
      </c>
      <c r="DDM14" s="27">
        <v>1</v>
      </c>
      <c r="DDN14" s="27">
        <v>1</v>
      </c>
      <c r="DDO14" s="27">
        <v>1</v>
      </c>
      <c r="DDP14" s="27">
        <v>1</v>
      </c>
      <c r="DDQ14" s="27">
        <v>1</v>
      </c>
      <c r="DDR14" s="27">
        <v>1</v>
      </c>
      <c r="DDS14" s="27">
        <v>1</v>
      </c>
      <c r="DDT14" s="27">
        <v>1</v>
      </c>
      <c r="DDU14" s="27">
        <v>1</v>
      </c>
      <c r="DDV14" s="27">
        <v>1</v>
      </c>
      <c r="DDW14" s="27">
        <v>1</v>
      </c>
      <c r="DDX14" s="27">
        <v>1</v>
      </c>
      <c r="DDY14" s="27">
        <v>1</v>
      </c>
      <c r="DDZ14" s="27">
        <v>1</v>
      </c>
      <c r="DEA14" s="27">
        <v>1</v>
      </c>
      <c r="DEB14" s="27">
        <v>1</v>
      </c>
      <c r="DEC14" s="27">
        <v>1</v>
      </c>
      <c r="DED14" s="27">
        <v>1</v>
      </c>
      <c r="DEE14" s="27">
        <v>1</v>
      </c>
      <c r="DEF14" s="27">
        <v>1</v>
      </c>
      <c r="DEG14" s="27">
        <v>1</v>
      </c>
      <c r="DEH14" s="27">
        <v>1</v>
      </c>
      <c r="DEI14" s="27">
        <v>1</v>
      </c>
      <c r="DEJ14" s="27">
        <v>1</v>
      </c>
      <c r="DEK14" s="27">
        <v>1</v>
      </c>
      <c r="DEL14" s="27">
        <v>1</v>
      </c>
      <c r="DEM14" s="27">
        <v>1</v>
      </c>
      <c r="DEN14" s="27">
        <v>1</v>
      </c>
      <c r="DEO14" s="27">
        <v>1</v>
      </c>
      <c r="DEP14" s="27">
        <v>1</v>
      </c>
      <c r="DEQ14" s="27">
        <v>1</v>
      </c>
      <c r="DER14" s="27">
        <v>1</v>
      </c>
      <c r="DES14" s="27">
        <v>1</v>
      </c>
      <c r="DET14" s="27">
        <v>1</v>
      </c>
      <c r="DEU14" s="27">
        <v>1</v>
      </c>
      <c r="DEV14" s="27">
        <v>1</v>
      </c>
      <c r="DEW14" s="27">
        <v>1</v>
      </c>
      <c r="DEX14" s="27">
        <v>1</v>
      </c>
      <c r="DEY14" s="27">
        <v>1</v>
      </c>
      <c r="DEZ14" s="27">
        <v>1</v>
      </c>
      <c r="DFA14" s="27">
        <v>1</v>
      </c>
      <c r="DFB14" s="27">
        <v>1</v>
      </c>
      <c r="DFC14" s="27">
        <v>1</v>
      </c>
      <c r="DFD14" s="27">
        <v>1</v>
      </c>
      <c r="DFE14" s="27">
        <v>1</v>
      </c>
      <c r="DFF14" s="27">
        <v>1</v>
      </c>
      <c r="DFG14" s="27">
        <v>1</v>
      </c>
      <c r="DFH14" s="27">
        <v>1</v>
      </c>
      <c r="DFI14" s="27">
        <v>1</v>
      </c>
      <c r="DFJ14" s="27">
        <v>1</v>
      </c>
      <c r="DFK14" s="27">
        <v>1</v>
      </c>
      <c r="DFL14" s="27">
        <v>1</v>
      </c>
      <c r="DFM14" s="27">
        <v>1</v>
      </c>
      <c r="DFN14" s="27">
        <v>1</v>
      </c>
      <c r="DFO14" s="27">
        <v>1</v>
      </c>
      <c r="DFP14" s="27">
        <v>1</v>
      </c>
      <c r="DFQ14" s="27">
        <v>1</v>
      </c>
      <c r="DFR14" s="27">
        <v>1</v>
      </c>
      <c r="DFS14" s="27">
        <v>1</v>
      </c>
      <c r="DFT14" s="27">
        <v>1</v>
      </c>
      <c r="DFU14" s="27">
        <v>1</v>
      </c>
      <c r="DFV14" s="27">
        <v>1</v>
      </c>
      <c r="DFW14" s="27">
        <v>1</v>
      </c>
      <c r="DFX14" s="27">
        <v>1</v>
      </c>
      <c r="DFY14" s="27">
        <v>1</v>
      </c>
      <c r="DFZ14" s="27">
        <v>1</v>
      </c>
      <c r="DGA14" s="27">
        <v>1</v>
      </c>
      <c r="DGB14" s="27">
        <v>1</v>
      </c>
      <c r="DGC14" s="27">
        <v>1</v>
      </c>
      <c r="DGD14" s="27">
        <v>1</v>
      </c>
      <c r="DGE14" s="27">
        <v>1</v>
      </c>
      <c r="DGF14" s="27">
        <v>1</v>
      </c>
      <c r="DGG14" s="27">
        <v>1</v>
      </c>
      <c r="DGH14" s="27">
        <v>1</v>
      </c>
      <c r="DGI14" s="27">
        <v>1</v>
      </c>
      <c r="DGJ14" s="27">
        <v>1</v>
      </c>
      <c r="DGK14" s="27">
        <v>1</v>
      </c>
      <c r="DGL14" s="27">
        <v>1</v>
      </c>
      <c r="DGM14" s="27">
        <v>1</v>
      </c>
      <c r="DGN14" s="27">
        <v>1</v>
      </c>
      <c r="DGO14" s="27">
        <v>1</v>
      </c>
      <c r="DGP14" s="27">
        <v>1</v>
      </c>
      <c r="DGQ14" s="27">
        <v>1</v>
      </c>
      <c r="DGR14" s="27">
        <v>1</v>
      </c>
      <c r="DGS14" s="27">
        <v>1</v>
      </c>
      <c r="DGT14" s="27">
        <v>1</v>
      </c>
      <c r="DGU14" s="27">
        <v>1</v>
      </c>
      <c r="DGV14" s="27">
        <v>1</v>
      </c>
      <c r="DGW14" s="27">
        <v>1</v>
      </c>
      <c r="DGX14" s="27">
        <v>1</v>
      </c>
      <c r="DGY14" s="27">
        <v>1</v>
      </c>
      <c r="DGZ14" s="27">
        <v>1</v>
      </c>
      <c r="DHA14" s="27">
        <v>1</v>
      </c>
      <c r="DHB14" s="27">
        <v>1</v>
      </c>
      <c r="DHC14" s="27">
        <v>1</v>
      </c>
      <c r="DHD14" s="27">
        <v>1</v>
      </c>
      <c r="DHE14" s="27">
        <v>1</v>
      </c>
      <c r="DHF14" s="27">
        <v>1</v>
      </c>
      <c r="DHG14" s="27">
        <v>1</v>
      </c>
      <c r="DHH14" s="27">
        <v>1</v>
      </c>
      <c r="DHI14" s="27">
        <v>1</v>
      </c>
      <c r="DHJ14" s="27">
        <v>1</v>
      </c>
      <c r="DHK14" s="27">
        <v>1</v>
      </c>
      <c r="DHL14" s="27">
        <v>1</v>
      </c>
      <c r="DHM14" s="27">
        <v>1</v>
      </c>
      <c r="DHN14" s="27">
        <v>1</v>
      </c>
      <c r="DHO14" s="27">
        <v>1</v>
      </c>
      <c r="DHP14" s="27">
        <v>1</v>
      </c>
      <c r="DHQ14" s="27">
        <v>1</v>
      </c>
      <c r="DHR14" s="27">
        <v>1</v>
      </c>
      <c r="DHS14" s="27">
        <v>1</v>
      </c>
      <c r="DHT14" s="27">
        <v>1</v>
      </c>
      <c r="DHU14" s="27">
        <v>1</v>
      </c>
      <c r="DHV14" s="27">
        <v>1</v>
      </c>
      <c r="DHW14" s="27">
        <v>1</v>
      </c>
      <c r="DHX14" s="27">
        <v>1</v>
      </c>
      <c r="DHY14" s="27">
        <v>1</v>
      </c>
      <c r="DHZ14" s="27">
        <v>1</v>
      </c>
      <c r="DIA14" s="27">
        <v>1</v>
      </c>
      <c r="DIB14" s="27">
        <v>1</v>
      </c>
      <c r="DIC14" s="27">
        <v>1</v>
      </c>
      <c r="DID14" s="27">
        <v>1</v>
      </c>
      <c r="DIE14" s="27">
        <v>1</v>
      </c>
      <c r="DIF14" s="27">
        <v>1</v>
      </c>
      <c r="DIG14" s="27">
        <v>1</v>
      </c>
      <c r="DIH14" s="27">
        <v>1</v>
      </c>
      <c r="DII14" s="27">
        <v>1</v>
      </c>
      <c r="DIJ14" s="27">
        <v>1</v>
      </c>
      <c r="DIK14" s="27">
        <v>1</v>
      </c>
      <c r="DIL14" s="27">
        <v>1</v>
      </c>
      <c r="DIM14" s="27">
        <v>1</v>
      </c>
      <c r="DIN14" s="27">
        <v>1</v>
      </c>
      <c r="DIO14" s="27">
        <v>1</v>
      </c>
      <c r="DIP14" s="27">
        <v>1</v>
      </c>
      <c r="DIQ14" s="27">
        <v>1</v>
      </c>
      <c r="DIR14" s="27">
        <v>1</v>
      </c>
      <c r="DIS14" s="27">
        <v>1</v>
      </c>
      <c r="DIT14" s="27">
        <v>1</v>
      </c>
      <c r="DIU14" s="27">
        <v>1</v>
      </c>
      <c r="DIV14" s="27">
        <v>1</v>
      </c>
      <c r="DIW14" s="27">
        <v>1</v>
      </c>
      <c r="DIX14" s="27">
        <v>1</v>
      </c>
      <c r="DIY14" s="27">
        <v>1</v>
      </c>
      <c r="DIZ14" s="27">
        <v>1</v>
      </c>
      <c r="DJA14" s="27">
        <v>1</v>
      </c>
      <c r="DJB14" s="27">
        <v>1</v>
      </c>
      <c r="DJC14" s="27">
        <v>1</v>
      </c>
      <c r="DJD14" s="27">
        <v>1</v>
      </c>
      <c r="DJE14" s="27">
        <v>1</v>
      </c>
      <c r="DJF14" s="27">
        <v>1</v>
      </c>
      <c r="DJG14" s="27">
        <v>1</v>
      </c>
      <c r="DJH14" s="27">
        <v>1</v>
      </c>
      <c r="DJI14" s="27">
        <v>1</v>
      </c>
      <c r="DJJ14" s="27">
        <v>1</v>
      </c>
      <c r="DJK14" s="27">
        <v>1</v>
      </c>
      <c r="DJL14" s="27">
        <v>1</v>
      </c>
      <c r="DJM14" s="27">
        <v>1</v>
      </c>
      <c r="DJN14" s="27">
        <v>1</v>
      </c>
      <c r="DJO14" s="27">
        <v>1</v>
      </c>
      <c r="DJP14" s="27">
        <v>1</v>
      </c>
      <c r="DJQ14" s="27">
        <v>1</v>
      </c>
      <c r="DJR14" s="27">
        <v>1</v>
      </c>
      <c r="DJS14" s="27">
        <v>1</v>
      </c>
      <c r="DJT14" s="27">
        <v>1</v>
      </c>
      <c r="DJU14" s="27">
        <v>1</v>
      </c>
      <c r="DJV14" s="27">
        <v>1</v>
      </c>
      <c r="DJW14" s="27">
        <v>1</v>
      </c>
      <c r="DJX14" s="27">
        <v>1</v>
      </c>
      <c r="DJY14" s="27">
        <v>1</v>
      </c>
      <c r="DJZ14" s="27">
        <v>1</v>
      </c>
      <c r="DKA14" s="27">
        <v>1</v>
      </c>
      <c r="DKB14" s="27">
        <v>1</v>
      </c>
      <c r="DKC14" s="27">
        <v>1</v>
      </c>
      <c r="DKD14" s="27">
        <v>1</v>
      </c>
      <c r="DKE14" s="27">
        <v>1</v>
      </c>
      <c r="DKF14" s="27">
        <v>1</v>
      </c>
      <c r="DKG14" s="27">
        <v>1</v>
      </c>
      <c r="DKH14" s="27">
        <v>1</v>
      </c>
      <c r="DKI14" s="27">
        <v>1</v>
      </c>
      <c r="DKJ14" s="27">
        <v>1</v>
      </c>
      <c r="DKK14" s="27">
        <v>1</v>
      </c>
      <c r="DKL14" s="27">
        <v>1</v>
      </c>
      <c r="DKM14" s="27">
        <v>1</v>
      </c>
      <c r="DKN14" s="27">
        <v>1</v>
      </c>
      <c r="DKO14" s="27">
        <v>1</v>
      </c>
      <c r="DKP14" s="27">
        <v>1</v>
      </c>
      <c r="DKQ14" s="27">
        <v>1</v>
      </c>
      <c r="DKR14" s="27">
        <v>1</v>
      </c>
      <c r="DKS14" s="27">
        <v>1</v>
      </c>
      <c r="DKT14" s="27">
        <v>1</v>
      </c>
      <c r="DKU14" s="27">
        <v>1</v>
      </c>
      <c r="DKV14" s="27">
        <v>1</v>
      </c>
      <c r="DKW14" s="27">
        <v>1</v>
      </c>
      <c r="DKX14" s="27">
        <v>1</v>
      </c>
      <c r="DKY14" s="27">
        <v>1</v>
      </c>
      <c r="DKZ14" s="27">
        <v>1</v>
      </c>
      <c r="DLA14" s="27">
        <v>1</v>
      </c>
      <c r="DLB14" s="27">
        <v>1</v>
      </c>
      <c r="DLC14" s="27">
        <v>1</v>
      </c>
      <c r="DLD14" s="27">
        <v>1</v>
      </c>
      <c r="DLE14" s="27">
        <v>1</v>
      </c>
      <c r="DLF14" s="27">
        <v>1</v>
      </c>
      <c r="DLG14" s="27">
        <v>1</v>
      </c>
      <c r="DLH14" s="27">
        <v>1</v>
      </c>
      <c r="DLI14" s="27">
        <v>1</v>
      </c>
      <c r="DLJ14" s="27">
        <v>1</v>
      </c>
      <c r="DLK14" s="27">
        <v>1</v>
      </c>
      <c r="DLL14" s="27">
        <v>1</v>
      </c>
      <c r="DLM14" s="27">
        <v>1</v>
      </c>
      <c r="DLN14" s="27">
        <v>1</v>
      </c>
      <c r="DLO14" s="27">
        <v>1</v>
      </c>
      <c r="DLP14" s="27">
        <v>1</v>
      </c>
      <c r="DLQ14" s="27">
        <v>1</v>
      </c>
      <c r="DLR14" s="27">
        <v>1</v>
      </c>
      <c r="DLS14" s="27">
        <v>1</v>
      </c>
      <c r="DLT14" s="27">
        <v>1</v>
      </c>
      <c r="DLU14" s="27">
        <v>1</v>
      </c>
      <c r="DLV14" s="27">
        <v>1</v>
      </c>
      <c r="DLW14" s="27">
        <v>1</v>
      </c>
      <c r="DLX14" s="27">
        <v>1</v>
      </c>
      <c r="DLY14" s="27">
        <v>1</v>
      </c>
      <c r="DLZ14" s="27">
        <v>1</v>
      </c>
      <c r="DMA14" s="27">
        <v>1</v>
      </c>
      <c r="DMB14" s="27">
        <v>1</v>
      </c>
      <c r="DMC14" s="27">
        <v>1</v>
      </c>
      <c r="DMD14" s="27">
        <v>1</v>
      </c>
      <c r="DME14" s="27">
        <v>1</v>
      </c>
      <c r="DMF14" s="27">
        <v>1</v>
      </c>
      <c r="DMG14" s="27">
        <v>1</v>
      </c>
      <c r="DMH14" s="27">
        <v>1</v>
      </c>
      <c r="DMI14" s="27">
        <v>1</v>
      </c>
      <c r="DMJ14" s="27">
        <v>1</v>
      </c>
      <c r="DMK14" s="27">
        <v>1</v>
      </c>
      <c r="DML14" s="27">
        <v>1</v>
      </c>
      <c r="DMM14" s="27">
        <v>1</v>
      </c>
      <c r="DMN14" s="27">
        <v>1</v>
      </c>
      <c r="DMO14" s="27">
        <v>1</v>
      </c>
      <c r="DMP14" s="27">
        <v>1</v>
      </c>
      <c r="DMQ14" s="27">
        <v>1</v>
      </c>
      <c r="DMR14" s="27">
        <v>1</v>
      </c>
      <c r="DMS14" s="27">
        <v>1</v>
      </c>
      <c r="DMT14" s="27">
        <v>1</v>
      </c>
      <c r="DMU14" s="27">
        <v>1</v>
      </c>
      <c r="DMV14" s="27">
        <v>1</v>
      </c>
      <c r="DMW14" s="27">
        <v>1</v>
      </c>
      <c r="DMX14" s="27">
        <v>1</v>
      </c>
      <c r="DMY14" s="27">
        <v>1</v>
      </c>
      <c r="DMZ14" s="27">
        <v>1</v>
      </c>
      <c r="DNA14" s="27">
        <v>1</v>
      </c>
      <c r="DNB14" s="27">
        <v>1</v>
      </c>
      <c r="DNC14" s="27">
        <v>1</v>
      </c>
      <c r="DND14" s="27">
        <v>1</v>
      </c>
      <c r="DNE14" s="27">
        <v>1</v>
      </c>
      <c r="DNF14" s="27">
        <v>1</v>
      </c>
      <c r="DNG14" s="27">
        <v>1</v>
      </c>
      <c r="DNH14" s="27">
        <v>1</v>
      </c>
      <c r="DNI14" s="27">
        <v>1</v>
      </c>
      <c r="DNJ14" s="27">
        <v>1</v>
      </c>
      <c r="DNK14" s="27">
        <v>1</v>
      </c>
      <c r="DNL14" s="27">
        <v>1</v>
      </c>
      <c r="DNM14" s="27">
        <v>1</v>
      </c>
      <c r="DNN14" s="27">
        <v>1</v>
      </c>
      <c r="DNO14" s="27">
        <v>1</v>
      </c>
      <c r="DNP14" s="27">
        <v>1</v>
      </c>
      <c r="DNQ14" s="27">
        <v>1</v>
      </c>
      <c r="DNR14" s="27">
        <v>1</v>
      </c>
      <c r="DNS14" s="27">
        <v>1</v>
      </c>
      <c r="DNT14" s="27">
        <v>1</v>
      </c>
      <c r="DNU14" s="27">
        <v>1</v>
      </c>
      <c r="DNV14" s="27">
        <v>1</v>
      </c>
      <c r="DNW14" s="27">
        <v>1</v>
      </c>
      <c r="DNX14" s="27">
        <v>1</v>
      </c>
      <c r="DNY14" s="27">
        <v>1</v>
      </c>
      <c r="DNZ14" s="27">
        <v>1</v>
      </c>
      <c r="DOA14" s="27">
        <v>1</v>
      </c>
      <c r="DOB14" s="27">
        <v>1</v>
      </c>
      <c r="DOC14" s="27">
        <v>1</v>
      </c>
      <c r="DOD14" s="27">
        <v>1</v>
      </c>
      <c r="DOE14" s="27">
        <v>1</v>
      </c>
      <c r="DOF14" s="27">
        <v>1</v>
      </c>
      <c r="DOG14" s="27">
        <v>1</v>
      </c>
      <c r="DOH14" s="27">
        <v>1</v>
      </c>
      <c r="DOI14" s="27">
        <v>1</v>
      </c>
      <c r="DOJ14" s="27">
        <v>1</v>
      </c>
      <c r="DOK14" s="27">
        <v>1</v>
      </c>
      <c r="DOL14" s="27">
        <v>1</v>
      </c>
      <c r="DOM14" s="27">
        <v>1</v>
      </c>
      <c r="DON14" s="27">
        <v>1</v>
      </c>
      <c r="DOO14" s="27">
        <v>1</v>
      </c>
      <c r="DOP14" s="27">
        <v>1</v>
      </c>
      <c r="DOQ14" s="27">
        <v>1</v>
      </c>
      <c r="DOR14" s="27">
        <v>1</v>
      </c>
      <c r="DOS14" s="27">
        <v>1</v>
      </c>
      <c r="DOT14" s="27">
        <v>1</v>
      </c>
      <c r="DOU14" s="27">
        <v>1</v>
      </c>
      <c r="DOV14" s="27">
        <v>1</v>
      </c>
      <c r="DOW14" s="27">
        <v>1</v>
      </c>
      <c r="DOX14" s="27">
        <v>1</v>
      </c>
      <c r="DOY14" s="27">
        <v>1</v>
      </c>
      <c r="DOZ14" s="27">
        <v>1</v>
      </c>
      <c r="DPA14" s="27">
        <v>1</v>
      </c>
      <c r="DPB14" s="27">
        <v>1</v>
      </c>
      <c r="DPC14" s="27">
        <v>1</v>
      </c>
      <c r="DPD14" s="27">
        <v>1</v>
      </c>
      <c r="DPE14" s="27">
        <v>1</v>
      </c>
      <c r="DPF14" s="27">
        <v>1</v>
      </c>
      <c r="DPG14" s="27">
        <v>1</v>
      </c>
      <c r="DPH14" s="27">
        <v>1</v>
      </c>
      <c r="DPI14" s="27">
        <v>1</v>
      </c>
      <c r="DPJ14" s="27">
        <v>1</v>
      </c>
      <c r="DPK14" s="27">
        <v>1</v>
      </c>
      <c r="DPL14" s="27">
        <v>1</v>
      </c>
      <c r="DPM14" s="27">
        <v>1</v>
      </c>
      <c r="DPN14" s="27">
        <v>1</v>
      </c>
      <c r="DPO14" s="27">
        <v>1</v>
      </c>
      <c r="DPP14" s="27">
        <v>1</v>
      </c>
      <c r="DPQ14" s="27">
        <v>1</v>
      </c>
      <c r="DPR14" s="27">
        <v>1</v>
      </c>
      <c r="DPS14" s="27">
        <v>1</v>
      </c>
      <c r="DPT14" s="27">
        <v>1</v>
      </c>
      <c r="DPU14" s="27">
        <v>1</v>
      </c>
      <c r="DPV14" s="27">
        <v>1</v>
      </c>
      <c r="DPW14" s="27">
        <v>1</v>
      </c>
      <c r="DPX14" s="27">
        <v>1</v>
      </c>
      <c r="DPY14" s="27">
        <v>1</v>
      </c>
      <c r="DPZ14" s="27">
        <v>1</v>
      </c>
      <c r="DQA14" s="27">
        <v>1</v>
      </c>
      <c r="DQB14" s="27">
        <v>1</v>
      </c>
      <c r="DQC14" s="27">
        <v>1</v>
      </c>
      <c r="DQD14" s="27">
        <v>1</v>
      </c>
      <c r="DQE14" s="27">
        <v>1</v>
      </c>
      <c r="DQF14" s="27">
        <v>1</v>
      </c>
      <c r="DQG14" s="27">
        <v>1</v>
      </c>
      <c r="DQH14" s="27">
        <v>1</v>
      </c>
      <c r="DQI14" s="27">
        <v>1</v>
      </c>
      <c r="DQJ14" s="27">
        <v>1</v>
      </c>
      <c r="DQK14" s="27">
        <v>1</v>
      </c>
      <c r="DQL14" s="27">
        <v>1</v>
      </c>
      <c r="DQM14" s="27">
        <v>1</v>
      </c>
      <c r="DQN14" s="27">
        <v>1</v>
      </c>
      <c r="DQO14" s="27">
        <v>1</v>
      </c>
      <c r="DQP14" s="27">
        <v>1</v>
      </c>
      <c r="DQQ14" s="27">
        <v>1</v>
      </c>
      <c r="DQR14" s="27">
        <v>1</v>
      </c>
      <c r="DQS14" s="27">
        <v>1</v>
      </c>
      <c r="DQT14" s="27">
        <v>1</v>
      </c>
      <c r="DQU14" s="27">
        <v>1</v>
      </c>
      <c r="DQV14" s="27">
        <v>1</v>
      </c>
      <c r="DQW14" s="27">
        <v>1</v>
      </c>
      <c r="DQX14" s="27">
        <v>1</v>
      </c>
      <c r="DQY14" s="27">
        <v>1</v>
      </c>
      <c r="DQZ14" s="27">
        <v>1</v>
      </c>
      <c r="DRA14" s="27">
        <v>1</v>
      </c>
      <c r="DRB14" s="27">
        <v>1</v>
      </c>
      <c r="DRC14" s="27">
        <v>1</v>
      </c>
      <c r="DRD14" s="27">
        <v>1</v>
      </c>
      <c r="DRE14" s="27">
        <v>1</v>
      </c>
      <c r="DRF14" s="27">
        <v>1</v>
      </c>
      <c r="DRG14" s="27">
        <v>1</v>
      </c>
      <c r="DRH14" s="27">
        <v>1</v>
      </c>
      <c r="DRI14" s="27">
        <v>1</v>
      </c>
      <c r="DRJ14" s="27">
        <v>1</v>
      </c>
      <c r="DRK14" s="27">
        <v>1</v>
      </c>
      <c r="DRL14" s="27">
        <v>1</v>
      </c>
      <c r="DRM14" s="27">
        <v>1</v>
      </c>
      <c r="DRN14" s="27">
        <v>1</v>
      </c>
      <c r="DRO14" s="27">
        <v>1</v>
      </c>
      <c r="DRP14" s="27">
        <v>1</v>
      </c>
      <c r="DRQ14" s="27">
        <v>1</v>
      </c>
      <c r="DRR14" s="27">
        <v>1</v>
      </c>
      <c r="DRS14" s="27">
        <v>1</v>
      </c>
      <c r="DRT14" s="27">
        <v>1</v>
      </c>
      <c r="DRU14" s="27">
        <v>1</v>
      </c>
      <c r="DRV14" s="27">
        <v>1</v>
      </c>
      <c r="DRW14" s="27">
        <v>1</v>
      </c>
      <c r="DRX14" s="27">
        <v>1</v>
      </c>
      <c r="DRY14" s="27">
        <v>1</v>
      </c>
      <c r="DRZ14" s="27">
        <v>1</v>
      </c>
      <c r="DSA14" s="27">
        <v>1</v>
      </c>
      <c r="DSB14" s="27">
        <v>1</v>
      </c>
      <c r="DSC14" s="27">
        <v>1</v>
      </c>
      <c r="DSD14" s="27">
        <v>1</v>
      </c>
      <c r="DSE14" s="27">
        <v>1</v>
      </c>
      <c r="DSF14" s="27">
        <v>1</v>
      </c>
      <c r="DSG14" s="27">
        <v>1</v>
      </c>
      <c r="DSH14" s="27">
        <v>1</v>
      </c>
      <c r="DSI14" s="27">
        <v>1</v>
      </c>
      <c r="DSJ14" s="27">
        <v>1</v>
      </c>
      <c r="DSK14" s="27">
        <v>1</v>
      </c>
      <c r="DSL14" s="27">
        <v>1</v>
      </c>
      <c r="DSM14" s="27">
        <v>1</v>
      </c>
      <c r="DSN14" s="27">
        <v>1</v>
      </c>
      <c r="DSO14" s="27">
        <v>1</v>
      </c>
      <c r="DSP14" s="27">
        <v>1</v>
      </c>
      <c r="DSQ14" s="27">
        <v>1</v>
      </c>
      <c r="DSR14" s="27">
        <v>1</v>
      </c>
      <c r="DSS14" s="27">
        <v>1</v>
      </c>
      <c r="DST14" s="27">
        <v>1</v>
      </c>
      <c r="DSU14" s="27">
        <v>1</v>
      </c>
      <c r="DSV14" s="27">
        <v>1</v>
      </c>
      <c r="DSW14" s="27">
        <v>1</v>
      </c>
      <c r="DSX14" s="27">
        <v>1</v>
      </c>
      <c r="DSY14" s="27">
        <v>1</v>
      </c>
      <c r="DSZ14" s="27">
        <v>1</v>
      </c>
      <c r="DTA14" s="27">
        <v>1</v>
      </c>
      <c r="DTB14" s="27">
        <v>1</v>
      </c>
      <c r="DTC14" s="27">
        <v>1</v>
      </c>
      <c r="DTD14" s="27">
        <v>1</v>
      </c>
      <c r="DTE14" s="27">
        <v>1</v>
      </c>
      <c r="DTF14" s="27">
        <v>1</v>
      </c>
      <c r="DTG14" s="27">
        <v>1</v>
      </c>
      <c r="DTH14" s="27">
        <v>1</v>
      </c>
      <c r="DTI14" s="27">
        <v>1</v>
      </c>
      <c r="DTJ14" s="27">
        <v>1</v>
      </c>
      <c r="DTK14" s="27">
        <v>1</v>
      </c>
      <c r="DTL14" s="27">
        <v>1</v>
      </c>
      <c r="DTM14" s="27">
        <v>1</v>
      </c>
      <c r="DTN14" s="27">
        <v>1</v>
      </c>
      <c r="DTO14" s="27">
        <v>1</v>
      </c>
      <c r="DTP14" s="27">
        <v>1</v>
      </c>
      <c r="DTQ14" s="27">
        <v>1</v>
      </c>
      <c r="DTR14" s="27">
        <v>1</v>
      </c>
      <c r="DTS14" s="27">
        <v>1</v>
      </c>
      <c r="DTT14" s="27">
        <v>1</v>
      </c>
      <c r="DTU14" s="27">
        <v>1</v>
      </c>
      <c r="DTV14" s="27">
        <v>1</v>
      </c>
      <c r="DTW14" s="27">
        <v>1</v>
      </c>
      <c r="DTX14" s="27">
        <v>1</v>
      </c>
      <c r="DTY14" s="27">
        <v>1</v>
      </c>
      <c r="DTZ14" s="27">
        <v>1</v>
      </c>
      <c r="DUA14" s="27">
        <v>1</v>
      </c>
      <c r="DUB14" s="27">
        <v>1</v>
      </c>
      <c r="DUC14" s="27">
        <v>1</v>
      </c>
      <c r="DUD14" s="27">
        <v>1</v>
      </c>
      <c r="DUE14" s="27">
        <v>1</v>
      </c>
      <c r="DUF14" s="27">
        <v>1</v>
      </c>
      <c r="DUG14" s="27">
        <v>1</v>
      </c>
      <c r="DUH14" s="27">
        <v>1</v>
      </c>
      <c r="DUI14" s="27">
        <v>1</v>
      </c>
      <c r="DUJ14" s="27">
        <v>1</v>
      </c>
      <c r="DUK14" s="27">
        <v>1</v>
      </c>
      <c r="DUL14" s="27">
        <v>1</v>
      </c>
      <c r="DUM14" s="27">
        <v>1</v>
      </c>
      <c r="DUN14" s="27">
        <v>1</v>
      </c>
      <c r="DUO14" s="27">
        <v>1</v>
      </c>
      <c r="DUP14" s="27">
        <v>1</v>
      </c>
      <c r="DUQ14" s="27">
        <v>1</v>
      </c>
      <c r="DUR14" s="27">
        <v>1</v>
      </c>
      <c r="DUS14" s="27">
        <v>1</v>
      </c>
      <c r="DUT14" s="27">
        <v>1</v>
      </c>
      <c r="DUU14" s="27">
        <v>1</v>
      </c>
      <c r="DUV14" s="27">
        <v>1</v>
      </c>
      <c r="DUW14" s="27">
        <v>1</v>
      </c>
      <c r="DUX14" s="27">
        <v>1</v>
      </c>
      <c r="DUY14" s="27">
        <v>1</v>
      </c>
      <c r="DUZ14" s="27">
        <v>1</v>
      </c>
      <c r="DVA14" s="27">
        <v>1</v>
      </c>
      <c r="DVB14" s="27">
        <v>1</v>
      </c>
      <c r="DVC14" s="27">
        <v>1</v>
      </c>
      <c r="DVD14" s="27">
        <v>1</v>
      </c>
      <c r="DVE14" s="27">
        <v>1</v>
      </c>
      <c r="DVF14" s="27">
        <v>1</v>
      </c>
      <c r="DVG14" s="27">
        <v>1</v>
      </c>
      <c r="DVH14" s="27">
        <v>1</v>
      </c>
      <c r="DVI14" s="27">
        <v>1</v>
      </c>
      <c r="DVJ14" s="27">
        <v>1</v>
      </c>
      <c r="DVK14" s="27">
        <v>1</v>
      </c>
      <c r="DVL14" s="27">
        <v>1</v>
      </c>
      <c r="DVM14" s="27">
        <v>1</v>
      </c>
      <c r="DVN14" s="27">
        <v>1</v>
      </c>
      <c r="DVO14" s="27">
        <v>1</v>
      </c>
      <c r="DVP14" s="27">
        <v>1</v>
      </c>
      <c r="DVQ14" s="27">
        <v>1</v>
      </c>
      <c r="DVR14" s="27">
        <v>1</v>
      </c>
      <c r="DVS14" s="27">
        <v>1</v>
      </c>
      <c r="DVT14" s="27">
        <v>1</v>
      </c>
      <c r="DVU14" s="27">
        <v>1</v>
      </c>
      <c r="DVV14" s="27">
        <v>1</v>
      </c>
      <c r="DVW14" s="27">
        <v>1</v>
      </c>
      <c r="DVX14" s="27">
        <v>1</v>
      </c>
      <c r="DVY14" s="27">
        <v>1</v>
      </c>
      <c r="DVZ14" s="27">
        <v>1</v>
      </c>
      <c r="DWA14" s="27">
        <v>1</v>
      </c>
      <c r="DWB14" s="27">
        <v>1</v>
      </c>
      <c r="DWC14" s="27">
        <v>1</v>
      </c>
      <c r="DWD14" s="27">
        <v>1</v>
      </c>
      <c r="DWE14" s="27">
        <v>1</v>
      </c>
      <c r="DWF14" s="27">
        <v>1</v>
      </c>
      <c r="DWG14" s="27">
        <v>1</v>
      </c>
      <c r="DWH14" s="27">
        <v>1</v>
      </c>
      <c r="DWI14" s="27">
        <v>1</v>
      </c>
      <c r="DWJ14" s="27">
        <v>1</v>
      </c>
      <c r="DWK14" s="27">
        <v>1</v>
      </c>
      <c r="DWL14" s="27">
        <v>1</v>
      </c>
      <c r="DWM14" s="27">
        <v>1</v>
      </c>
      <c r="DWN14" s="27">
        <v>1</v>
      </c>
      <c r="DWO14" s="27">
        <v>1</v>
      </c>
      <c r="DWP14" s="27">
        <v>1</v>
      </c>
      <c r="DWQ14" s="27">
        <v>1</v>
      </c>
      <c r="DWR14" s="27">
        <v>1</v>
      </c>
      <c r="DWS14" s="27">
        <v>1</v>
      </c>
      <c r="DWT14" s="27">
        <v>1</v>
      </c>
      <c r="DWU14" s="27">
        <v>1</v>
      </c>
      <c r="DWV14" s="27">
        <v>1</v>
      </c>
      <c r="DWW14" s="27">
        <v>1</v>
      </c>
      <c r="DWX14" s="27">
        <v>1</v>
      </c>
      <c r="DWY14" s="27">
        <v>1</v>
      </c>
      <c r="DWZ14" s="27">
        <v>1</v>
      </c>
      <c r="DXA14" s="27">
        <v>1</v>
      </c>
      <c r="DXB14" s="27">
        <v>1</v>
      </c>
      <c r="DXC14" s="27">
        <v>1</v>
      </c>
      <c r="DXD14" s="27">
        <v>1</v>
      </c>
      <c r="DXE14" s="27">
        <v>1</v>
      </c>
      <c r="DXF14" s="27">
        <v>1</v>
      </c>
      <c r="DXG14" s="27">
        <v>1</v>
      </c>
      <c r="DXH14" s="27">
        <v>1</v>
      </c>
      <c r="DXI14" s="27">
        <v>1</v>
      </c>
      <c r="DXJ14" s="27">
        <v>1</v>
      </c>
      <c r="DXK14" s="27">
        <v>1</v>
      </c>
      <c r="DXL14" s="27">
        <v>1</v>
      </c>
      <c r="DXM14" s="27">
        <v>1</v>
      </c>
      <c r="DXN14" s="27">
        <v>1</v>
      </c>
      <c r="DXO14" s="27">
        <v>1</v>
      </c>
      <c r="DXP14" s="27">
        <v>1</v>
      </c>
      <c r="DXQ14" s="27">
        <v>1</v>
      </c>
      <c r="DXR14" s="27">
        <v>1</v>
      </c>
      <c r="DXS14" s="27">
        <v>1</v>
      </c>
      <c r="DXT14" s="27">
        <v>1</v>
      </c>
      <c r="DXU14" s="27">
        <v>1</v>
      </c>
      <c r="DXV14" s="27">
        <v>1</v>
      </c>
      <c r="DXW14" s="27">
        <v>1</v>
      </c>
      <c r="DXX14" s="27">
        <v>1</v>
      </c>
      <c r="DXY14" s="27">
        <v>1</v>
      </c>
      <c r="DXZ14" s="27">
        <v>1</v>
      </c>
      <c r="DYA14" s="27">
        <v>1</v>
      </c>
      <c r="DYB14" s="27">
        <v>1</v>
      </c>
      <c r="DYC14" s="27">
        <v>1</v>
      </c>
      <c r="DYD14" s="27">
        <v>1</v>
      </c>
      <c r="DYE14" s="27">
        <v>1</v>
      </c>
      <c r="DYF14" s="27">
        <v>1</v>
      </c>
      <c r="DYG14" s="27">
        <v>1</v>
      </c>
      <c r="DYH14" s="27">
        <v>1</v>
      </c>
      <c r="DYI14" s="27">
        <v>1</v>
      </c>
      <c r="DYJ14" s="27">
        <v>1</v>
      </c>
      <c r="DYK14" s="27">
        <v>1</v>
      </c>
      <c r="DYL14" s="27">
        <v>1</v>
      </c>
      <c r="DYM14" s="27">
        <v>1</v>
      </c>
      <c r="DYN14" s="27">
        <v>1</v>
      </c>
      <c r="DYO14" s="27">
        <v>1</v>
      </c>
      <c r="DYP14" s="27">
        <v>1</v>
      </c>
      <c r="DYQ14" s="27">
        <v>1</v>
      </c>
      <c r="DYR14" s="27">
        <v>1</v>
      </c>
      <c r="DYS14" s="27">
        <v>1</v>
      </c>
      <c r="DYT14" s="27">
        <v>1</v>
      </c>
      <c r="DYU14" s="27">
        <v>1</v>
      </c>
      <c r="DYV14" s="27">
        <v>1</v>
      </c>
      <c r="DYW14" s="27">
        <v>1</v>
      </c>
      <c r="DYX14" s="27">
        <v>1</v>
      </c>
      <c r="DYY14" s="27">
        <v>1</v>
      </c>
      <c r="DYZ14" s="27">
        <v>1</v>
      </c>
      <c r="DZA14" s="27">
        <v>1</v>
      </c>
      <c r="DZB14" s="27">
        <v>1</v>
      </c>
      <c r="DZC14" s="27">
        <v>1</v>
      </c>
      <c r="DZD14" s="27">
        <v>1</v>
      </c>
      <c r="DZE14" s="27">
        <v>1</v>
      </c>
      <c r="DZF14" s="27">
        <v>1</v>
      </c>
      <c r="DZG14" s="27">
        <v>1</v>
      </c>
      <c r="DZH14" s="27">
        <v>1</v>
      </c>
      <c r="DZI14" s="27">
        <v>1</v>
      </c>
      <c r="DZJ14" s="27">
        <v>1</v>
      </c>
      <c r="DZK14" s="27">
        <v>1</v>
      </c>
      <c r="DZL14" s="27">
        <v>1</v>
      </c>
      <c r="DZM14" s="27">
        <v>1</v>
      </c>
      <c r="DZN14" s="27">
        <v>1</v>
      </c>
      <c r="DZO14" s="27">
        <v>1</v>
      </c>
      <c r="DZP14" s="27">
        <v>1</v>
      </c>
      <c r="DZQ14" s="27">
        <v>1</v>
      </c>
      <c r="DZR14" s="27">
        <v>1</v>
      </c>
      <c r="DZS14" s="27">
        <v>1</v>
      </c>
      <c r="DZT14" s="27">
        <v>1</v>
      </c>
      <c r="DZU14" s="27">
        <v>1</v>
      </c>
      <c r="DZV14" s="27">
        <v>1</v>
      </c>
      <c r="DZW14" s="27">
        <v>1</v>
      </c>
      <c r="DZX14" s="27">
        <v>1</v>
      </c>
      <c r="DZY14" s="27">
        <v>1</v>
      </c>
      <c r="DZZ14" s="27">
        <v>1</v>
      </c>
      <c r="EAA14" s="27">
        <v>1</v>
      </c>
      <c r="EAB14" s="27">
        <v>1</v>
      </c>
      <c r="EAC14" s="27">
        <v>1</v>
      </c>
      <c r="EAD14" s="27">
        <v>1</v>
      </c>
      <c r="EAE14" s="27">
        <v>1</v>
      </c>
      <c r="EAF14" s="27">
        <v>1</v>
      </c>
      <c r="EAG14" s="27">
        <v>1</v>
      </c>
      <c r="EAH14" s="27">
        <v>1</v>
      </c>
      <c r="EAI14" s="27">
        <v>1</v>
      </c>
      <c r="EAJ14" s="27">
        <v>1</v>
      </c>
      <c r="EAK14" s="27">
        <v>1</v>
      </c>
      <c r="EAL14" s="27">
        <v>1</v>
      </c>
      <c r="EAM14" s="27">
        <v>1</v>
      </c>
      <c r="EAN14" s="27">
        <v>1</v>
      </c>
      <c r="EAO14" s="27">
        <v>1</v>
      </c>
      <c r="EAP14" s="27">
        <v>1</v>
      </c>
      <c r="EAQ14" s="27">
        <v>1</v>
      </c>
      <c r="EAR14" s="27">
        <v>1</v>
      </c>
      <c r="EAS14" s="27">
        <v>1</v>
      </c>
      <c r="EAT14" s="27">
        <v>1</v>
      </c>
      <c r="EAU14" s="27">
        <v>1</v>
      </c>
      <c r="EAV14" s="27">
        <v>1</v>
      </c>
      <c r="EAW14" s="27">
        <v>1</v>
      </c>
      <c r="EAX14" s="27">
        <v>1</v>
      </c>
      <c r="EAY14" s="27">
        <v>1</v>
      </c>
      <c r="EAZ14" s="27">
        <v>1</v>
      </c>
      <c r="EBA14" s="27">
        <v>1</v>
      </c>
      <c r="EBB14" s="27">
        <v>1</v>
      </c>
      <c r="EBC14" s="27">
        <v>1</v>
      </c>
      <c r="EBD14" s="27">
        <v>1</v>
      </c>
      <c r="EBE14" s="27">
        <v>1</v>
      </c>
      <c r="EBF14" s="27">
        <v>1</v>
      </c>
      <c r="EBG14" s="27">
        <v>1</v>
      </c>
      <c r="EBH14" s="27">
        <v>1</v>
      </c>
      <c r="EBI14" s="27">
        <v>1</v>
      </c>
      <c r="EBJ14" s="27">
        <v>1</v>
      </c>
      <c r="EBK14" s="27">
        <v>1</v>
      </c>
      <c r="EBL14" s="27">
        <v>1</v>
      </c>
      <c r="EBM14" s="27">
        <v>1</v>
      </c>
      <c r="EBN14" s="27">
        <v>1</v>
      </c>
      <c r="EBO14" s="27">
        <v>1</v>
      </c>
      <c r="EBP14" s="27">
        <v>1</v>
      </c>
      <c r="EBQ14" s="27">
        <v>1</v>
      </c>
      <c r="EBR14" s="27">
        <v>1</v>
      </c>
      <c r="EBS14" s="27">
        <v>1</v>
      </c>
      <c r="EBT14" s="27">
        <v>1</v>
      </c>
      <c r="EBU14" s="27">
        <v>1</v>
      </c>
      <c r="EBV14" s="27">
        <v>1</v>
      </c>
      <c r="EBW14" s="27">
        <v>1</v>
      </c>
      <c r="EBX14" s="27">
        <v>1</v>
      </c>
      <c r="EBY14" s="27">
        <v>1</v>
      </c>
      <c r="EBZ14" s="27">
        <v>1</v>
      </c>
      <c r="ECA14" s="27">
        <v>1</v>
      </c>
      <c r="ECB14" s="27">
        <v>1</v>
      </c>
      <c r="ECC14" s="27">
        <v>1</v>
      </c>
      <c r="ECD14" s="27">
        <v>1</v>
      </c>
      <c r="ECE14" s="27">
        <v>1</v>
      </c>
      <c r="ECF14" s="27">
        <v>1</v>
      </c>
      <c r="ECG14" s="27">
        <v>1</v>
      </c>
      <c r="ECH14" s="27">
        <v>1</v>
      </c>
      <c r="ECI14" s="27">
        <v>1</v>
      </c>
      <c r="ECJ14" s="27">
        <v>1</v>
      </c>
      <c r="ECK14" s="27">
        <v>1</v>
      </c>
      <c r="ECL14" s="27">
        <v>1</v>
      </c>
      <c r="ECM14" s="27">
        <v>1</v>
      </c>
      <c r="ECN14" s="27">
        <v>1</v>
      </c>
      <c r="ECO14" s="27">
        <v>1</v>
      </c>
      <c r="ECP14" s="27">
        <v>1</v>
      </c>
      <c r="ECQ14" s="27">
        <v>1</v>
      </c>
      <c r="ECR14" s="27">
        <v>1</v>
      </c>
      <c r="ECS14" s="27">
        <v>1</v>
      </c>
      <c r="ECT14" s="27">
        <v>1</v>
      </c>
      <c r="ECU14" s="27">
        <v>1</v>
      </c>
      <c r="ECV14" s="27">
        <v>1</v>
      </c>
      <c r="ECW14" s="27">
        <v>1</v>
      </c>
      <c r="ECX14" s="27">
        <v>1</v>
      </c>
      <c r="ECY14" s="27">
        <v>1</v>
      </c>
      <c r="ECZ14" s="27">
        <v>1</v>
      </c>
      <c r="EDA14" s="27">
        <v>1</v>
      </c>
      <c r="EDB14" s="27">
        <v>1</v>
      </c>
      <c r="EDC14" s="27">
        <v>1</v>
      </c>
      <c r="EDD14" s="27">
        <v>1</v>
      </c>
      <c r="EDE14" s="27">
        <v>1</v>
      </c>
      <c r="EDF14" s="27">
        <v>1</v>
      </c>
      <c r="EDG14" s="27">
        <v>1</v>
      </c>
      <c r="EDH14" s="27">
        <v>1</v>
      </c>
      <c r="EDI14" s="27">
        <v>1</v>
      </c>
      <c r="EDJ14" s="27">
        <v>1</v>
      </c>
      <c r="EDK14" s="27">
        <v>1</v>
      </c>
      <c r="EDL14" s="27">
        <v>1</v>
      </c>
      <c r="EDM14" s="27">
        <v>1</v>
      </c>
      <c r="EDN14" s="27">
        <v>1</v>
      </c>
      <c r="EDO14" s="27">
        <v>1</v>
      </c>
      <c r="EDP14" s="27">
        <v>1</v>
      </c>
      <c r="EDQ14" s="27">
        <v>1</v>
      </c>
      <c r="EDR14" s="27">
        <v>1</v>
      </c>
      <c r="EDS14" s="27">
        <v>1</v>
      </c>
      <c r="EDT14" s="27">
        <v>1</v>
      </c>
      <c r="EDU14" s="27">
        <v>1</v>
      </c>
      <c r="EDV14" s="27">
        <v>1</v>
      </c>
      <c r="EDW14" s="27">
        <v>1</v>
      </c>
      <c r="EDX14" s="27">
        <v>1</v>
      </c>
      <c r="EDY14" s="27">
        <v>1</v>
      </c>
      <c r="EDZ14" s="27">
        <v>1</v>
      </c>
      <c r="EEA14" s="27">
        <v>1</v>
      </c>
      <c r="EEB14" s="27">
        <v>1</v>
      </c>
      <c r="EEC14" s="27">
        <v>1</v>
      </c>
      <c r="EED14" s="27">
        <v>1</v>
      </c>
      <c r="EEE14" s="27">
        <v>1</v>
      </c>
      <c r="EEF14" s="27">
        <v>1</v>
      </c>
      <c r="EEG14" s="27">
        <v>1</v>
      </c>
      <c r="EEH14" s="27">
        <v>1</v>
      </c>
      <c r="EEI14" s="27">
        <v>1</v>
      </c>
      <c r="EEJ14" s="27">
        <v>1</v>
      </c>
      <c r="EEK14" s="27">
        <v>1</v>
      </c>
      <c r="EEL14" s="27">
        <v>1</v>
      </c>
      <c r="EEM14" s="27">
        <v>1</v>
      </c>
      <c r="EEN14" s="27">
        <v>1</v>
      </c>
      <c r="EEO14" s="27">
        <v>1</v>
      </c>
      <c r="EEP14" s="27">
        <v>1</v>
      </c>
      <c r="EEQ14" s="27">
        <v>1</v>
      </c>
      <c r="EER14" s="27">
        <v>1</v>
      </c>
      <c r="EES14" s="27">
        <v>1</v>
      </c>
      <c r="EET14" s="27">
        <v>1</v>
      </c>
      <c r="EEU14" s="27">
        <v>1</v>
      </c>
      <c r="EEV14" s="27">
        <v>1</v>
      </c>
      <c r="EEW14" s="27">
        <v>1</v>
      </c>
      <c r="EEX14" s="27">
        <v>1</v>
      </c>
      <c r="EEY14" s="27">
        <v>1</v>
      </c>
      <c r="EEZ14" s="27">
        <v>1</v>
      </c>
      <c r="EFA14" s="27">
        <v>1</v>
      </c>
      <c r="EFB14" s="27">
        <v>1</v>
      </c>
      <c r="EFC14" s="27">
        <v>1</v>
      </c>
      <c r="EFD14" s="27">
        <v>1</v>
      </c>
      <c r="EFE14" s="27">
        <v>1</v>
      </c>
      <c r="EFF14" s="27">
        <v>1</v>
      </c>
      <c r="EFG14" s="27">
        <v>1</v>
      </c>
      <c r="EFH14" s="27">
        <v>1</v>
      </c>
      <c r="EFI14" s="27">
        <v>1</v>
      </c>
      <c r="EFJ14" s="27">
        <v>1</v>
      </c>
      <c r="EFK14" s="27">
        <v>1</v>
      </c>
      <c r="EFL14" s="27">
        <v>1</v>
      </c>
      <c r="EFM14" s="27">
        <v>1</v>
      </c>
      <c r="EFN14" s="27">
        <v>1</v>
      </c>
      <c r="EFO14" s="27">
        <v>1</v>
      </c>
      <c r="EFP14" s="27">
        <v>1</v>
      </c>
      <c r="EFQ14" s="27">
        <v>1</v>
      </c>
      <c r="EFR14" s="27">
        <v>1</v>
      </c>
      <c r="EFS14" s="27">
        <v>1</v>
      </c>
      <c r="EFT14" s="27">
        <v>1</v>
      </c>
      <c r="EFU14" s="27">
        <v>1</v>
      </c>
      <c r="EFV14" s="27">
        <v>1</v>
      </c>
      <c r="EFW14" s="27">
        <v>1</v>
      </c>
      <c r="EFX14" s="27">
        <v>1</v>
      </c>
      <c r="EFY14" s="27">
        <v>1</v>
      </c>
      <c r="EFZ14" s="27">
        <v>1</v>
      </c>
      <c r="EGA14" s="27">
        <v>1</v>
      </c>
      <c r="EGB14" s="27">
        <v>1</v>
      </c>
      <c r="EGC14" s="27">
        <v>1</v>
      </c>
      <c r="EGD14" s="27">
        <v>1</v>
      </c>
      <c r="EGE14" s="27">
        <v>1</v>
      </c>
      <c r="EGF14" s="27">
        <v>1</v>
      </c>
      <c r="EGG14" s="27">
        <v>1</v>
      </c>
      <c r="EGH14" s="27">
        <v>1</v>
      </c>
      <c r="EGI14" s="27">
        <v>1</v>
      </c>
      <c r="EGJ14" s="27">
        <v>1</v>
      </c>
      <c r="EGK14" s="27">
        <v>1</v>
      </c>
      <c r="EGL14" s="27">
        <v>1</v>
      </c>
      <c r="EGM14" s="27">
        <v>1</v>
      </c>
      <c r="EGN14" s="27">
        <v>1</v>
      </c>
      <c r="EGO14" s="27">
        <v>1</v>
      </c>
      <c r="EGP14" s="27">
        <v>1</v>
      </c>
      <c r="EGQ14" s="27">
        <v>1</v>
      </c>
      <c r="EGR14" s="27">
        <v>1</v>
      </c>
      <c r="EGS14" s="27">
        <v>1</v>
      </c>
      <c r="EGT14" s="27">
        <v>1</v>
      </c>
      <c r="EGU14" s="27">
        <v>1</v>
      </c>
      <c r="EGV14" s="27">
        <v>1</v>
      </c>
      <c r="EGW14" s="27">
        <v>1</v>
      </c>
      <c r="EGX14" s="27">
        <v>1</v>
      </c>
      <c r="EGY14" s="27">
        <v>1</v>
      </c>
      <c r="EGZ14" s="27">
        <v>1</v>
      </c>
      <c r="EHA14" s="27">
        <v>1</v>
      </c>
      <c r="EHB14" s="27">
        <v>1</v>
      </c>
      <c r="EHC14" s="27">
        <v>1</v>
      </c>
      <c r="EHD14" s="27">
        <v>1</v>
      </c>
      <c r="EHE14" s="27">
        <v>1</v>
      </c>
      <c r="EHF14" s="27">
        <v>1</v>
      </c>
      <c r="EHG14" s="27">
        <v>1</v>
      </c>
      <c r="EHH14" s="27">
        <v>1</v>
      </c>
      <c r="EHI14" s="27">
        <v>1</v>
      </c>
      <c r="EHJ14" s="27">
        <v>1</v>
      </c>
      <c r="EHK14" s="27">
        <v>1</v>
      </c>
      <c r="EHL14" s="27">
        <v>1</v>
      </c>
      <c r="EHM14" s="27">
        <v>1</v>
      </c>
      <c r="EHN14" s="27">
        <v>1</v>
      </c>
      <c r="EHO14" s="27">
        <v>1</v>
      </c>
      <c r="EHP14" s="27">
        <v>1</v>
      </c>
      <c r="EHQ14" s="27">
        <v>1</v>
      </c>
      <c r="EHR14" s="27">
        <v>1</v>
      </c>
      <c r="EHS14" s="27">
        <v>1</v>
      </c>
      <c r="EHT14" s="27">
        <v>1</v>
      </c>
      <c r="EHU14" s="27">
        <v>1</v>
      </c>
      <c r="EHV14" s="27">
        <v>1</v>
      </c>
      <c r="EHW14" s="27">
        <v>1</v>
      </c>
      <c r="EHX14" s="27">
        <v>1</v>
      </c>
      <c r="EHY14" s="27">
        <v>1</v>
      </c>
      <c r="EHZ14" s="27">
        <v>1</v>
      </c>
      <c r="EIA14" s="27">
        <v>1</v>
      </c>
      <c r="EIB14" s="27">
        <v>1</v>
      </c>
      <c r="EIC14" s="27">
        <v>1</v>
      </c>
      <c r="EID14" s="27">
        <v>1</v>
      </c>
      <c r="EIE14" s="27">
        <v>1</v>
      </c>
      <c r="EIF14" s="27">
        <v>1</v>
      </c>
      <c r="EIG14" s="27">
        <v>1</v>
      </c>
      <c r="EIH14" s="27">
        <v>1</v>
      </c>
      <c r="EII14" s="27">
        <v>1</v>
      </c>
      <c r="EIJ14" s="27">
        <v>1</v>
      </c>
      <c r="EIK14" s="27">
        <v>1</v>
      </c>
      <c r="EIL14" s="27">
        <v>1</v>
      </c>
      <c r="EIM14" s="27">
        <v>1</v>
      </c>
      <c r="EIN14" s="27">
        <v>1</v>
      </c>
      <c r="EIO14" s="27">
        <v>1</v>
      </c>
      <c r="EIP14" s="27">
        <v>1</v>
      </c>
      <c r="EIQ14" s="27">
        <v>1</v>
      </c>
      <c r="EIR14" s="27">
        <v>1</v>
      </c>
      <c r="EIS14" s="27">
        <v>1</v>
      </c>
      <c r="EIT14" s="27">
        <v>1</v>
      </c>
      <c r="EIU14" s="27">
        <v>1</v>
      </c>
      <c r="EIV14" s="27">
        <v>1</v>
      </c>
      <c r="EIW14" s="27">
        <v>1</v>
      </c>
      <c r="EIX14" s="27">
        <v>1</v>
      </c>
      <c r="EIY14" s="27">
        <v>1</v>
      </c>
      <c r="EIZ14" s="27">
        <v>1</v>
      </c>
      <c r="EJA14" s="27">
        <v>1</v>
      </c>
      <c r="EJB14" s="27">
        <v>1</v>
      </c>
      <c r="EJC14" s="27">
        <v>1</v>
      </c>
      <c r="EJD14" s="27">
        <v>1</v>
      </c>
      <c r="EJE14" s="27">
        <v>1</v>
      </c>
      <c r="EJF14" s="27">
        <v>1</v>
      </c>
      <c r="EJG14" s="27">
        <v>1</v>
      </c>
      <c r="EJH14" s="27">
        <v>1</v>
      </c>
      <c r="EJI14" s="27">
        <v>1</v>
      </c>
      <c r="EJJ14" s="27">
        <v>1</v>
      </c>
      <c r="EJK14" s="27">
        <v>1</v>
      </c>
      <c r="EJL14" s="27">
        <v>1</v>
      </c>
      <c r="EJM14" s="27">
        <v>1</v>
      </c>
      <c r="EJN14" s="27">
        <v>1</v>
      </c>
      <c r="EJO14" s="27">
        <v>1</v>
      </c>
      <c r="EJP14" s="27">
        <v>1</v>
      </c>
      <c r="EJQ14" s="27">
        <v>1</v>
      </c>
      <c r="EJR14" s="27">
        <v>1</v>
      </c>
      <c r="EJS14" s="27">
        <v>1</v>
      </c>
      <c r="EJT14" s="27">
        <v>1</v>
      </c>
      <c r="EJU14" s="27">
        <v>1</v>
      </c>
      <c r="EJV14" s="27">
        <v>1</v>
      </c>
      <c r="EJW14" s="27">
        <v>1</v>
      </c>
      <c r="EJX14" s="27">
        <v>1</v>
      </c>
      <c r="EJY14" s="27">
        <v>1</v>
      </c>
      <c r="EJZ14" s="27">
        <v>1</v>
      </c>
      <c r="EKA14" s="27">
        <v>1</v>
      </c>
      <c r="EKB14" s="27">
        <v>1</v>
      </c>
      <c r="EKC14" s="27">
        <v>1</v>
      </c>
      <c r="EKD14" s="27">
        <v>1</v>
      </c>
      <c r="EKE14" s="27">
        <v>1</v>
      </c>
      <c r="EKF14" s="27">
        <v>1</v>
      </c>
      <c r="EKG14" s="27">
        <v>1</v>
      </c>
      <c r="EKH14" s="27">
        <v>1</v>
      </c>
      <c r="EKI14" s="27">
        <v>1</v>
      </c>
      <c r="EKJ14" s="27">
        <v>1</v>
      </c>
      <c r="EKK14" s="27">
        <v>1</v>
      </c>
      <c r="EKL14" s="27">
        <v>1</v>
      </c>
      <c r="EKM14" s="27">
        <v>1</v>
      </c>
      <c r="EKN14" s="27">
        <v>1</v>
      </c>
      <c r="EKO14" s="27">
        <v>1</v>
      </c>
      <c r="EKP14" s="27">
        <v>1</v>
      </c>
      <c r="EKQ14" s="27">
        <v>1</v>
      </c>
      <c r="EKR14" s="27">
        <v>1</v>
      </c>
      <c r="EKS14" s="27">
        <v>1</v>
      </c>
      <c r="EKT14" s="27">
        <v>1</v>
      </c>
      <c r="EKU14" s="27">
        <v>1</v>
      </c>
      <c r="EKV14" s="27">
        <v>1</v>
      </c>
      <c r="EKW14" s="27">
        <v>1</v>
      </c>
      <c r="EKX14" s="27">
        <v>1</v>
      </c>
      <c r="EKY14" s="27">
        <v>1</v>
      </c>
      <c r="EKZ14" s="27">
        <v>1</v>
      </c>
      <c r="ELA14" s="27">
        <v>1</v>
      </c>
      <c r="ELB14" s="27">
        <v>1</v>
      </c>
      <c r="ELC14" s="27">
        <v>1</v>
      </c>
      <c r="ELD14" s="27">
        <v>1</v>
      </c>
      <c r="ELE14" s="27">
        <v>1</v>
      </c>
      <c r="ELF14" s="27">
        <v>1</v>
      </c>
      <c r="ELG14" s="27">
        <v>1</v>
      </c>
      <c r="ELH14" s="27">
        <v>1</v>
      </c>
      <c r="ELI14" s="27">
        <v>1</v>
      </c>
      <c r="ELJ14" s="27">
        <v>1</v>
      </c>
      <c r="ELK14" s="27">
        <v>1</v>
      </c>
      <c r="ELL14" s="27">
        <v>1</v>
      </c>
      <c r="ELM14" s="27">
        <v>1</v>
      </c>
      <c r="ELN14" s="27">
        <v>1</v>
      </c>
      <c r="ELO14" s="27">
        <v>1</v>
      </c>
      <c r="ELP14" s="27">
        <v>1</v>
      </c>
      <c r="ELQ14" s="27">
        <v>1</v>
      </c>
      <c r="ELR14" s="27">
        <v>1</v>
      </c>
      <c r="ELS14" s="27">
        <v>1</v>
      </c>
      <c r="ELT14" s="27">
        <v>1</v>
      </c>
      <c r="ELU14" s="27">
        <v>1</v>
      </c>
      <c r="ELV14" s="27">
        <v>1</v>
      </c>
      <c r="ELW14" s="27">
        <v>1</v>
      </c>
      <c r="ELX14" s="27">
        <v>1</v>
      </c>
      <c r="ELY14" s="27">
        <v>1</v>
      </c>
      <c r="ELZ14" s="27">
        <v>1</v>
      </c>
      <c r="EMA14" s="27">
        <v>1</v>
      </c>
      <c r="EMB14" s="27">
        <v>1</v>
      </c>
      <c r="EMC14" s="27">
        <v>1</v>
      </c>
      <c r="EMD14" s="27">
        <v>1</v>
      </c>
      <c r="EME14" s="27">
        <v>1</v>
      </c>
      <c r="EMF14" s="27">
        <v>1</v>
      </c>
      <c r="EMG14" s="27">
        <v>1</v>
      </c>
      <c r="EMH14" s="27">
        <v>1</v>
      </c>
      <c r="EMI14" s="27">
        <v>1</v>
      </c>
      <c r="EMJ14" s="27">
        <v>1</v>
      </c>
      <c r="EMK14" s="27">
        <v>1</v>
      </c>
      <c r="EML14" s="27">
        <v>1</v>
      </c>
      <c r="EMM14" s="27">
        <v>1</v>
      </c>
      <c r="EMN14" s="27">
        <v>1</v>
      </c>
      <c r="EMO14" s="27">
        <v>1</v>
      </c>
      <c r="EMP14" s="27">
        <v>1</v>
      </c>
      <c r="EMQ14" s="27">
        <v>1</v>
      </c>
      <c r="EMR14" s="27">
        <v>1</v>
      </c>
      <c r="EMS14" s="27">
        <v>1</v>
      </c>
      <c r="EMT14" s="27">
        <v>1</v>
      </c>
      <c r="EMU14" s="27">
        <v>1</v>
      </c>
      <c r="EMV14" s="27">
        <v>1</v>
      </c>
      <c r="EMW14" s="27">
        <v>1</v>
      </c>
      <c r="EMX14" s="27">
        <v>1</v>
      </c>
      <c r="EMY14" s="27">
        <v>1</v>
      </c>
      <c r="EMZ14" s="27">
        <v>1</v>
      </c>
      <c r="ENA14" s="27">
        <v>1</v>
      </c>
      <c r="ENB14" s="27">
        <v>1</v>
      </c>
      <c r="ENC14" s="27">
        <v>1</v>
      </c>
      <c r="END14" s="27">
        <v>1</v>
      </c>
      <c r="ENE14" s="27">
        <v>1</v>
      </c>
      <c r="ENF14" s="27">
        <v>1</v>
      </c>
      <c r="ENG14" s="27">
        <v>1</v>
      </c>
      <c r="ENH14" s="27">
        <v>1</v>
      </c>
      <c r="ENI14" s="27">
        <v>1</v>
      </c>
      <c r="ENJ14" s="27">
        <v>1</v>
      </c>
      <c r="ENK14" s="27">
        <v>1</v>
      </c>
      <c r="ENL14" s="27">
        <v>1</v>
      </c>
      <c r="ENM14" s="27">
        <v>1</v>
      </c>
      <c r="ENN14" s="27">
        <v>1</v>
      </c>
      <c r="ENO14" s="27">
        <v>1</v>
      </c>
      <c r="ENP14" s="27">
        <v>1</v>
      </c>
      <c r="ENQ14" s="27">
        <v>1</v>
      </c>
      <c r="ENR14" s="27">
        <v>1</v>
      </c>
      <c r="ENS14" s="27">
        <v>1</v>
      </c>
      <c r="ENT14" s="27">
        <v>1</v>
      </c>
      <c r="ENU14" s="27">
        <v>1</v>
      </c>
      <c r="ENV14" s="27">
        <v>1</v>
      </c>
      <c r="ENW14" s="27">
        <v>1</v>
      </c>
      <c r="ENX14" s="27">
        <v>1</v>
      </c>
      <c r="ENY14" s="27">
        <v>1</v>
      </c>
      <c r="ENZ14" s="27">
        <v>1</v>
      </c>
      <c r="EOA14" s="27">
        <v>1</v>
      </c>
      <c r="EOB14" s="27">
        <v>1</v>
      </c>
      <c r="EOC14" s="27">
        <v>1</v>
      </c>
      <c r="EOD14" s="27">
        <v>1</v>
      </c>
      <c r="EOE14" s="27">
        <v>1</v>
      </c>
      <c r="EOF14" s="27">
        <v>1</v>
      </c>
      <c r="EOG14" s="27">
        <v>1</v>
      </c>
      <c r="EOH14" s="27">
        <v>1</v>
      </c>
      <c r="EOI14" s="27">
        <v>1</v>
      </c>
      <c r="EOJ14" s="27">
        <v>1</v>
      </c>
      <c r="EOK14" s="27">
        <v>1</v>
      </c>
      <c r="EOL14" s="27">
        <v>1</v>
      </c>
      <c r="EOM14" s="27">
        <v>1</v>
      </c>
      <c r="EON14" s="27">
        <v>1</v>
      </c>
      <c r="EOO14" s="27">
        <v>1</v>
      </c>
      <c r="EOP14" s="27">
        <v>1</v>
      </c>
      <c r="EOQ14" s="27">
        <v>1</v>
      </c>
      <c r="EOR14" s="27">
        <v>1</v>
      </c>
      <c r="EOS14" s="27">
        <v>1</v>
      </c>
      <c r="EOT14" s="27">
        <v>1</v>
      </c>
      <c r="EOU14" s="27">
        <v>1</v>
      </c>
      <c r="EOV14" s="27">
        <v>1</v>
      </c>
      <c r="EOW14" s="27">
        <v>1</v>
      </c>
      <c r="EOX14" s="27">
        <v>1</v>
      </c>
      <c r="EOY14" s="27">
        <v>1</v>
      </c>
      <c r="EOZ14" s="27">
        <v>1</v>
      </c>
      <c r="EPA14" s="27">
        <v>1</v>
      </c>
      <c r="EPB14" s="27">
        <v>1</v>
      </c>
      <c r="EPC14" s="27">
        <v>1</v>
      </c>
      <c r="EPD14" s="27">
        <v>1</v>
      </c>
      <c r="EPE14" s="27">
        <v>1</v>
      </c>
      <c r="EPF14" s="27">
        <v>1</v>
      </c>
      <c r="EPG14" s="27">
        <v>1</v>
      </c>
      <c r="EPH14" s="27">
        <v>1</v>
      </c>
      <c r="EPI14" s="27">
        <v>1</v>
      </c>
      <c r="EPJ14" s="27">
        <v>1</v>
      </c>
      <c r="EPK14" s="27">
        <v>1</v>
      </c>
      <c r="EPL14" s="27">
        <v>1</v>
      </c>
      <c r="EPM14" s="27">
        <v>1</v>
      </c>
    </row>
  </sheetData>
  <autoFilter ref="A1:EPM14" xr:uid="{16C89AD1-5123-4CCF-9F1C-3B30BE9F32A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12</vt:i4>
      </vt:variant>
    </vt:vector>
  </HeadingPairs>
  <TitlesOfParts>
    <vt:vector size="23" baseType="lpstr">
      <vt:lpstr>Final</vt:lpstr>
      <vt:lpstr>Outcome_Category_Pivot</vt:lpstr>
      <vt:lpstr>Outcome_Sub_Cat_Pivot</vt:lpstr>
      <vt:lpstr>Date_Created_Pivot</vt:lpstr>
      <vt:lpstr>Bonus</vt:lpstr>
      <vt:lpstr>Bonus_Stat</vt:lpstr>
      <vt:lpstr>Bonus (USD)</vt:lpstr>
      <vt:lpstr>Avg_Donation</vt:lpstr>
      <vt:lpstr>Master</vt:lpstr>
      <vt:lpstr>Cleaned</vt:lpstr>
      <vt:lpstr>Exchange_Rate_Data</vt:lpstr>
      <vt:lpstr>All_Sheet</vt:lpstr>
      <vt:lpstr>Avg_Donation</vt:lpstr>
      <vt:lpstr>Currency</vt:lpstr>
      <vt:lpstr>Date_Created</vt:lpstr>
      <vt:lpstr>Date_Ended</vt:lpstr>
      <vt:lpstr>Exchange_Data</vt:lpstr>
      <vt:lpstr>Fail_Backer</vt:lpstr>
      <vt:lpstr>Goal_USD</vt:lpstr>
      <vt:lpstr>Goal_Working</vt:lpstr>
      <vt:lpstr>Percent_Funded</vt:lpstr>
      <vt:lpstr>State</vt:lpstr>
      <vt:lpstr>Succ_Backer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Hawkins</cp:lastModifiedBy>
  <dcterms:created xsi:type="dcterms:W3CDTF">2017-04-20T15:17:24Z</dcterms:created>
  <dcterms:modified xsi:type="dcterms:W3CDTF">2019-06-12T16:24:29Z</dcterms:modified>
</cp:coreProperties>
</file>